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14415" windowHeight="11430"/>
  </bookViews>
  <sheets>
    <sheet name="Stavba" sheetId="1" r:id="rId1"/>
    <sheet name="VzorPolozky" sheetId="10" state="hidden" r:id="rId2"/>
    <sheet name="SO01,2 01-1 Pol" sheetId="12" r:id="rId3"/>
    <sheet name="SO01,2 01-2 Pol" sheetId="13" r:id="rId4"/>
    <sheet name="SO01,2 01-3 Pol" sheetId="14" r:id="rId5"/>
    <sheet name="SO01,2 ON Pol" sheetId="15" r:id="rId6"/>
    <sheet name="SUB SUB_01 Pol" sheetId="16" r:id="rId7"/>
    <sheet name="SUB SUB_02 Pol" sheetId="17" r:id="rId8"/>
    <sheet name="SUB SUB_03 Pol" sheetId="18" r:id="rId9"/>
    <sheet name="SUB SUB_04 Pol" sheetId="19" r:id="rId10"/>
    <sheet name="SUB SUB_05 Pol" sheetId="20" r:id="rId11"/>
    <sheet name="SUB SUB_06 Pol" sheetId="21" r:id="rId12"/>
    <sheet name="SUB SUB_07 Pol" sheetId="22" r:id="rId13"/>
    <sheet name="SUB SUB_08 Pol" sheetId="23" r:id="rId14"/>
    <sheet name="SUB SUB_09 Pol" sheetId="24" r:id="rId15"/>
    <sheet name="SUB SUB_10 Pol" sheetId="25" r:id="rId16"/>
    <sheet name="SUB SUB_11 Pol" sheetId="26" r:id="rId17"/>
    <sheet name="SUB SUB_12 Pol" sheetId="27" r:id="rId18"/>
    <sheet name="SUB SUB_13 Pol" sheetId="28" r:id="rId19"/>
    <sheet name="SUB SUB_14 Pol" sheetId="29" r:id="rId20"/>
    <sheet name="SUB SUB_15 Pol" sheetId="30" r:id="rId21"/>
    <sheet name="SUB SUB_16 Pol" sheetId="31" r:id="rId22"/>
    <sheet name="SUB SUB_17 Pol" sheetId="32" r:id="rId23"/>
    <sheet name="SUB SUB_18 Pol" sheetId="33" r:id="rId24"/>
    <sheet name="SUB SUB_19 Pol" sheetId="34" r:id="rId25"/>
  </sheets>
  <externalReferences>
    <externalReference r:id="rId26"/>
  </externalReferences>
  <definedNames>
    <definedName name="_xlnm._FilterDatabase" localSheetId="2" hidden="1">'SO01,2 01-1 Pol'!$D$1:$D$5000</definedName>
    <definedName name="_xlnm._FilterDatabase" localSheetId="3" hidden="1">'SO01,2 01-2 Pol'!$D$1:$D$5000</definedName>
    <definedName name="_xlnm._FilterDatabase" localSheetId="4" hidden="1">'SO01,2 01-3 Pol'!$D$1:$D$5000</definedName>
    <definedName name="_xlnm._FilterDatabase" localSheetId="5" hidden="1">'SO01,2 ON Pol'!$D$1:$D$5000</definedName>
    <definedName name="_xlnm._FilterDatabase" localSheetId="6" hidden="1">'SUB SUB_01 Pol'!$D$1:$D$5000</definedName>
    <definedName name="_xlnm._FilterDatabase" localSheetId="7" hidden="1">'SUB SUB_02 Pol'!$D$1:$D$5000</definedName>
    <definedName name="_xlnm._FilterDatabase" localSheetId="8" hidden="1">'SUB SUB_03 Pol'!$D$1:$D$5000</definedName>
    <definedName name="_xlnm._FilterDatabase" localSheetId="9" hidden="1">'SUB SUB_04 Pol'!$D$1:$D$5000</definedName>
    <definedName name="_xlnm._FilterDatabase" localSheetId="10" hidden="1">'SUB SUB_05 Pol'!$D$1:$D$5000</definedName>
    <definedName name="_xlnm._FilterDatabase" localSheetId="11" hidden="1">'SUB SUB_06 Pol'!$D$1:$D$5000</definedName>
    <definedName name="_xlnm._FilterDatabase" localSheetId="12" hidden="1">'SUB SUB_07 Pol'!$D$1:$D$5000</definedName>
    <definedName name="_xlnm._FilterDatabase" localSheetId="13" hidden="1">'SUB SUB_08 Pol'!$D$1:$D$5000</definedName>
    <definedName name="_xlnm._FilterDatabase" localSheetId="14" hidden="1">'SUB SUB_09 Pol'!$D$1:$D$5000</definedName>
    <definedName name="_xlnm._FilterDatabase" localSheetId="15" hidden="1">'SUB SUB_10 Pol'!$D$1:$D$5000</definedName>
    <definedName name="_xlnm._FilterDatabase" localSheetId="16" hidden="1">'SUB SUB_11 Pol'!$D$1:$D$5000</definedName>
    <definedName name="_xlnm._FilterDatabase" localSheetId="17" hidden="1">'SUB SUB_12 Pol'!$D$1:$D$5000</definedName>
    <definedName name="_xlnm._FilterDatabase" localSheetId="18" hidden="1">'SUB SUB_13 Pol'!$D$1:$D$5000</definedName>
    <definedName name="_xlnm._FilterDatabase" localSheetId="19" hidden="1">'SUB SUB_14 Pol'!$D$1:$D$5000</definedName>
    <definedName name="_xlnm._FilterDatabase" localSheetId="20" hidden="1">'SUB SUB_15 Pol'!$D$1:$D$5000</definedName>
    <definedName name="_xlnm._FilterDatabase" localSheetId="21" hidden="1">'SUB SUB_16 Pol'!$D$1:$D$5000</definedName>
    <definedName name="_xlnm._FilterDatabase" localSheetId="22" hidden="1">'SUB SUB_17 Pol'!$D$1:$D$5000</definedName>
    <definedName name="_xlnm._FilterDatabase" localSheetId="23" hidden="1">'SUB SUB_18 Pol'!$D$1:$D$5000</definedName>
    <definedName name="_xlnm._FilterDatabase" localSheetId="24" hidden="1">'SUB SUB_19 Pol'!$D$1:$D$5000</definedName>
    <definedName name="CelkemDPHVypocet" localSheetId="0">Stavba!$H$65</definedName>
    <definedName name="CenaCelkem">Stavba!$G$29</definedName>
    <definedName name="CenaCelkemBezDPH">Stavba!$G$28</definedName>
    <definedName name="CenaCelkemVypocet" localSheetId="0">Stavba!$I$65</definedName>
    <definedName name="cisloobjektu">Stavba!$D$3</definedName>
    <definedName name="CisloRozpoctu">'[1]Krycí list'!$C$2</definedName>
    <definedName name="CisloStavby" localSheetId="0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0">Stavba!$I$12</definedName>
    <definedName name="dmisto">Stavba!$E$13:$G$13</definedName>
    <definedName name="DPHSni">Stavba!$G$24</definedName>
    <definedName name="DPHZakl">Stavba!$G$26</definedName>
    <definedName name="dpsc" localSheetId="0">Stavba!$D$13</definedName>
    <definedName name="IČO" localSheetId="0">Stavba!$I$11</definedName>
    <definedName name="koef1">Stavba!$N$23</definedName>
    <definedName name="koef2">Stavba!$N$24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0">Stavba!$E$2</definedName>
    <definedName name="nazevstavby">'[1]Krycí list'!$C$7</definedName>
    <definedName name="NazevStavebnihoRozpoctu">Stavba!$E$4</definedName>
    <definedName name="_xlnm.Print_Titles" localSheetId="2">'SO01,2 01-1 Pol'!$1:$7</definedName>
    <definedName name="_xlnm.Print_Titles" localSheetId="3">'SO01,2 01-2 Pol'!$1:$7</definedName>
    <definedName name="_xlnm.Print_Titles" localSheetId="4">'SO01,2 01-3 Pol'!$1:$7</definedName>
    <definedName name="_xlnm.Print_Titles" localSheetId="5">'SO01,2 ON Pol'!$1:$7</definedName>
    <definedName name="_xlnm.Print_Titles" localSheetId="6">'SUB SUB_01 Pol'!$1:$7</definedName>
    <definedName name="_xlnm.Print_Titles" localSheetId="7">'SUB SUB_02 Pol'!$1:$7</definedName>
    <definedName name="_xlnm.Print_Titles" localSheetId="8">'SUB SUB_03 Pol'!$1:$7</definedName>
    <definedName name="_xlnm.Print_Titles" localSheetId="9">'SUB SUB_04 Pol'!$1:$7</definedName>
    <definedName name="_xlnm.Print_Titles" localSheetId="10">'SUB SUB_05 Pol'!$1:$7</definedName>
    <definedName name="_xlnm.Print_Titles" localSheetId="11">'SUB SUB_06 Pol'!$1:$7</definedName>
    <definedName name="_xlnm.Print_Titles" localSheetId="12">'SUB SUB_07 Pol'!$1:$7</definedName>
    <definedName name="_xlnm.Print_Titles" localSheetId="13">'SUB SUB_08 Pol'!$1:$7</definedName>
    <definedName name="_xlnm.Print_Titles" localSheetId="14">'SUB SUB_09 Pol'!$1:$7</definedName>
    <definedName name="_xlnm.Print_Titles" localSheetId="15">'SUB SUB_10 Pol'!$1:$7</definedName>
    <definedName name="_xlnm.Print_Titles" localSheetId="16">'SUB SUB_11 Pol'!$1:$7</definedName>
    <definedName name="_xlnm.Print_Titles" localSheetId="17">'SUB SUB_12 Pol'!$1:$7</definedName>
    <definedName name="_xlnm.Print_Titles" localSheetId="18">'SUB SUB_13 Pol'!$1:$7</definedName>
    <definedName name="_xlnm.Print_Titles" localSheetId="19">'SUB SUB_14 Pol'!$1:$7</definedName>
    <definedName name="_xlnm.Print_Titles" localSheetId="20">'SUB SUB_15 Pol'!$1:$7</definedName>
    <definedName name="_xlnm.Print_Titles" localSheetId="21">'SUB SUB_16 Pol'!$1:$7</definedName>
    <definedName name="_xlnm.Print_Titles" localSheetId="22">'SUB SUB_17 Pol'!$1:$7</definedName>
    <definedName name="_xlnm.Print_Titles" localSheetId="23">'SUB SUB_18 Pol'!$1:$7</definedName>
    <definedName name="_xlnm.Print_Titles" localSheetId="24">'SUB SUB_19 Pol'!$1:$7</definedName>
    <definedName name="oadresa">Stavba!$D$6</definedName>
    <definedName name="Objednatel" localSheetId="0">Stavba!$D$5</definedName>
    <definedName name="Objekt" localSheetId="0">Stavba!$B$38</definedName>
    <definedName name="_xlnm.Print_Area" localSheetId="2">'SO01,2 01-1 Pol'!$A$1:$X$1672</definedName>
    <definedName name="_xlnm.Print_Area" localSheetId="3">'SO01,2 01-2 Pol'!$A$1:$X$192</definedName>
    <definedName name="_xlnm.Print_Area" localSheetId="4">'SO01,2 01-3 Pol'!$A$1:$X$92</definedName>
    <definedName name="_xlnm.Print_Area" localSheetId="5">'SO01,2 ON Pol'!$A$1:$X$42</definedName>
    <definedName name="_xlnm.Print_Area" localSheetId="0">Stavba!$A$1:$J$240</definedName>
    <definedName name="_xlnm.Print_Area" localSheetId="6">'SUB SUB_01 Pol'!$A$1:$X$106</definedName>
    <definedName name="_xlnm.Print_Area" localSheetId="7">'SUB SUB_02 Pol'!$A$1:$X$75</definedName>
    <definedName name="_xlnm.Print_Area" localSheetId="8">'SUB SUB_03 Pol'!$A$1:$X$64</definedName>
    <definedName name="_xlnm.Print_Area" localSheetId="9">'SUB SUB_04 Pol'!$A$1:$X$52</definedName>
    <definedName name="_xlnm.Print_Area" localSheetId="10">'SUB SUB_05 Pol'!$A$1:$X$41</definedName>
    <definedName name="_xlnm.Print_Area" localSheetId="11">'SUB SUB_06 Pol'!$A$1:$X$34</definedName>
    <definedName name="_xlnm.Print_Area" localSheetId="12">'SUB SUB_07 Pol'!$A$1:$X$42</definedName>
    <definedName name="_xlnm.Print_Area" localSheetId="13">'SUB SUB_08 Pol'!$A$1:$X$51</definedName>
    <definedName name="_xlnm.Print_Area" localSheetId="14">'SUB SUB_09 Pol'!$A$1:$X$189</definedName>
    <definedName name="_xlnm.Print_Area" localSheetId="15">'SUB SUB_10 Pol'!$A$1:$X$303</definedName>
    <definedName name="_xlnm.Print_Area" localSheetId="16">'SUB SUB_11 Pol'!$A$1:$X$135</definedName>
    <definedName name="_xlnm.Print_Area" localSheetId="17">'SUB SUB_12 Pol'!$A$1:$X$58</definedName>
    <definedName name="_xlnm.Print_Area" localSheetId="18">'SUB SUB_13 Pol'!$A$1:$X$220</definedName>
    <definedName name="_xlnm.Print_Area" localSheetId="19">'SUB SUB_14 Pol'!$A$1:$X$33</definedName>
    <definedName name="_xlnm.Print_Area" localSheetId="20">'SUB SUB_15 Pol'!$A$1:$X$80</definedName>
    <definedName name="_xlnm.Print_Area" localSheetId="21">'SUB SUB_16 Pol'!$A$1:$X$102</definedName>
    <definedName name="_xlnm.Print_Area" localSheetId="22">'SUB SUB_17 Pol'!$A$1:$X$78</definedName>
    <definedName name="_xlnm.Print_Area" localSheetId="23">'SUB SUB_18 Pol'!$A$1:$X$271</definedName>
    <definedName name="_xlnm.Print_Area" localSheetId="24">'SUB SUB_19 Pol'!$A$1:$X$499</definedName>
    <definedName name="odic" localSheetId="0">Stavba!$I$6</definedName>
    <definedName name="oico" localSheetId="0">Stavba!$I$5</definedName>
    <definedName name="omisto" localSheetId="0">Stavba!$E$7</definedName>
    <definedName name="onazev" localSheetId="0">Stavba!$D$6</definedName>
    <definedName name="opsc" localSheetId="0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0">Stavba!$E$23</definedName>
    <definedName name="SazbaDPH1">'[1]Krycí list'!$C$30</definedName>
    <definedName name="SazbaDPH2" localSheetId="0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0" hidden="1">Stavba!$A:$A</definedName>
    <definedName name="Z_B7E7C763_C459_487D_8ABA_5CFDDFBD5A84_.wvu.PrintArea" localSheetId="0" hidden="1">Stavba!$B$1:$J$36</definedName>
    <definedName name="ZakladDPHSni">Stavba!$G$23</definedName>
    <definedName name="ZakladDPHSniVypocet" localSheetId="0">Stavba!$F$65</definedName>
    <definedName name="ZakladDPHZakl">Stavba!$G$25</definedName>
    <definedName name="ZakladDPHZaklVypocet" localSheetId="0">Stavba!$G$65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8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G487" i="34" l="1"/>
  <c r="M487" i="34" s="1"/>
  <c r="G422" i="34"/>
  <c r="M422" i="34" s="1"/>
  <c r="G421" i="34"/>
  <c r="M421" i="34" s="1"/>
  <c r="G353" i="34"/>
  <c r="M353" i="34" s="1"/>
  <c r="G280" i="34"/>
  <c r="M280" i="34" s="1"/>
  <c r="G246" i="34"/>
  <c r="M246" i="34" s="1"/>
  <c r="G211" i="34"/>
  <c r="M211" i="34" s="1"/>
  <c r="G179" i="34"/>
  <c r="M179" i="34" s="1"/>
  <c r="G151" i="34"/>
  <c r="M151" i="34" s="1"/>
  <c r="G133" i="34"/>
  <c r="M133" i="34" s="1"/>
  <c r="G117" i="34"/>
  <c r="M117" i="34" s="1"/>
  <c r="G105" i="34"/>
  <c r="M105" i="34" s="1"/>
  <c r="G97" i="34"/>
  <c r="M97" i="34" s="1"/>
  <c r="G89" i="34"/>
  <c r="M89" i="34" s="1"/>
  <c r="G81" i="34"/>
  <c r="M81" i="34" s="1"/>
  <c r="G71" i="34"/>
  <c r="M71" i="34" s="1"/>
  <c r="G63" i="34"/>
  <c r="M63" i="34" s="1"/>
  <c r="G55" i="34"/>
  <c r="M55" i="34" s="1"/>
  <c r="G47" i="34"/>
  <c r="M47" i="34" s="1"/>
  <c r="G39" i="34"/>
  <c r="M39" i="34" s="1"/>
  <c r="G33" i="34"/>
  <c r="M33" i="34" s="1"/>
  <c r="G29" i="34"/>
  <c r="M29" i="34" s="1"/>
  <c r="G25" i="34"/>
  <c r="M25" i="34" s="1"/>
  <c r="G21" i="34"/>
  <c r="M21" i="34" s="1"/>
  <c r="G17" i="34"/>
  <c r="G16" i="34"/>
  <c r="M16" i="34" s="1"/>
  <c r="G13" i="34"/>
  <c r="M13" i="34" s="1"/>
  <c r="G137" i="33"/>
  <c r="M137" i="33" s="1"/>
  <c r="G131" i="33"/>
  <c r="M131" i="33" s="1"/>
  <c r="G127" i="33"/>
  <c r="G124" i="33"/>
  <c r="M124" i="33" s="1"/>
  <c r="G122" i="33"/>
  <c r="M122" i="33" s="1"/>
  <c r="G118" i="33"/>
  <c r="M118" i="33" s="1"/>
  <c r="G112" i="33"/>
  <c r="M112" i="33" s="1"/>
  <c r="G108" i="33"/>
  <c r="G104" i="33"/>
  <c r="M104" i="33" s="1"/>
  <c r="G102" i="33"/>
  <c r="M102" i="33" s="1"/>
  <c r="G97" i="33"/>
  <c r="M97" i="33" s="1"/>
  <c r="G94" i="33"/>
  <c r="M94" i="33" s="1"/>
  <c r="G92" i="33"/>
  <c r="M92" i="33" s="1"/>
  <c r="G87" i="33"/>
  <c r="M87" i="33" s="1"/>
  <c r="G85" i="33"/>
  <c r="G82" i="33"/>
  <c r="M82" i="33" s="1"/>
  <c r="G77" i="33"/>
  <c r="M77" i="33" s="1"/>
  <c r="G75" i="33"/>
  <c r="M75" i="33" s="1"/>
  <c r="G72" i="33"/>
  <c r="G67" i="33"/>
  <c r="G62" i="33"/>
  <c r="M62" i="33" s="1"/>
  <c r="G60" i="33"/>
  <c r="M60" i="33" s="1"/>
  <c r="G58" i="33"/>
  <c r="M58" i="33" s="1"/>
  <c r="G54" i="33"/>
  <c r="M54" i="33" s="1"/>
  <c r="G52" i="33"/>
  <c r="M52" i="33" s="1"/>
  <c r="G50" i="33"/>
  <c r="M50" i="33" s="1"/>
  <c r="G46" i="33"/>
  <c r="M46" i="33" s="1"/>
  <c r="G44" i="33"/>
  <c r="M44" i="33" s="1"/>
  <c r="G42" i="33"/>
  <c r="M42" i="33" s="1"/>
  <c r="G38" i="33"/>
  <c r="M38" i="33" s="1"/>
  <c r="G36" i="33"/>
  <c r="M36" i="33" s="1"/>
  <c r="G34" i="33"/>
  <c r="M34" i="33" s="1"/>
  <c r="G30" i="33"/>
  <c r="M30" i="33" s="1"/>
  <c r="G27" i="33"/>
  <c r="M27" i="33" s="1"/>
  <c r="G25" i="33"/>
  <c r="M25" i="33" s="1"/>
  <c r="G21" i="33"/>
  <c r="M21" i="33" s="1"/>
  <c r="G19" i="33"/>
  <c r="M19" i="33" s="1"/>
  <c r="G17" i="33"/>
  <c r="M17" i="33" s="1"/>
  <c r="G15" i="33"/>
  <c r="M15" i="33" s="1"/>
  <c r="G13" i="33"/>
  <c r="M13" i="33" s="1"/>
  <c r="G10" i="33"/>
  <c r="M10" i="33" s="1"/>
  <c r="G66" i="32"/>
  <c r="M66" i="32" s="1"/>
  <c r="G64" i="32"/>
  <c r="M64" i="32" s="1"/>
  <c r="G63" i="32"/>
  <c r="M63" i="32" s="1"/>
  <c r="G62" i="32"/>
  <c r="M62" i="32" s="1"/>
  <c r="G60" i="32"/>
  <c r="M60" i="32" s="1"/>
  <c r="G59" i="32"/>
  <c r="M59" i="32" s="1"/>
  <c r="G57" i="32"/>
  <c r="M57" i="32" s="1"/>
  <c r="G55" i="32"/>
  <c r="M55" i="32" s="1"/>
  <c r="G53" i="32"/>
  <c r="G52" i="32"/>
  <c r="M52" i="32" s="1"/>
  <c r="G49" i="32"/>
  <c r="M49" i="32" s="1"/>
  <c r="G47" i="32"/>
  <c r="M47" i="32" s="1"/>
  <c r="G45" i="32"/>
  <c r="M45" i="32" s="1"/>
  <c r="G43" i="32"/>
  <c r="M43" i="32" s="1"/>
  <c r="G41" i="32"/>
  <c r="M41" i="32" s="1"/>
  <c r="G39" i="32"/>
  <c r="M39" i="32" s="1"/>
  <c r="G37" i="32"/>
  <c r="M37" i="32" s="1"/>
  <c r="G36" i="32"/>
  <c r="M36" i="32" s="1"/>
  <c r="G33" i="32"/>
  <c r="M33" i="32" s="1"/>
  <c r="G32" i="32"/>
  <c r="M32" i="32" s="1"/>
  <c r="G28" i="32"/>
  <c r="M28" i="32" s="1"/>
  <c r="G26" i="32"/>
  <c r="M26" i="32" s="1"/>
  <c r="G24" i="32"/>
  <c r="M24" i="32" s="1"/>
  <c r="M23" i="32" s="1"/>
  <c r="G22" i="32"/>
  <c r="M22" i="32" s="1"/>
  <c r="G20" i="32"/>
  <c r="M20" i="32" s="1"/>
  <c r="G19" i="32"/>
  <c r="M19" i="32" s="1"/>
  <c r="G18" i="32"/>
  <c r="M18" i="32" s="1"/>
  <c r="G16" i="32"/>
  <c r="M16" i="32" s="1"/>
  <c r="G15" i="32"/>
  <c r="M15" i="32" s="1"/>
  <c r="G14" i="32"/>
  <c r="M14" i="32" s="1"/>
  <c r="G12" i="32"/>
  <c r="M12" i="32" s="1"/>
  <c r="G11" i="32"/>
  <c r="M11" i="32" s="1"/>
  <c r="G10" i="32"/>
  <c r="M10" i="32" s="1"/>
  <c r="G90" i="31"/>
  <c r="M90" i="31" s="1"/>
  <c r="G88" i="31"/>
  <c r="M88" i="31" s="1"/>
  <c r="G87" i="31"/>
  <c r="M87" i="31" s="1"/>
  <c r="G86" i="31"/>
  <c r="M86" i="31" s="1"/>
  <c r="G84" i="31"/>
  <c r="M84" i="31" s="1"/>
  <c r="G83" i="31"/>
  <c r="M83" i="31" s="1"/>
  <c r="G81" i="31"/>
  <c r="G79" i="31"/>
  <c r="M79" i="31" s="1"/>
  <c r="G78" i="31"/>
  <c r="M78" i="31" s="1"/>
  <c r="G76" i="31"/>
  <c r="G74" i="31"/>
  <c r="M74" i="31" s="1"/>
  <c r="G72" i="31"/>
  <c r="M72" i="31" s="1"/>
  <c r="G71" i="31"/>
  <c r="M71" i="31" s="1"/>
  <c r="G69" i="31"/>
  <c r="M69" i="31" s="1"/>
  <c r="G68" i="31"/>
  <c r="M68" i="31" s="1"/>
  <c r="G67" i="31"/>
  <c r="M67" i="31" s="1"/>
  <c r="G65" i="31"/>
  <c r="M65" i="31" s="1"/>
  <c r="G64" i="31"/>
  <c r="M64" i="31" s="1"/>
  <c r="G63" i="31"/>
  <c r="M63" i="31" s="1"/>
  <c r="G60" i="31"/>
  <c r="M60" i="31" s="1"/>
  <c r="G57" i="31"/>
  <c r="M57" i="31" s="1"/>
  <c r="G55" i="31"/>
  <c r="M55" i="31" s="1"/>
  <c r="G53" i="31"/>
  <c r="M53" i="31" s="1"/>
  <c r="G51" i="31"/>
  <c r="M51" i="31" s="1"/>
  <c r="G50" i="31"/>
  <c r="M50" i="31" s="1"/>
  <c r="G47" i="31"/>
  <c r="M47" i="31" s="1"/>
  <c r="G46" i="31"/>
  <c r="M46" i="31" s="1"/>
  <c r="G45" i="31"/>
  <c r="M45" i="31" s="1"/>
  <c r="G43" i="31"/>
  <c r="M43" i="31" s="1"/>
  <c r="G38" i="31"/>
  <c r="M38" i="31" s="1"/>
  <c r="G36" i="31"/>
  <c r="M36" i="31" s="1"/>
  <c r="G31" i="31"/>
  <c r="M31" i="31" s="1"/>
  <c r="M30" i="31" s="1"/>
  <c r="G28" i="31"/>
  <c r="M28" i="31" s="1"/>
  <c r="G26" i="31"/>
  <c r="G23" i="31"/>
  <c r="M23" i="31" s="1"/>
  <c r="G21" i="31"/>
  <c r="M21" i="31" s="1"/>
  <c r="G20" i="31"/>
  <c r="M20" i="31" s="1"/>
  <c r="G17" i="31"/>
  <c r="M17" i="31" s="1"/>
  <c r="G16" i="31"/>
  <c r="M16" i="31" s="1"/>
  <c r="G15" i="31"/>
  <c r="M15" i="31" s="1"/>
  <c r="G13" i="31"/>
  <c r="M13" i="31" s="1"/>
  <c r="G12" i="31"/>
  <c r="M12" i="31" s="1"/>
  <c r="G9" i="31"/>
  <c r="M9" i="31" s="1"/>
  <c r="G65" i="30"/>
  <c r="M65" i="30" s="1"/>
  <c r="G61" i="30"/>
  <c r="M61" i="30" s="1"/>
  <c r="G58" i="30"/>
  <c r="M58" i="30" s="1"/>
  <c r="G55" i="30"/>
  <c r="M55" i="30" s="1"/>
  <c r="G53" i="30"/>
  <c r="M53" i="30" s="1"/>
  <c r="G51" i="30"/>
  <c r="M51" i="30" s="1"/>
  <c r="G46" i="30"/>
  <c r="M46" i="30" s="1"/>
  <c r="G42" i="30"/>
  <c r="M42" i="30" s="1"/>
  <c r="G40" i="30"/>
  <c r="M40" i="30" s="1"/>
  <c r="G38" i="30"/>
  <c r="M38" i="30" s="1"/>
  <c r="G36" i="30"/>
  <c r="M36" i="30" s="1"/>
  <c r="G34" i="30"/>
  <c r="M34" i="30" s="1"/>
  <c r="G30" i="30"/>
  <c r="M30" i="30" s="1"/>
  <c r="G24" i="30"/>
  <c r="G22" i="30"/>
  <c r="M22" i="30" s="1"/>
  <c r="G19" i="30"/>
  <c r="M19" i="30" s="1"/>
  <c r="G17" i="30"/>
  <c r="M17" i="30" s="1"/>
  <c r="G15" i="30"/>
  <c r="M15" i="30" s="1"/>
  <c r="G11" i="30"/>
  <c r="M11" i="30" s="1"/>
  <c r="G20" i="29"/>
  <c r="M20" i="29" s="1"/>
  <c r="G18" i="29"/>
  <c r="M18" i="29" s="1"/>
  <c r="G16" i="29"/>
  <c r="M16" i="29" s="1"/>
  <c r="G14" i="29"/>
  <c r="M14" i="29" s="1"/>
  <c r="G12" i="29"/>
  <c r="M12" i="29" s="1"/>
  <c r="G10" i="29"/>
  <c r="M10" i="29" s="1"/>
  <c r="G208" i="28"/>
  <c r="M208" i="28" s="1"/>
  <c r="G206" i="28"/>
  <c r="M206" i="28" s="1"/>
  <c r="G205" i="28"/>
  <c r="M205" i="28" s="1"/>
  <c r="G204" i="28"/>
  <c r="M204" i="28" s="1"/>
  <c r="G201" i="28"/>
  <c r="M201" i="28" s="1"/>
  <c r="G200" i="28"/>
  <c r="M200" i="28" s="1"/>
  <c r="G197" i="28"/>
  <c r="M197" i="28" s="1"/>
  <c r="G196" i="28"/>
  <c r="M196" i="28" s="1"/>
  <c r="G192" i="28"/>
  <c r="G188" i="28"/>
  <c r="M188" i="28" s="1"/>
  <c r="G184" i="28"/>
  <c r="M184" i="28" s="1"/>
  <c r="G183" i="28"/>
  <c r="M183" i="28" s="1"/>
  <c r="G182" i="28"/>
  <c r="M182" i="28" s="1"/>
  <c r="G180" i="28"/>
  <c r="M180" i="28" s="1"/>
  <c r="G179" i="28"/>
  <c r="M179" i="28" s="1"/>
  <c r="G178" i="28"/>
  <c r="M178" i="28" s="1"/>
  <c r="G176" i="28"/>
  <c r="G175" i="28"/>
  <c r="M175" i="28" s="1"/>
  <c r="G174" i="28"/>
  <c r="M174" i="28" s="1"/>
  <c r="G172" i="28"/>
  <c r="M172" i="28" s="1"/>
  <c r="G121" i="28"/>
  <c r="M121" i="28" s="1"/>
  <c r="G119" i="28"/>
  <c r="M119" i="28" s="1"/>
  <c r="G117" i="28"/>
  <c r="G114" i="28"/>
  <c r="M114" i="28" s="1"/>
  <c r="G112" i="28"/>
  <c r="M112" i="28" s="1"/>
  <c r="G109" i="28"/>
  <c r="M109" i="28" s="1"/>
  <c r="G108" i="28"/>
  <c r="M108" i="28" s="1"/>
  <c r="G106" i="28"/>
  <c r="M106" i="28" s="1"/>
  <c r="G105" i="28"/>
  <c r="M105" i="28" s="1"/>
  <c r="G104" i="28"/>
  <c r="M104" i="28" s="1"/>
  <c r="G101" i="28"/>
  <c r="M101" i="28" s="1"/>
  <c r="G97" i="28"/>
  <c r="M97" i="28" s="1"/>
  <c r="G94" i="28"/>
  <c r="M94" i="28" s="1"/>
  <c r="G93" i="28"/>
  <c r="M93" i="28" s="1"/>
  <c r="G92" i="28"/>
  <c r="M92" i="28" s="1"/>
  <c r="G90" i="28"/>
  <c r="M90" i="28" s="1"/>
  <c r="G89" i="28"/>
  <c r="M89" i="28" s="1"/>
  <c r="G88" i="28"/>
  <c r="M88" i="28" s="1"/>
  <c r="G86" i="28"/>
  <c r="M86" i="28" s="1"/>
  <c r="G84" i="28"/>
  <c r="M84" i="28" s="1"/>
  <c r="G82" i="28"/>
  <c r="M82" i="28" s="1"/>
  <c r="G80" i="28"/>
  <c r="G78" i="28"/>
  <c r="M78" i="28" s="1"/>
  <c r="G75" i="28"/>
  <c r="M75" i="28" s="1"/>
  <c r="G71" i="28"/>
  <c r="M71" i="28" s="1"/>
  <c r="G69" i="28"/>
  <c r="M69" i="28" s="1"/>
  <c r="G67" i="28"/>
  <c r="M67" i="28" s="1"/>
  <c r="G65" i="28"/>
  <c r="M65" i="28" s="1"/>
  <c r="G63" i="28"/>
  <c r="M63" i="28" s="1"/>
  <c r="G61" i="28"/>
  <c r="M61" i="28" s="1"/>
  <c r="G60" i="28"/>
  <c r="M60" i="28" s="1"/>
  <c r="G59" i="28"/>
  <c r="M59" i="28" s="1"/>
  <c r="G56" i="28"/>
  <c r="M56" i="28" s="1"/>
  <c r="G53" i="28"/>
  <c r="M53" i="28" s="1"/>
  <c r="G52" i="28"/>
  <c r="M52" i="28" s="1"/>
  <c r="G51" i="28"/>
  <c r="M51" i="28" s="1"/>
  <c r="G49" i="28"/>
  <c r="M49" i="28" s="1"/>
  <c r="G48" i="28"/>
  <c r="M48" i="28" s="1"/>
  <c r="G47" i="28"/>
  <c r="M47" i="28" s="1"/>
  <c r="G45" i="28"/>
  <c r="M45" i="28" s="1"/>
  <c r="G44" i="28"/>
  <c r="M44" i="28" s="1"/>
  <c r="G43" i="28"/>
  <c r="M43" i="28" s="1"/>
  <c r="G41" i="28"/>
  <c r="M41" i="28" s="1"/>
  <c r="G40" i="28"/>
  <c r="M40" i="28" s="1"/>
  <c r="G38" i="28"/>
  <c r="M38" i="28" s="1"/>
  <c r="G36" i="28"/>
  <c r="M36" i="28" s="1"/>
  <c r="G35" i="28"/>
  <c r="M35" i="28" s="1"/>
  <c r="G34" i="28"/>
  <c r="M34" i="28" s="1"/>
  <c r="G32" i="28"/>
  <c r="M32" i="28" s="1"/>
  <c r="G31" i="28"/>
  <c r="M31" i="28" s="1"/>
  <c r="G30" i="28"/>
  <c r="M30" i="28" s="1"/>
  <c r="G28" i="28"/>
  <c r="M28" i="28" s="1"/>
  <c r="G27" i="28"/>
  <c r="M27" i="28" s="1"/>
  <c r="G26" i="28"/>
  <c r="M26" i="28" s="1"/>
  <c r="G24" i="28"/>
  <c r="G23" i="28"/>
  <c r="M23" i="28" s="1"/>
  <c r="G19" i="28"/>
  <c r="M19" i="28" s="1"/>
  <c r="G17" i="28"/>
  <c r="M17" i="28" s="1"/>
  <c r="G14" i="28"/>
  <c r="M14" i="28" s="1"/>
  <c r="G13" i="28"/>
  <c r="M13" i="28" s="1"/>
  <c r="G12" i="28"/>
  <c r="M12" i="28" s="1"/>
  <c r="G9" i="28"/>
  <c r="G46" i="27"/>
  <c r="M46" i="27" s="1"/>
  <c r="G43" i="27"/>
  <c r="G40" i="27"/>
  <c r="M40" i="27" s="1"/>
  <c r="G38" i="27"/>
  <c r="M38" i="27" s="1"/>
  <c r="G35" i="27"/>
  <c r="M35" i="27" s="1"/>
  <c r="G32" i="27"/>
  <c r="M32" i="27" s="1"/>
  <c r="G31" i="27"/>
  <c r="M31" i="27" s="1"/>
  <c r="G29" i="27"/>
  <c r="M29" i="27" s="1"/>
  <c r="G27" i="27"/>
  <c r="M27" i="27" s="1"/>
  <c r="G25" i="27"/>
  <c r="M25" i="27" s="1"/>
  <c r="G23" i="27"/>
  <c r="M23" i="27" s="1"/>
  <c r="G19" i="27"/>
  <c r="M19" i="27" s="1"/>
  <c r="G17" i="27"/>
  <c r="G16" i="27"/>
  <c r="M16" i="27" s="1"/>
  <c r="G15" i="27"/>
  <c r="M15" i="27" s="1"/>
  <c r="G13" i="27"/>
  <c r="M13" i="27" s="1"/>
  <c r="G9" i="27"/>
  <c r="G121" i="26"/>
  <c r="G120" i="26"/>
  <c r="M120" i="26" s="1"/>
  <c r="G116" i="26"/>
  <c r="M116" i="26" s="1"/>
  <c r="G111" i="26"/>
  <c r="M111" i="26" s="1"/>
  <c r="G107" i="26"/>
  <c r="M107" i="26" s="1"/>
  <c r="G104" i="26"/>
  <c r="M104" i="26" s="1"/>
  <c r="G103" i="26"/>
  <c r="G99" i="26"/>
  <c r="M99" i="26" s="1"/>
  <c r="G93" i="26"/>
  <c r="M93" i="26" s="1"/>
  <c r="G91" i="26"/>
  <c r="M91" i="26" s="1"/>
  <c r="G88" i="26"/>
  <c r="M88" i="26" s="1"/>
  <c r="G87" i="26"/>
  <c r="M87" i="26" s="1"/>
  <c r="G83" i="26"/>
  <c r="M83" i="26" s="1"/>
  <c r="G80" i="26"/>
  <c r="M80" i="26" s="1"/>
  <c r="G75" i="26"/>
  <c r="M75" i="26" s="1"/>
  <c r="G74" i="26"/>
  <c r="M74" i="26" s="1"/>
  <c r="G71" i="26"/>
  <c r="M71" i="26" s="1"/>
  <c r="G70" i="26"/>
  <c r="M70" i="26" s="1"/>
  <c r="G67" i="26"/>
  <c r="M67" i="26" s="1"/>
  <c r="G66" i="26"/>
  <c r="M66" i="26" s="1"/>
  <c r="G62" i="26"/>
  <c r="M62" i="26" s="1"/>
  <c r="G61" i="26"/>
  <c r="M61" i="26" s="1"/>
  <c r="G58" i="26"/>
  <c r="M58" i="26" s="1"/>
  <c r="G57" i="26"/>
  <c r="M57" i="26" s="1"/>
  <c r="G53" i="26"/>
  <c r="M53" i="26" s="1"/>
  <c r="G48" i="26"/>
  <c r="M48" i="26" s="1"/>
  <c r="G44" i="26"/>
  <c r="M44" i="26" s="1"/>
  <c r="G41" i="26"/>
  <c r="M41" i="26" s="1"/>
  <c r="G40" i="26"/>
  <c r="M40" i="26" s="1"/>
  <c r="G37" i="26"/>
  <c r="M37" i="26" s="1"/>
  <c r="G36" i="26"/>
  <c r="M36" i="26" s="1"/>
  <c r="G33" i="26"/>
  <c r="M33" i="26" s="1"/>
  <c r="G32" i="26"/>
  <c r="M32" i="26" s="1"/>
  <c r="G28" i="26"/>
  <c r="M28" i="26" s="1"/>
  <c r="G27" i="26"/>
  <c r="M27" i="26" s="1"/>
  <c r="G23" i="26"/>
  <c r="M23" i="26" s="1"/>
  <c r="G20" i="26"/>
  <c r="M20" i="26" s="1"/>
  <c r="G19" i="26"/>
  <c r="M19" i="26" s="1"/>
  <c r="G16" i="26"/>
  <c r="M16" i="26" s="1"/>
  <c r="G15" i="26"/>
  <c r="M15" i="26" s="1"/>
  <c r="G12" i="26"/>
  <c r="M12" i="26" s="1"/>
  <c r="G11" i="26"/>
  <c r="M11" i="26" s="1"/>
  <c r="G290" i="25"/>
  <c r="M290" i="25" s="1"/>
  <c r="G289" i="25"/>
  <c r="M289" i="25" s="1"/>
  <c r="G284" i="25"/>
  <c r="G283" i="25" s="1"/>
  <c r="I106" i="1" s="1"/>
  <c r="G282" i="25"/>
  <c r="M282" i="25" s="1"/>
  <c r="G279" i="25"/>
  <c r="M279" i="25" s="1"/>
  <c r="G278" i="25"/>
  <c r="M278" i="25" s="1"/>
  <c r="G276" i="25"/>
  <c r="M276" i="25" s="1"/>
  <c r="G275" i="25"/>
  <c r="M275" i="25" s="1"/>
  <c r="G273" i="25"/>
  <c r="M273" i="25" s="1"/>
  <c r="G271" i="25"/>
  <c r="M271" i="25" s="1"/>
  <c r="G270" i="25"/>
  <c r="M270" i="25" s="1"/>
  <c r="G266" i="25"/>
  <c r="M266" i="25" s="1"/>
  <c r="G265" i="25"/>
  <c r="M265" i="25" s="1"/>
  <c r="G262" i="25"/>
  <c r="M262" i="25" s="1"/>
  <c r="G259" i="25"/>
  <c r="M259" i="25" s="1"/>
  <c r="G258" i="25"/>
  <c r="M258" i="25" s="1"/>
  <c r="G257" i="25"/>
  <c r="M257" i="25" s="1"/>
  <c r="G256" i="25"/>
  <c r="M256" i="25" s="1"/>
  <c r="G251" i="25"/>
  <c r="M251" i="25" s="1"/>
  <c r="G247" i="25"/>
  <c r="M247" i="25" s="1"/>
  <c r="G239" i="25"/>
  <c r="M239" i="25" s="1"/>
  <c r="G236" i="25"/>
  <c r="G235" i="25"/>
  <c r="M235" i="25" s="1"/>
  <c r="G230" i="25"/>
  <c r="M230" i="25" s="1"/>
  <c r="M229" i="25" s="1"/>
  <c r="G227" i="25"/>
  <c r="G224" i="25"/>
  <c r="M224" i="25" s="1"/>
  <c r="G220" i="25"/>
  <c r="G219" i="25"/>
  <c r="M219" i="25" s="1"/>
  <c r="G217" i="25"/>
  <c r="M217" i="25" s="1"/>
  <c r="G216" i="25"/>
  <c r="M216" i="25" s="1"/>
  <c r="G207" i="25"/>
  <c r="M207" i="25" s="1"/>
  <c r="G205" i="25"/>
  <c r="M205" i="25" s="1"/>
  <c r="G201" i="25"/>
  <c r="M201" i="25" s="1"/>
  <c r="G194" i="25"/>
  <c r="M194" i="25" s="1"/>
  <c r="G192" i="25"/>
  <c r="M192" i="25" s="1"/>
  <c r="G191" i="25"/>
  <c r="M191" i="25" s="1"/>
  <c r="G190" i="25"/>
  <c r="M190" i="25" s="1"/>
  <c r="G189" i="25"/>
  <c r="M189" i="25" s="1"/>
  <c r="G188" i="25"/>
  <c r="M188" i="25" s="1"/>
  <c r="G186" i="25"/>
  <c r="M186" i="25" s="1"/>
  <c r="G182" i="25"/>
  <c r="M182" i="25" s="1"/>
  <c r="G175" i="25"/>
  <c r="M175" i="25" s="1"/>
  <c r="G173" i="25"/>
  <c r="M173" i="25" s="1"/>
  <c r="G172" i="25"/>
  <c r="M172" i="25" s="1"/>
  <c r="G171" i="25"/>
  <c r="M171" i="25" s="1"/>
  <c r="G169" i="25"/>
  <c r="M169" i="25" s="1"/>
  <c r="G168" i="25"/>
  <c r="M168" i="25" s="1"/>
  <c r="G164" i="25"/>
  <c r="M164" i="25" s="1"/>
  <c r="G162" i="25"/>
  <c r="M162" i="25" s="1"/>
  <c r="G160" i="25"/>
  <c r="M160" i="25" s="1"/>
  <c r="G158" i="25"/>
  <c r="M158" i="25" s="1"/>
  <c r="G156" i="25"/>
  <c r="M156" i="25" s="1"/>
  <c r="G154" i="25"/>
  <c r="M154" i="25" s="1"/>
  <c r="G152" i="25"/>
  <c r="M152" i="25" s="1"/>
  <c r="G151" i="25"/>
  <c r="M151" i="25" s="1"/>
  <c r="G142" i="25"/>
  <c r="M142" i="25" s="1"/>
  <c r="G140" i="25"/>
  <c r="M140" i="25" s="1"/>
  <c r="G139" i="25"/>
  <c r="M139" i="25" s="1"/>
  <c r="G136" i="25"/>
  <c r="M136" i="25" s="1"/>
  <c r="G131" i="25"/>
  <c r="M131" i="25" s="1"/>
  <c r="G127" i="25"/>
  <c r="M127" i="25" s="1"/>
  <c r="G125" i="25"/>
  <c r="M125" i="25" s="1"/>
  <c r="G124" i="25"/>
  <c r="M124" i="25" s="1"/>
  <c r="G121" i="25"/>
  <c r="M121" i="25" s="1"/>
  <c r="G118" i="25"/>
  <c r="M118" i="25" s="1"/>
  <c r="G114" i="25"/>
  <c r="M114" i="25" s="1"/>
  <c r="G111" i="25"/>
  <c r="M111" i="25" s="1"/>
  <c r="G110" i="25"/>
  <c r="M110" i="25" s="1"/>
  <c r="G109" i="25"/>
  <c r="M109" i="25" s="1"/>
  <c r="G108" i="25"/>
  <c r="M108" i="25" s="1"/>
  <c r="G105" i="25"/>
  <c r="M105" i="25" s="1"/>
  <c r="G103" i="25"/>
  <c r="M103" i="25" s="1"/>
  <c r="G101" i="25"/>
  <c r="M101" i="25" s="1"/>
  <c r="G95" i="25"/>
  <c r="M95" i="25" s="1"/>
  <c r="G91" i="25"/>
  <c r="M91" i="25" s="1"/>
  <c r="G89" i="25"/>
  <c r="M89" i="25" s="1"/>
  <c r="G86" i="25"/>
  <c r="M86" i="25" s="1"/>
  <c r="G85" i="25"/>
  <c r="M85" i="25" s="1"/>
  <c r="G84" i="25"/>
  <c r="M84" i="25" s="1"/>
  <c r="G82" i="25"/>
  <c r="M82" i="25" s="1"/>
  <c r="G79" i="25"/>
  <c r="M79" i="25" s="1"/>
  <c r="G77" i="25"/>
  <c r="M77" i="25" s="1"/>
  <c r="G74" i="25"/>
  <c r="M74" i="25" s="1"/>
  <c r="G73" i="25"/>
  <c r="M73" i="25" s="1"/>
  <c r="G72" i="25"/>
  <c r="M72" i="25" s="1"/>
  <c r="G68" i="25"/>
  <c r="M68" i="25" s="1"/>
  <c r="G66" i="25"/>
  <c r="M66" i="25" s="1"/>
  <c r="G63" i="25"/>
  <c r="M63" i="25" s="1"/>
  <c r="G62" i="25"/>
  <c r="M62" i="25" s="1"/>
  <c r="G59" i="25"/>
  <c r="M59" i="25" s="1"/>
  <c r="G57" i="25"/>
  <c r="M57" i="25" s="1"/>
  <c r="G56" i="25"/>
  <c r="M56" i="25" s="1"/>
  <c r="G55" i="25"/>
  <c r="M55" i="25" s="1"/>
  <c r="G52" i="25"/>
  <c r="M52" i="25" s="1"/>
  <c r="G51" i="25"/>
  <c r="M51" i="25" s="1"/>
  <c r="G48" i="25"/>
  <c r="M48" i="25" s="1"/>
  <c r="G46" i="25"/>
  <c r="M46" i="25" s="1"/>
  <c r="G44" i="25"/>
  <c r="M44" i="25" s="1"/>
  <c r="G42" i="25"/>
  <c r="M42" i="25" s="1"/>
  <c r="G36" i="25"/>
  <c r="M36" i="25" s="1"/>
  <c r="G34" i="25"/>
  <c r="M34" i="25" s="1"/>
  <c r="G31" i="25"/>
  <c r="M31" i="25" s="1"/>
  <c r="G30" i="25"/>
  <c r="M30" i="25" s="1"/>
  <c r="G26" i="25"/>
  <c r="M26" i="25" s="1"/>
  <c r="G22" i="25"/>
  <c r="M22" i="25" s="1"/>
  <c r="G18" i="25"/>
  <c r="M18" i="25" s="1"/>
  <c r="G14" i="25"/>
  <c r="M14" i="25" s="1"/>
  <c r="G12" i="25"/>
  <c r="M12" i="25" s="1"/>
  <c r="G11" i="25"/>
  <c r="M11" i="25" s="1"/>
  <c r="G9" i="25"/>
  <c r="G177" i="24"/>
  <c r="M177" i="24" s="1"/>
  <c r="G176" i="24"/>
  <c r="M176" i="24" s="1"/>
  <c r="G174" i="24"/>
  <c r="M174" i="24" s="1"/>
  <c r="G173" i="24"/>
  <c r="M173" i="24" s="1"/>
  <c r="G171" i="24"/>
  <c r="M171" i="24" s="1"/>
  <c r="G170" i="24"/>
  <c r="M170" i="24" s="1"/>
  <c r="G169" i="24"/>
  <c r="M169" i="24" s="1"/>
  <c r="G167" i="24"/>
  <c r="M167" i="24" s="1"/>
  <c r="G166" i="24"/>
  <c r="M166" i="24" s="1"/>
  <c r="G165" i="24"/>
  <c r="M165" i="24" s="1"/>
  <c r="G163" i="24"/>
  <c r="G161" i="24"/>
  <c r="M161" i="24" s="1"/>
  <c r="G160" i="24"/>
  <c r="M160" i="24" s="1"/>
  <c r="G156" i="24"/>
  <c r="M156" i="24" s="1"/>
  <c r="G154" i="24"/>
  <c r="M154" i="24" s="1"/>
  <c r="G152" i="24"/>
  <c r="M152" i="24" s="1"/>
  <c r="G151" i="24"/>
  <c r="M151" i="24" s="1"/>
  <c r="G150" i="24"/>
  <c r="M150" i="24" s="1"/>
  <c r="G146" i="24"/>
  <c r="M146" i="24" s="1"/>
  <c r="G144" i="24"/>
  <c r="M144" i="24" s="1"/>
  <c r="G142" i="24"/>
  <c r="M142" i="24" s="1"/>
  <c r="G140" i="24"/>
  <c r="M140" i="24" s="1"/>
  <c r="G137" i="24"/>
  <c r="M137" i="24" s="1"/>
  <c r="G130" i="24"/>
  <c r="M130" i="24" s="1"/>
  <c r="G125" i="24"/>
  <c r="M125" i="24" s="1"/>
  <c r="G124" i="24"/>
  <c r="M124" i="24" s="1"/>
  <c r="G122" i="24"/>
  <c r="M122" i="24" s="1"/>
  <c r="G111" i="24"/>
  <c r="M111" i="24" s="1"/>
  <c r="G109" i="24"/>
  <c r="M109" i="24" s="1"/>
  <c r="G108" i="24"/>
  <c r="M108" i="24" s="1"/>
  <c r="G104" i="24"/>
  <c r="M104" i="24" s="1"/>
  <c r="G98" i="24"/>
  <c r="M98" i="24" s="1"/>
  <c r="G91" i="24"/>
  <c r="M91" i="24" s="1"/>
  <c r="G89" i="24"/>
  <c r="M89" i="24" s="1"/>
  <c r="G86" i="24"/>
  <c r="M86" i="24" s="1"/>
  <c r="G83" i="24"/>
  <c r="M83" i="24" s="1"/>
  <c r="G79" i="24"/>
  <c r="M79" i="24" s="1"/>
  <c r="G78" i="24"/>
  <c r="M78" i="24" s="1"/>
  <c r="G76" i="24"/>
  <c r="M76" i="24" s="1"/>
  <c r="G73" i="24"/>
  <c r="M73" i="24" s="1"/>
  <c r="G71" i="24"/>
  <c r="M71" i="24" s="1"/>
  <c r="G69" i="24"/>
  <c r="M69" i="24" s="1"/>
  <c r="G65" i="24"/>
  <c r="M65" i="24" s="1"/>
  <c r="G62" i="24"/>
  <c r="M62" i="24" s="1"/>
  <c r="G61" i="24"/>
  <c r="M61" i="24" s="1"/>
  <c r="G60" i="24"/>
  <c r="M60" i="24" s="1"/>
  <c r="G58" i="24"/>
  <c r="M58" i="24" s="1"/>
  <c r="G57" i="24"/>
  <c r="M57" i="24" s="1"/>
  <c r="G56" i="24"/>
  <c r="M56" i="24" s="1"/>
  <c r="G53" i="24"/>
  <c r="M53" i="24" s="1"/>
  <c r="G52" i="24"/>
  <c r="M52" i="24" s="1"/>
  <c r="G51" i="24"/>
  <c r="M51" i="24" s="1"/>
  <c r="G45" i="24"/>
  <c r="M45" i="24" s="1"/>
  <c r="G43" i="24"/>
  <c r="M43" i="24" s="1"/>
  <c r="G39" i="24"/>
  <c r="M39" i="24" s="1"/>
  <c r="G38" i="24"/>
  <c r="M38" i="24" s="1"/>
  <c r="G37" i="24"/>
  <c r="M37" i="24" s="1"/>
  <c r="G23" i="24"/>
  <c r="G20" i="24"/>
  <c r="M20" i="24" s="1"/>
  <c r="G17" i="24"/>
  <c r="G15" i="24"/>
  <c r="M15" i="24" s="1"/>
  <c r="G14" i="24"/>
  <c r="M14" i="24" s="1"/>
  <c r="G12" i="24"/>
  <c r="M12" i="24" s="1"/>
  <c r="G39" i="23"/>
  <c r="M39" i="23" s="1"/>
  <c r="G36" i="23"/>
  <c r="M36" i="23" s="1"/>
  <c r="G35" i="23"/>
  <c r="M35" i="23" s="1"/>
  <c r="G33" i="23"/>
  <c r="M33" i="23" s="1"/>
  <c r="G31" i="23"/>
  <c r="M31" i="23" s="1"/>
  <c r="G28" i="23"/>
  <c r="M28" i="23" s="1"/>
  <c r="G27" i="23"/>
  <c r="M27" i="23" s="1"/>
  <c r="G26" i="23"/>
  <c r="M26" i="23" s="1"/>
  <c r="G24" i="23"/>
  <c r="M24" i="23" s="1"/>
  <c r="G19" i="23"/>
  <c r="M19" i="23" s="1"/>
  <c r="G18" i="23"/>
  <c r="M18" i="23" s="1"/>
  <c r="G17" i="23"/>
  <c r="M17" i="23" s="1"/>
  <c r="G15" i="23"/>
  <c r="M15" i="23" s="1"/>
  <c r="G14" i="23"/>
  <c r="M14" i="23" s="1"/>
  <c r="G13" i="23"/>
  <c r="M13" i="23" s="1"/>
  <c r="G11" i="23"/>
  <c r="M11" i="23" s="1"/>
  <c r="G10" i="23"/>
  <c r="M10" i="23" s="1"/>
  <c r="G9" i="23"/>
  <c r="M9" i="23" s="1"/>
  <c r="G29" i="22"/>
  <c r="M29" i="22" s="1"/>
  <c r="G27" i="22"/>
  <c r="M27" i="22" s="1"/>
  <c r="G25" i="22"/>
  <c r="M25" i="22" s="1"/>
  <c r="G24" i="22"/>
  <c r="M24" i="22" s="1"/>
  <c r="G23" i="22"/>
  <c r="M23" i="22" s="1"/>
  <c r="G22" i="22"/>
  <c r="M22" i="22" s="1"/>
  <c r="G19" i="22"/>
  <c r="M19" i="22" s="1"/>
  <c r="G18" i="22"/>
  <c r="M18" i="22" s="1"/>
  <c r="G15" i="22"/>
  <c r="M15" i="22" s="1"/>
  <c r="G14" i="22"/>
  <c r="M14" i="22" s="1"/>
  <c r="G13" i="22"/>
  <c r="M13" i="22" s="1"/>
  <c r="G12" i="22"/>
  <c r="M12" i="22" s="1"/>
  <c r="G9" i="22"/>
  <c r="M9" i="22" s="1"/>
  <c r="G21" i="21"/>
  <c r="M21" i="21" s="1"/>
  <c r="G19" i="21"/>
  <c r="M19" i="21" s="1"/>
  <c r="G17" i="21"/>
  <c r="M17" i="21" s="1"/>
  <c r="G14" i="21"/>
  <c r="M14" i="21" s="1"/>
  <c r="G11" i="21"/>
  <c r="M11" i="21" s="1"/>
  <c r="G9" i="21"/>
  <c r="G27" i="20"/>
  <c r="M27" i="20" s="1"/>
  <c r="G26" i="20"/>
  <c r="M26" i="20" s="1"/>
  <c r="G24" i="20"/>
  <c r="M24" i="20" s="1"/>
  <c r="G20" i="20"/>
  <c r="M20" i="20" s="1"/>
  <c r="G18" i="20"/>
  <c r="M18" i="20" s="1"/>
  <c r="G16" i="20"/>
  <c r="M16" i="20" s="1"/>
  <c r="G12" i="20"/>
  <c r="M12" i="20" s="1"/>
  <c r="G10" i="20"/>
  <c r="M10" i="20" s="1"/>
  <c r="G9" i="20"/>
  <c r="G40" i="19"/>
  <c r="M40" i="19" s="1"/>
  <c r="G37" i="19"/>
  <c r="M37" i="19" s="1"/>
  <c r="G33" i="19"/>
  <c r="M33" i="19" s="1"/>
  <c r="G32" i="19"/>
  <c r="M32" i="19" s="1"/>
  <c r="G29" i="19"/>
  <c r="M29" i="19" s="1"/>
  <c r="G28" i="19"/>
  <c r="M28" i="19" s="1"/>
  <c r="G23" i="19"/>
  <c r="M23" i="19" s="1"/>
  <c r="G19" i="19"/>
  <c r="M19" i="19" s="1"/>
  <c r="G18" i="19"/>
  <c r="M18" i="19" s="1"/>
  <c r="G15" i="19"/>
  <c r="M15" i="19" s="1"/>
  <c r="G11" i="19"/>
  <c r="M11" i="19" s="1"/>
  <c r="G10" i="19"/>
  <c r="M10" i="19" s="1"/>
  <c r="G52" i="18"/>
  <c r="M52" i="18" s="1"/>
  <c r="G48" i="18"/>
  <c r="M48" i="18" s="1"/>
  <c r="G46" i="18"/>
  <c r="M46" i="18" s="1"/>
  <c r="G45" i="18"/>
  <c r="M45" i="18" s="1"/>
  <c r="G44" i="18"/>
  <c r="M44" i="18" s="1"/>
  <c r="G43" i="18"/>
  <c r="M43" i="18" s="1"/>
  <c r="G41" i="18"/>
  <c r="M41" i="18" s="1"/>
  <c r="G39" i="18"/>
  <c r="M39" i="18" s="1"/>
  <c r="G37" i="18"/>
  <c r="G36" i="18"/>
  <c r="M36" i="18" s="1"/>
  <c r="G35" i="18"/>
  <c r="M35" i="18" s="1"/>
  <c r="G32" i="18"/>
  <c r="M32" i="18" s="1"/>
  <c r="G30" i="18"/>
  <c r="M30" i="18" s="1"/>
  <c r="G29" i="18"/>
  <c r="M29" i="18" s="1"/>
  <c r="G28" i="18"/>
  <c r="M28" i="18" s="1"/>
  <c r="G23" i="18"/>
  <c r="M23" i="18" s="1"/>
  <c r="G22" i="18"/>
  <c r="M22" i="18" s="1"/>
  <c r="G20" i="18"/>
  <c r="M20" i="18" s="1"/>
  <c r="G19" i="18"/>
  <c r="M19" i="18" s="1"/>
  <c r="G18" i="18"/>
  <c r="M18" i="18" s="1"/>
  <c r="G17" i="18"/>
  <c r="M17" i="18" s="1"/>
  <c r="G16" i="18"/>
  <c r="M16" i="18" s="1"/>
  <c r="G15" i="18"/>
  <c r="M15" i="18" s="1"/>
  <c r="G14" i="18"/>
  <c r="M14" i="18" s="1"/>
  <c r="G12" i="18"/>
  <c r="M12" i="18" s="1"/>
  <c r="G11" i="18"/>
  <c r="M11" i="18" s="1"/>
  <c r="G9" i="18"/>
  <c r="M9" i="18" s="1"/>
  <c r="G63" i="17"/>
  <c r="M63" i="17" s="1"/>
  <c r="G60" i="17"/>
  <c r="M60" i="17" s="1"/>
  <c r="G57" i="17"/>
  <c r="M57" i="17" s="1"/>
  <c r="G56" i="17"/>
  <c r="M56" i="17" s="1"/>
  <c r="G55" i="17"/>
  <c r="M55" i="17" s="1"/>
  <c r="G53" i="17"/>
  <c r="M53" i="17" s="1"/>
  <c r="G51" i="17"/>
  <c r="M51" i="17" s="1"/>
  <c r="G46" i="17"/>
  <c r="M46" i="17" s="1"/>
  <c r="G44" i="17"/>
  <c r="M44" i="17" s="1"/>
  <c r="G43" i="17"/>
  <c r="M43" i="17" s="1"/>
  <c r="G42" i="17"/>
  <c r="M42" i="17" s="1"/>
  <c r="G40" i="17"/>
  <c r="M40" i="17" s="1"/>
  <c r="G39" i="17"/>
  <c r="M39" i="17" s="1"/>
  <c r="G37" i="17"/>
  <c r="M37" i="17" s="1"/>
  <c r="G35" i="17"/>
  <c r="M35" i="17" s="1"/>
  <c r="G34" i="17"/>
  <c r="M34" i="17" s="1"/>
  <c r="G30" i="17"/>
  <c r="M30" i="17" s="1"/>
  <c r="G29" i="17"/>
  <c r="M29" i="17" s="1"/>
  <c r="G28" i="17"/>
  <c r="M28" i="17" s="1"/>
  <c r="G27" i="17"/>
  <c r="M27" i="17" s="1"/>
  <c r="G25" i="17"/>
  <c r="M25" i="17" s="1"/>
  <c r="G24" i="17"/>
  <c r="M24" i="17" s="1"/>
  <c r="G22" i="17"/>
  <c r="M22" i="17" s="1"/>
  <c r="G21" i="17"/>
  <c r="M21" i="17" s="1"/>
  <c r="G20" i="17"/>
  <c r="M20" i="17" s="1"/>
  <c r="G19" i="17"/>
  <c r="M19" i="17" s="1"/>
  <c r="G16" i="17"/>
  <c r="M16" i="17" s="1"/>
  <c r="G14" i="17"/>
  <c r="M14" i="17" s="1"/>
  <c r="G10" i="17"/>
  <c r="M10" i="17" s="1"/>
  <c r="G9" i="17"/>
  <c r="M9" i="17" s="1"/>
  <c r="G94" i="16"/>
  <c r="M94" i="16" s="1"/>
  <c r="G91" i="16"/>
  <c r="M91" i="16" s="1"/>
  <c r="G90" i="16"/>
  <c r="M90" i="16" s="1"/>
  <c r="G88" i="16"/>
  <c r="M88" i="16" s="1"/>
  <c r="G87" i="16"/>
  <c r="M87" i="16" s="1"/>
  <c r="G86" i="16"/>
  <c r="M86" i="16" s="1"/>
  <c r="G82" i="16"/>
  <c r="M82" i="16" s="1"/>
  <c r="G80" i="16"/>
  <c r="M80" i="16" s="1"/>
  <c r="G77" i="16"/>
  <c r="M77" i="16" s="1"/>
  <c r="G75" i="16"/>
  <c r="M75" i="16" s="1"/>
  <c r="G74" i="16"/>
  <c r="M74" i="16" s="1"/>
  <c r="G73" i="16"/>
  <c r="M73" i="16" s="1"/>
  <c r="G71" i="16"/>
  <c r="M71" i="16" s="1"/>
  <c r="G70" i="16"/>
  <c r="M70" i="16" s="1"/>
  <c r="G69" i="16"/>
  <c r="M69" i="16" s="1"/>
  <c r="G67" i="16"/>
  <c r="M67" i="16" s="1"/>
  <c r="G66" i="16"/>
  <c r="M66" i="16" s="1"/>
  <c r="G64" i="16"/>
  <c r="M64" i="16" s="1"/>
  <c r="G62" i="16"/>
  <c r="M62" i="16" s="1"/>
  <c r="G61" i="16"/>
  <c r="M61" i="16" s="1"/>
  <c r="G60" i="16"/>
  <c r="M60" i="16" s="1"/>
  <c r="G58" i="16"/>
  <c r="M58" i="16" s="1"/>
  <c r="G57" i="16"/>
  <c r="M57" i="16" s="1"/>
  <c r="G54" i="16"/>
  <c r="M54" i="16" s="1"/>
  <c r="G53" i="16"/>
  <c r="M53" i="16" s="1"/>
  <c r="G52" i="16"/>
  <c r="M52" i="16" s="1"/>
  <c r="G50" i="16"/>
  <c r="M50" i="16" s="1"/>
  <c r="G49" i="16"/>
  <c r="M49" i="16" s="1"/>
  <c r="G48" i="16"/>
  <c r="G46" i="16"/>
  <c r="M46" i="16" s="1"/>
  <c r="G45" i="16"/>
  <c r="M45" i="16" s="1"/>
  <c r="G44" i="16"/>
  <c r="M44" i="16" s="1"/>
  <c r="G41" i="16"/>
  <c r="M41" i="16" s="1"/>
  <c r="G40" i="16"/>
  <c r="M40" i="16" s="1"/>
  <c r="G39" i="16"/>
  <c r="M39" i="16" s="1"/>
  <c r="G37" i="16"/>
  <c r="M37" i="16" s="1"/>
  <c r="G25" i="16"/>
  <c r="M25" i="16" s="1"/>
  <c r="G22" i="16"/>
  <c r="M22" i="16" s="1"/>
  <c r="G18" i="16"/>
  <c r="M18" i="16" s="1"/>
  <c r="G14" i="16"/>
  <c r="M14" i="16" s="1"/>
  <c r="G12" i="16"/>
  <c r="M12" i="16" s="1"/>
  <c r="G10" i="16"/>
  <c r="M10" i="16" s="1"/>
  <c r="G29" i="15"/>
  <c r="M29" i="15" s="1"/>
  <c r="G28" i="15"/>
  <c r="M28" i="15" s="1"/>
  <c r="G25" i="15"/>
  <c r="M25" i="15" s="1"/>
  <c r="G24" i="15"/>
  <c r="M24" i="15" s="1"/>
  <c r="G23" i="15"/>
  <c r="M23" i="15" s="1"/>
  <c r="G20" i="15"/>
  <c r="M20" i="15" s="1"/>
  <c r="G19" i="15"/>
  <c r="M19" i="15" s="1"/>
  <c r="G17" i="15"/>
  <c r="M17" i="15" s="1"/>
  <c r="G16" i="15"/>
  <c r="M16" i="15" s="1"/>
  <c r="G15" i="15"/>
  <c r="M15" i="15" s="1"/>
  <c r="G80" i="14"/>
  <c r="M80" i="14" s="1"/>
  <c r="M79" i="14" s="1"/>
  <c r="G77" i="14"/>
  <c r="M77" i="14" s="1"/>
  <c r="G72" i="14"/>
  <c r="M72" i="14" s="1"/>
  <c r="G66" i="14"/>
  <c r="M66" i="14" s="1"/>
  <c r="G59" i="14"/>
  <c r="M59" i="14" s="1"/>
  <c r="G52" i="14"/>
  <c r="M52" i="14" s="1"/>
  <c r="G47" i="14"/>
  <c r="M47" i="14" s="1"/>
  <c r="G37" i="14"/>
  <c r="M37" i="14" s="1"/>
  <c r="G33" i="14"/>
  <c r="M33" i="14" s="1"/>
  <c r="G27" i="14"/>
  <c r="M27" i="14" s="1"/>
  <c r="G24" i="14"/>
  <c r="G23" i="14" s="1"/>
  <c r="G21" i="14"/>
  <c r="M21" i="14" s="1"/>
  <c r="G18" i="14"/>
  <c r="G17" i="14"/>
  <c r="M17" i="14" s="1"/>
  <c r="G16" i="14"/>
  <c r="M16" i="14" s="1"/>
  <c r="G11" i="14"/>
  <c r="M11" i="14" s="1"/>
  <c r="G180" i="13"/>
  <c r="M180" i="13" s="1"/>
  <c r="G176" i="13"/>
  <c r="M176" i="13" s="1"/>
  <c r="G174" i="13"/>
  <c r="M174" i="13" s="1"/>
  <c r="G172" i="13"/>
  <c r="M172" i="13" s="1"/>
  <c r="G166" i="13"/>
  <c r="M166" i="13" s="1"/>
  <c r="G163" i="13"/>
  <c r="M163" i="13" s="1"/>
  <c r="G160" i="13"/>
  <c r="M160" i="13" s="1"/>
  <c r="G156" i="13"/>
  <c r="M156" i="13" s="1"/>
  <c r="G150" i="13"/>
  <c r="M150" i="13" s="1"/>
  <c r="G148" i="13"/>
  <c r="M148" i="13" s="1"/>
  <c r="G146" i="13"/>
  <c r="M146" i="13" s="1"/>
  <c r="G144" i="13"/>
  <c r="M144" i="13" s="1"/>
  <c r="G141" i="13"/>
  <c r="G136" i="13"/>
  <c r="M136" i="13" s="1"/>
  <c r="G134" i="13"/>
  <c r="M134" i="13" s="1"/>
  <c r="G130" i="13"/>
  <c r="M130" i="13" s="1"/>
  <c r="G128" i="13"/>
  <c r="M128" i="13" s="1"/>
  <c r="G125" i="13"/>
  <c r="M125" i="13" s="1"/>
  <c r="G122" i="13"/>
  <c r="M122" i="13" s="1"/>
  <c r="G116" i="13"/>
  <c r="M116" i="13" s="1"/>
  <c r="G110" i="13"/>
  <c r="M110" i="13" s="1"/>
  <c r="G104" i="13"/>
  <c r="M104" i="13" s="1"/>
  <c r="G99" i="13"/>
  <c r="M99" i="13" s="1"/>
  <c r="G94" i="13"/>
  <c r="M94" i="13" s="1"/>
  <c r="G92" i="13"/>
  <c r="M92" i="13" s="1"/>
  <c r="G89" i="13"/>
  <c r="M89" i="13" s="1"/>
  <c r="G87" i="13"/>
  <c r="M87" i="13" s="1"/>
  <c r="G82" i="13"/>
  <c r="M82" i="13" s="1"/>
  <c r="G78" i="13"/>
  <c r="G74" i="13"/>
  <c r="M74" i="13" s="1"/>
  <c r="G71" i="13"/>
  <c r="M71" i="13" s="1"/>
  <c r="G68" i="13"/>
  <c r="M68" i="13" s="1"/>
  <c r="G63" i="13"/>
  <c r="M63" i="13" s="1"/>
  <c r="G60" i="13"/>
  <c r="M60" i="13" s="1"/>
  <c r="G52" i="13"/>
  <c r="M52" i="13" s="1"/>
  <c r="G40" i="13"/>
  <c r="M40" i="13" s="1"/>
  <c r="G38" i="13"/>
  <c r="M38" i="13" s="1"/>
  <c r="G34" i="13"/>
  <c r="M34" i="13" s="1"/>
  <c r="G30" i="13"/>
  <c r="M30" i="13" s="1"/>
  <c r="G27" i="13"/>
  <c r="M27" i="13" s="1"/>
  <c r="G24" i="13"/>
  <c r="M24" i="13" s="1"/>
  <c r="G11" i="13"/>
  <c r="M11" i="13" s="1"/>
  <c r="G10" i="13"/>
  <c r="G9" i="13"/>
  <c r="M9" i="13" s="1"/>
  <c r="G1656" i="12"/>
  <c r="M1656" i="12" s="1"/>
  <c r="G1655" i="12"/>
  <c r="M1655" i="12" s="1"/>
  <c r="G1640" i="12"/>
  <c r="M1640" i="12" s="1"/>
  <c r="G1627" i="12"/>
  <c r="G1625" i="12"/>
  <c r="M1625" i="12" s="1"/>
  <c r="G1602" i="12"/>
  <c r="M1602" i="12" s="1"/>
  <c r="G1593" i="12"/>
  <c r="M1593" i="12" s="1"/>
  <c r="G1569" i="12"/>
  <c r="M1569" i="12" s="1"/>
  <c r="G1538" i="12"/>
  <c r="M1538" i="12" s="1"/>
  <c r="G1531" i="12"/>
  <c r="M1531" i="12" s="1"/>
  <c r="G1514" i="12"/>
  <c r="M1514" i="12" s="1"/>
  <c r="G1505" i="12"/>
  <c r="M1505" i="12" s="1"/>
  <c r="G1480" i="12"/>
  <c r="M1480" i="12" s="1"/>
  <c r="G1479" i="12"/>
  <c r="M1479" i="12" s="1"/>
  <c r="G1467" i="12"/>
  <c r="M1467" i="12" s="1"/>
  <c r="G1463" i="12"/>
  <c r="M1463" i="12" s="1"/>
  <c r="G1461" i="12"/>
  <c r="M1461" i="12" s="1"/>
  <c r="G1448" i="12"/>
  <c r="M1448" i="12" s="1"/>
  <c r="G1445" i="12"/>
  <c r="M1445" i="12" s="1"/>
  <c r="G1436" i="12"/>
  <c r="M1436" i="12" s="1"/>
  <c r="G1433" i="12"/>
  <c r="M1433" i="12" s="1"/>
  <c r="G1430" i="12"/>
  <c r="M1430" i="12" s="1"/>
  <c r="G1421" i="12"/>
  <c r="M1421" i="12" s="1"/>
  <c r="G1418" i="12"/>
  <c r="M1418" i="12" s="1"/>
  <c r="G1412" i="12"/>
  <c r="M1412" i="12" s="1"/>
  <c r="G1409" i="12"/>
  <c r="M1409" i="12" s="1"/>
  <c r="G1406" i="12"/>
  <c r="M1406" i="12" s="1"/>
  <c r="G1394" i="12"/>
  <c r="M1394" i="12" s="1"/>
  <c r="G1390" i="12"/>
  <c r="M1390" i="12" s="1"/>
  <c r="G1382" i="12"/>
  <c r="M1382" i="12" s="1"/>
  <c r="G1379" i="12"/>
  <c r="M1379" i="12" s="1"/>
  <c r="G1370" i="12"/>
  <c r="M1370" i="12" s="1"/>
  <c r="G1367" i="12"/>
  <c r="M1367" i="12" s="1"/>
  <c r="G1364" i="12"/>
  <c r="M1364" i="12" s="1"/>
  <c r="G1358" i="12"/>
  <c r="M1358" i="12" s="1"/>
  <c r="G1355" i="12"/>
  <c r="M1355" i="12" s="1"/>
  <c r="G1352" i="12"/>
  <c r="M1352" i="12" s="1"/>
  <c r="G1346" i="12"/>
  <c r="M1346" i="12" s="1"/>
  <c r="G1343" i="12"/>
  <c r="M1343" i="12" s="1"/>
  <c r="G1340" i="12"/>
  <c r="M1340" i="12" s="1"/>
  <c r="G1334" i="12"/>
  <c r="M1334" i="12" s="1"/>
  <c r="G1331" i="12"/>
  <c r="M1331" i="12" s="1"/>
  <c r="G1322" i="12"/>
  <c r="M1322" i="12" s="1"/>
  <c r="G1319" i="12"/>
  <c r="M1319" i="12" s="1"/>
  <c r="G1316" i="12"/>
  <c r="M1316" i="12" s="1"/>
  <c r="G1307" i="12"/>
  <c r="M1307" i="12" s="1"/>
  <c r="G1304" i="12"/>
  <c r="M1304" i="12" s="1"/>
  <c r="G1298" i="12"/>
  <c r="M1298" i="12" s="1"/>
  <c r="G1295" i="12"/>
  <c r="M1295" i="12" s="1"/>
  <c r="G1292" i="12"/>
  <c r="M1292" i="12" s="1"/>
  <c r="G1283" i="12"/>
  <c r="M1283" i="12" s="1"/>
  <c r="G1274" i="12"/>
  <c r="M1274" i="12" s="1"/>
  <c r="G1271" i="12"/>
  <c r="M1271" i="12" s="1"/>
  <c r="G1262" i="12"/>
  <c r="M1262" i="12" s="1"/>
  <c r="G1259" i="12"/>
  <c r="M1259" i="12" s="1"/>
  <c r="G1256" i="12"/>
  <c r="M1256" i="12" s="1"/>
  <c r="G1242" i="12"/>
  <c r="M1242" i="12" s="1"/>
  <c r="G1237" i="12"/>
  <c r="G1228" i="12"/>
  <c r="M1228" i="12" s="1"/>
  <c r="G1224" i="12"/>
  <c r="M1224" i="12" s="1"/>
  <c r="G1219" i="12"/>
  <c r="M1219" i="12" s="1"/>
  <c r="G1206" i="12"/>
  <c r="M1206" i="12" s="1"/>
  <c r="G1191" i="12"/>
  <c r="M1191" i="12" s="1"/>
  <c r="G1184" i="12"/>
  <c r="M1184" i="12" s="1"/>
  <c r="G1179" i="12"/>
  <c r="M1179" i="12" s="1"/>
  <c r="G1155" i="12"/>
  <c r="M1155" i="12" s="1"/>
  <c r="G1150" i="12"/>
  <c r="M1150" i="12" s="1"/>
  <c r="G1137" i="12"/>
  <c r="M1137" i="12" s="1"/>
  <c r="G1091" i="12"/>
  <c r="M1091" i="12" s="1"/>
  <c r="G1088" i="12"/>
  <c r="M1088" i="12" s="1"/>
  <c r="G1085" i="12"/>
  <c r="M1085" i="12" s="1"/>
  <c r="G1078" i="12"/>
  <c r="M1078" i="12" s="1"/>
  <c r="G1073" i="12"/>
  <c r="M1073" i="12" s="1"/>
  <c r="G1061" i="12"/>
  <c r="M1061" i="12" s="1"/>
  <c r="G1052" i="12"/>
  <c r="M1052" i="12" s="1"/>
  <c r="G1049" i="12"/>
  <c r="M1049" i="12" s="1"/>
  <c r="G1041" i="12"/>
  <c r="M1041" i="12" s="1"/>
  <c r="G1037" i="12"/>
  <c r="M1037" i="12" s="1"/>
  <c r="G1033" i="12"/>
  <c r="M1033" i="12" s="1"/>
  <c r="G1009" i="12"/>
  <c r="M1009" i="12" s="1"/>
  <c r="G1005" i="12"/>
  <c r="M1005" i="12" s="1"/>
  <c r="G997" i="12"/>
  <c r="M997" i="12" s="1"/>
  <c r="G993" i="12"/>
  <c r="M993" i="12" s="1"/>
  <c r="G989" i="12"/>
  <c r="M989" i="12" s="1"/>
  <c r="G979" i="12"/>
  <c r="M979" i="12" s="1"/>
  <c r="M978" i="12" s="1"/>
  <c r="G969" i="12"/>
  <c r="M969" i="12" s="1"/>
  <c r="G964" i="12"/>
  <c r="M964" i="12" s="1"/>
  <c r="G953" i="12"/>
  <c r="M953" i="12" s="1"/>
  <c r="G950" i="12"/>
  <c r="M950" i="12" s="1"/>
  <c r="G946" i="12"/>
  <c r="M946" i="12" s="1"/>
  <c r="G928" i="12"/>
  <c r="M928" i="12" s="1"/>
  <c r="G923" i="12"/>
  <c r="M923" i="12" s="1"/>
  <c r="G913" i="12"/>
  <c r="G909" i="12"/>
  <c r="M909" i="12" s="1"/>
  <c r="G902" i="12"/>
  <c r="M902" i="12" s="1"/>
  <c r="G890" i="12"/>
  <c r="M890" i="12" s="1"/>
  <c r="G879" i="12"/>
  <c r="M879" i="12" s="1"/>
  <c r="G866" i="12"/>
  <c r="M866" i="12" s="1"/>
  <c r="G861" i="12"/>
  <c r="M861" i="12" s="1"/>
  <c r="G856" i="12"/>
  <c r="M856" i="12" s="1"/>
  <c r="G844" i="12"/>
  <c r="M844" i="12" s="1"/>
  <c r="G832" i="12"/>
  <c r="M832" i="12" s="1"/>
  <c r="G800" i="12"/>
  <c r="M800" i="12" s="1"/>
  <c r="G797" i="12"/>
  <c r="M797" i="12" s="1"/>
  <c r="G796" i="12"/>
  <c r="G795" i="12"/>
  <c r="M795" i="12" s="1"/>
  <c r="G794" i="12"/>
  <c r="M794" i="12" s="1"/>
  <c r="G791" i="12"/>
  <c r="M791" i="12" s="1"/>
  <c r="G783" i="12"/>
  <c r="M783" i="12" s="1"/>
  <c r="G777" i="12"/>
  <c r="M777" i="12" s="1"/>
  <c r="G772" i="12"/>
  <c r="M772" i="12" s="1"/>
  <c r="G769" i="12"/>
  <c r="M769" i="12" s="1"/>
  <c r="G761" i="12"/>
  <c r="M761" i="12" s="1"/>
  <c r="G738" i="12"/>
  <c r="M738" i="12" s="1"/>
  <c r="G737" i="12"/>
  <c r="M737" i="12" s="1"/>
  <c r="G729" i="12"/>
  <c r="M729" i="12" s="1"/>
  <c r="G727" i="12"/>
  <c r="M727" i="12" s="1"/>
  <c r="G726" i="12"/>
  <c r="M726" i="12" s="1"/>
  <c r="G718" i="12"/>
  <c r="M718" i="12" s="1"/>
  <c r="G709" i="12"/>
  <c r="M709" i="12" s="1"/>
  <c r="G705" i="12"/>
  <c r="M705" i="12" s="1"/>
  <c r="G701" i="12"/>
  <c r="M701" i="12" s="1"/>
  <c r="G698" i="12"/>
  <c r="M698" i="12" s="1"/>
  <c r="G696" i="12"/>
  <c r="M696" i="12" s="1"/>
  <c r="M695" i="12" s="1"/>
  <c r="G683" i="12"/>
  <c r="M683" i="12" s="1"/>
  <c r="G677" i="12"/>
  <c r="M677" i="12" s="1"/>
  <c r="G673" i="12"/>
  <c r="M673" i="12" s="1"/>
  <c r="G670" i="12"/>
  <c r="M670" i="12" s="1"/>
  <c r="G667" i="12"/>
  <c r="M667" i="12" s="1"/>
  <c r="G664" i="12"/>
  <c r="M664" i="12" s="1"/>
  <c r="G658" i="12"/>
  <c r="M658" i="12" s="1"/>
  <c r="G652" i="12"/>
  <c r="M652" i="12" s="1"/>
  <c r="G646" i="12"/>
  <c r="M646" i="12" s="1"/>
  <c r="G617" i="12"/>
  <c r="M617" i="12" s="1"/>
  <c r="G608" i="12"/>
  <c r="M608" i="12" s="1"/>
  <c r="G579" i="12"/>
  <c r="M579" i="12" s="1"/>
  <c r="G554" i="12"/>
  <c r="M554" i="12" s="1"/>
  <c r="G543" i="12"/>
  <c r="M543" i="12" s="1"/>
  <c r="G532" i="12"/>
  <c r="M532" i="12" s="1"/>
  <c r="G526" i="12"/>
  <c r="M526" i="12" s="1"/>
  <c r="G512" i="12"/>
  <c r="M512" i="12" s="1"/>
  <c r="G509" i="12"/>
  <c r="M509" i="12" s="1"/>
  <c r="G506" i="12"/>
  <c r="M506" i="12" s="1"/>
  <c r="G500" i="12"/>
  <c r="M500" i="12" s="1"/>
  <c r="G493" i="12"/>
  <c r="M493" i="12" s="1"/>
  <c r="G483" i="12"/>
  <c r="M483" i="12" s="1"/>
  <c r="G482" i="12"/>
  <c r="M482" i="12" s="1"/>
  <c r="G476" i="12"/>
  <c r="M476" i="12" s="1"/>
  <c r="G468" i="12"/>
  <c r="M468" i="12" s="1"/>
  <c r="G441" i="12"/>
  <c r="M441" i="12" s="1"/>
  <c r="G434" i="12"/>
  <c r="M434" i="12" s="1"/>
  <c r="G433" i="12"/>
  <c r="M433" i="12" s="1"/>
  <c r="G405" i="12"/>
  <c r="M405" i="12" s="1"/>
  <c r="G393" i="12"/>
  <c r="M393" i="12" s="1"/>
  <c r="G391" i="12"/>
  <c r="M391" i="12" s="1"/>
  <c r="G390" i="12"/>
  <c r="M390" i="12" s="1"/>
  <c r="G369" i="12"/>
  <c r="M369" i="12" s="1"/>
  <c r="G347" i="12"/>
  <c r="M347" i="12" s="1"/>
  <c r="G340" i="12"/>
  <c r="M340" i="12" s="1"/>
  <c r="G338" i="12"/>
  <c r="M338" i="12" s="1"/>
  <c r="G325" i="12"/>
  <c r="M325" i="12" s="1"/>
  <c r="G316" i="12"/>
  <c r="M316" i="12" s="1"/>
  <c r="G307" i="12"/>
  <c r="M307" i="12" s="1"/>
  <c r="G304" i="12"/>
  <c r="M304" i="12" s="1"/>
  <c r="G303" i="12"/>
  <c r="M303" i="12" s="1"/>
  <c r="G296" i="12"/>
  <c r="M296" i="12" s="1"/>
  <c r="G282" i="12"/>
  <c r="M282" i="12" s="1"/>
  <c r="G275" i="12"/>
  <c r="M275" i="12" s="1"/>
  <c r="G268" i="12"/>
  <c r="M268" i="12" s="1"/>
  <c r="G261" i="12"/>
  <c r="M261" i="12" s="1"/>
  <c r="G254" i="12"/>
  <c r="M254" i="12" s="1"/>
  <c r="G242" i="12"/>
  <c r="M242" i="12" s="1"/>
  <c r="G236" i="12"/>
  <c r="M236" i="12" s="1"/>
  <c r="G234" i="12"/>
  <c r="M234" i="12" s="1"/>
  <c r="G233" i="12"/>
  <c r="M233" i="12" s="1"/>
  <c r="G222" i="12"/>
  <c r="M222" i="12" s="1"/>
  <c r="G211" i="12"/>
  <c r="M211" i="12" s="1"/>
  <c r="G205" i="12"/>
  <c r="M205" i="12" s="1"/>
  <c r="G195" i="12"/>
  <c r="G194" i="12" s="1"/>
  <c r="G193" i="12"/>
  <c r="M193" i="12" s="1"/>
  <c r="M192" i="12" s="1"/>
  <c r="G191" i="12"/>
  <c r="G190" i="12" s="1"/>
  <c r="G187" i="12"/>
  <c r="M187" i="12" s="1"/>
  <c r="G184" i="12"/>
  <c r="G177" i="12"/>
  <c r="M177" i="12" s="1"/>
  <c r="G169" i="12"/>
  <c r="M169" i="12" s="1"/>
  <c r="G166" i="12"/>
  <c r="M166" i="12" s="1"/>
  <c r="G162" i="12"/>
  <c r="M162" i="12" s="1"/>
  <c r="G159" i="12"/>
  <c r="M159" i="12" s="1"/>
  <c r="G156" i="12"/>
  <c r="M156" i="12" s="1"/>
  <c r="G146" i="12"/>
  <c r="M146" i="12" s="1"/>
  <c r="G143" i="12"/>
  <c r="G136" i="12"/>
  <c r="M136" i="12" s="1"/>
  <c r="G129" i="12"/>
  <c r="M129" i="12" s="1"/>
  <c r="G125" i="12"/>
  <c r="M125" i="12" s="1"/>
  <c r="G122" i="12"/>
  <c r="M122" i="12" s="1"/>
  <c r="G119" i="12"/>
  <c r="M119" i="12" s="1"/>
  <c r="G116" i="12"/>
  <c r="M116" i="12" s="1"/>
  <c r="G110" i="12"/>
  <c r="M110" i="12" s="1"/>
  <c r="G107" i="12"/>
  <c r="M107" i="12" s="1"/>
  <c r="G106" i="12"/>
  <c r="M106" i="12" s="1"/>
  <c r="G102" i="12"/>
  <c r="M102" i="12" s="1"/>
  <c r="G101" i="12"/>
  <c r="M101" i="12" s="1"/>
  <c r="G98" i="12"/>
  <c r="M98" i="12" s="1"/>
  <c r="G95" i="12"/>
  <c r="M95" i="12" s="1"/>
  <c r="G89" i="12"/>
  <c r="M89" i="12" s="1"/>
  <c r="G82" i="12"/>
  <c r="M82" i="12" s="1"/>
  <c r="G75" i="12"/>
  <c r="M75" i="12" s="1"/>
  <c r="G72" i="12"/>
  <c r="M72" i="12" s="1"/>
  <c r="G62" i="12"/>
  <c r="M62" i="12" s="1"/>
  <c r="G52" i="12"/>
  <c r="M52" i="12" s="1"/>
  <c r="G49" i="12"/>
  <c r="M49" i="12" s="1"/>
  <c r="G42" i="12"/>
  <c r="M42" i="12" s="1"/>
  <c r="G40" i="12"/>
  <c r="M40" i="12" s="1"/>
  <c r="G39" i="12"/>
  <c r="M39" i="12" s="1"/>
  <c r="G30" i="12"/>
  <c r="M30" i="12" s="1"/>
  <c r="G27" i="12"/>
  <c r="G23" i="12"/>
  <c r="M23" i="12" s="1"/>
  <c r="G20" i="12"/>
  <c r="M20" i="12" s="1"/>
  <c r="G9" i="12"/>
  <c r="AZ316" i="34"/>
  <c r="AZ264" i="34"/>
  <c r="AZ227" i="34"/>
  <c r="AZ221" i="34"/>
  <c r="AZ149" i="34"/>
  <c r="AZ74" i="34"/>
  <c r="AZ10" i="34"/>
  <c r="I9" i="34"/>
  <c r="K9" i="34"/>
  <c r="O9" i="34"/>
  <c r="Q9" i="34"/>
  <c r="V9" i="34"/>
  <c r="I11" i="34"/>
  <c r="K11" i="34"/>
  <c r="O11" i="34"/>
  <c r="Q11" i="34"/>
  <c r="V11" i="34"/>
  <c r="G12" i="34"/>
  <c r="M12" i="34" s="1"/>
  <c r="I12" i="34"/>
  <c r="K12" i="34"/>
  <c r="O12" i="34"/>
  <c r="Q12" i="34"/>
  <c r="V12" i="34"/>
  <c r="I13" i="34"/>
  <c r="K13" i="34"/>
  <c r="O13" i="34"/>
  <c r="Q13" i="34"/>
  <c r="V13" i="34"/>
  <c r="I14" i="34"/>
  <c r="K14" i="34"/>
  <c r="O14" i="34"/>
  <c r="Q14" i="34"/>
  <c r="V14" i="34"/>
  <c r="I15" i="34"/>
  <c r="K15" i="34"/>
  <c r="O15" i="34"/>
  <c r="Q15" i="34"/>
  <c r="V15" i="34"/>
  <c r="I16" i="34"/>
  <c r="K16" i="34"/>
  <c r="O16" i="34"/>
  <c r="Q16" i="34"/>
  <c r="V16" i="34"/>
  <c r="I17" i="34"/>
  <c r="K17" i="34"/>
  <c r="O17" i="34"/>
  <c r="Q17" i="34"/>
  <c r="V17" i="34"/>
  <c r="I18" i="34"/>
  <c r="K18" i="34"/>
  <c r="O18" i="34"/>
  <c r="Q18" i="34"/>
  <c r="V18" i="34"/>
  <c r="I19" i="34"/>
  <c r="K19" i="34"/>
  <c r="O19" i="34"/>
  <c r="Q19" i="34"/>
  <c r="V19" i="34"/>
  <c r="G20" i="34"/>
  <c r="M20" i="34" s="1"/>
  <c r="I20" i="34"/>
  <c r="K20" i="34"/>
  <c r="O20" i="34"/>
  <c r="Q20" i="34"/>
  <c r="V20" i="34"/>
  <c r="I21" i="34"/>
  <c r="K21" i="34"/>
  <c r="O21" i="34"/>
  <c r="Q21" i="34"/>
  <c r="V21" i="34"/>
  <c r="I22" i="34"/>
  <c r="K22" i="34"/>
  <c r="O22" i="34"/>
  <c r="Q22" i="34"/>
  <c r="V22" i="34"/>
  <c r="I23" i="34"/>
  <c r="K23" i="34"/>
  <c r="O23" i="34"/>
  <c r="Q23" i="34"/>
  <c r="V23" i="34"/>
  <c r="I25" i="34"/>
  <c r="K25" i="34"/>
  <c r="O25" i="34"/>
  <c r="Q25" i="34"/>
  <c r="V25" i="34"/>
  <c r="G26" i="34"/>
  <c r="M26" i="34" s="1"/>
  <c r="I26" i="34"/>
  <c r="K26" i="34"/>
  <c r="O26" i="34"/>
  <c r="Q26" i="34"/>
  <c r="V26" i="34"/>
  <c r="I27" i="34"/>
  <c r="K27" i="34"/>
  <c r="O27" i="34"/>
  <c r="Q27" i="34"/>
  <c r="V27" i="34"/>
  <c r="I28" i="34"/>
  <c r="K28" i="34"/>
  <c r="O28" i="34"/>
  <c r="Q28" i="34"/>
  <c r="V28" i="34"/>
  <c r="I29" i="34"/>
  <c r="K29" i="34"/>
  <c r="O29" i="34"/>
  <c r="Q29" i="34"/>
  <c r="V29" i="34"/>
  <c r="G30" i="34"/>
  <c r="M30" i="34" s="1"/>
  <c r="I30" i="34"/>
  <c r="K30" i="34"/>
  <c r="O30" i="34"/>
  <c r="Q30" i="34"/>
  <c r="V30" i="34"/>
  <c r="I31" i="34"/>
  <c r="K31" i="34"/>
  <c r="O31" i="34"/>
  <c r="Q31" i="34"/>
  <c r="V31" i="34"/>
  <c r="I32" i="34"/>
  <c r="K32" i="34"/>
  <c r="O32" i="34"/>
  <c r="Q32" i="34"/>
  <c r="V32" i="34"/>
  <c r="I33" i="34"/>
  <c r="K33" i="34"/>
  <c r="O33" i="34"/>
  <c r="Q33" i="34"/>
  <c r="V33" i="34"/>
  <c r="G34" i="34"/>
  <c r="M34" i="34" s="1"/>
  <c r="I34" i="34"/>
  <c r="K34" i="34"/>
  <c r="O34" i="34"/>
  <c r="Q34" i="34"/>
  <c r="V34" i="34"/>
  <c r="I35" i="34"/>
  <c r="K35" i="34"/>
  <c r="O35" i="34"/>
  <c r="Q35" i="34"/>
  <c r="V35" i="34"/>
  <c r="I36" i="34"/>
  <c r="K36" i="34"/>
  <c r="O36" i="34"/>
  <c r="Q36" i="34"/>
  <c r="V36" i="34"/>
  <c r="I37" i="34"/>
  <c r="K37" i="34"/>
  <c r="O37" i="34"/>
  <c r="Q37" i="34"/>
  <c r="V37" i="34"/>
  <c r="I38" i="34"/>
  <c r="K38" i="34"/>
  <c r="O38" i="34"/>
  <c r="Q38" i="34"/>
  <c r="V38" i="34"/>
  <c r="I39" i="34"/>
  <c r="K39" i="34"/>
  <c r="O39" i="34"/>
  <c r="Q39" i="34"/>
  <c r="V39" i="34"/>
  <c r="G40" i="34"/>
  <c r="M40" i="34" s="1"/>
  <c r="I40" i="34"/>
  <c r="K40" i="34"/>
  <c r="O40" i="34"/>
  <c r="Q40" i="34"/>
  <c r="V40" i="34"/>
  <c r="I41" i="34"/>
  <c r="K41" i="34"/>
  <c r="O41" i="34"/>
  <c r="Q41" i="34"/>
  <c r="V41" i="34"/>
  <c r="I42" i="34"/>
  <c r="K42" i="34"/>
  <c r="O42" i="34"/>
  <c r="Q42" i="34"/>
  <c r="V42" i="34"/>
  <c r="I43" i="34"/>
  <c r="K43" i="34"/>
  <c r="O43" i="34"/>
  <c r="Q43" i="34"/>
  <c r="V43" i="34"/>
  <c r="I44" i="34"/>
  <c r="K44" i="34"/>
  <c r="O44" i="34"/>
  <c r="Q44" i="34"/>
  <c r="V44" i="34"/>
  <c r="I45" i="34"/>
  <c r="K45" i="34"/>
  <c r="O45" i="34"/>
  <c r="Q45" i="34"/>
  <c r="V45" i="34"/>
  <c r="I46" i="34"/>
  <c r="K46" i="34"/>
  <c r="O46" i="34"/>
  <c r="Q46" i="34"/>
  <c r="V46" i="34"/>
  <c r="I47" i="34"/>
  <c r="K47" i="34"/>
  <c r="O47" i="34"/>
  <c r="Q47" i="34"/>
  <c r="V47" i="34"/>
  <c r="G48" i="34"/>
  <c r="M48" i="34" s="1"/>
  <c r="I48" i="34"/>
  <c r="K48" i="34"/>
  <c r="O48" i="34"/>
  <c r="Q48" i="34"/>
  <c r="V48" i="34"/>
  <c r="I49" i="34"/>
  <c r="K49" i="34"/>
  <c r="O49" i="34"/>
  <c r="Q49" i="34"/>
  <c r="V49" i="34"/>
  <c r="I50" i="34"/>
  <c r="K50" i="34"/>
  <c r="O50" i="34"/>
  <c r="Q50" i="34"/>
  <c r="V50" i="34"/>
  <c r="I51" i="34"/>
  <c r="K51" i="34"/>
  <c r="O51" i="34"/>
  <c r="Q51" i="34"/>
  <c r="V51" i="34"/>
  <c r="I52" i="34"/>
  <c r="K52" i="34"/>
  <c r="O52" i="34"/>
  <c r="Q52" i="34"/>
  <c r="V52" i="34"/>
  <c r="I53" i="34"/>
  <c r="K53" i="34"/>
  <c r="O53" i="34"/>
  <c r="Q53" i="34"/>
  <c r="V53" i="34"/>
  <c r="I54" i="34"/>
  <c r="K54" i="34"/>
  <c r="O54" i="34"/>
  <c r="Q54" i="34"/>
  <c r="V54" i="34"/>
  <c r="I55" i="34"/>
  <c r="K55" i="34"/>
  <c r="O55" i="34"/>
  <c r="Q55" i="34"/>
  <c r="V55" i="34"/>
  <c r="G56" i="34"/>
  <c r="M56" i="34" s="1"/>
  <c r="I56" i="34"/>
  <c r="K56" i="34"/>
  <c r="O56" i="34"/>
  <c r="Q56" i="34"/>
  <c r="V56" i="34"/>
  <c r="I57" i="34"/>
  <c r="K57" i="34"/>
  <c r="O57" i="34"/>
  <c r="Q57" i="34"/>
  <c r="V57" i="34"/>
  <c r="I58" i="34"/>
  <c r="K58" i="34"/>
  <c r="O58" i="34"/>
  <c r="Q58" i="34"/>
  <c r="V58" i="34"/>
  <c r="I59" i="34"/>
  <c r="K59" i="34"/>
  <c r="O59" i="34"/>
  <c r="Q59" i="34"/>
  <c r="V59" i="34"/>
  <c r="I60" i="34"/>
  <c r="K60" i="34"/>
  <c r="O60" i="34"/>
  <c r="Q60" i="34"/>
  <c r="V60" i="34"/>
  <c r="I61" i="34"/>
  <c r="K61" i="34"/>
  <c r="O61" i="34"/>
  <c r="Q61" i="34"/>
  <c r="V61" i="34"/>
  <c r="I62" i="34"/>
  <c r="K62" i="34"/>
  <c r="O62" i="34"/>
  <c r="Q62" i="34"/>
  <c r="V62" i="34"/>
  <c r="I63" i="34"/>
  <c r="K63" i="34"/>
  <c r="O63" i="34"/>
  <c r="Q63" i="34"/>
  <c r="V63" i="34"/>
  <c r="G64" i="34"/>
  <c r="M64" i="34" s="1"/>
  <c r="I64" i="34"/>
  <c r="K64" i="34"/>
  <c r="O64" i="34"/>
  <c r="Q64" i="34"/>
  <c r="V64" i="34"/>
  <c r="I65" i="34"/>
  <c r="K65" i="34"/>
  <c r="O65" i="34"/>
  <c r="Q65" i="34"/>
  <c r="V65" i="34"/>
  <c r="I66" i="34"/>
  <c r="K66" i="34"/>
  <c r="O66" i="34"/>
  <c r="Q66" i="34"/>
  <c r="V66" i="34"/>
  <c r="I67" i="34"/>
  <c r="K67" i="34"/>
  <c r="O67" i="34"/>
  <c r="Q67" i="34"/>
  <c r="V67" i="34"/>
  <c r="I68" i="34"/>
  <c r="K68" i="34"/>
  <c r="O68" i="34"/>
  <c r="Q68" i="34"/>
  <c r="V68" i="34"/>
  <c r="I69" i="34"/>
  <c r="K69" i="34"/>
  <c r="O69" i="34"/>
  <c r="Q69" i="34"/>
  <c r="V69" i="34"/>
  <c r="I70" i="34"/>
  <c r="K70" i="34"/>
  <c r="O70" i="34"/>
  <c r="Q70" i="34"/>
  <c r="V70" i="34"/>
  <c r="I71" i="34"/>
  <c r="K71" i="34"/>
  <c r="O71" i="34"/>
  <c r="Q71" i="34"/>
  <c r="V71" i="34"/>
  <c r="G73" i="34"/>
  <c r="M73" i="34" s="1"/>
  <c r="I73" i="34"/>
  <c r="K73" i="34"/>
  <c r="O73" i="34"/>
  <c r="Q73" i="34"/>
  <c r="V73" i="34"/>
  <c r="I75" i="34"/>
  <c r="K75" i="34"/>
  <c r="O75" i="34"/>
  <c r="Q75" i="34"/>
  <c r="V75" i="34"/>
  <c r="I76" i="34"/>
  <c r="K76" i="34"/>
  <c r="O76" i="34"/>
  <c r="Q76" i="34"/>
  <c r="V76" i="34"/>
  <c r="I77" i="34"/>
  <c r="K77" i="34"/>
  <c r="O77" i="34"/>
  <c r="Q77" i="34"/>
  <c r="V77" i="34"/>
  <c r="I78" i="34"/>
  <c r="K78" i="34"/>
  <c r="O78" i="34"/>
  <c r="Q78" i="34"/>
  <c r="V78" i="34"/>
  <c r="I79" i="34"/>
  <c r="K79" i="34"/>
  <c r="O79" i="34"/>
  <c r="Q79" i="34"/>
  <c r="V79" i="34"/>
  <c r="I80" i="34"/>
  <c r="K80" i="34"/>
  <c r="O80" i="34"/>
  <c r="Q80" i="34"/>
  <c r="V80" i="34"/>
  <c r="I81" i="34"/>
  <c r="K81" i="34"/>
  <c r="O81" i="34"/>
  <c r="Q81" i="34"/>
  <c r="V81" i="34"/>
  <c r="G82" i="34"/>
  <c r="M82" i="34" s="1"/>
  <c r="I82" i="34"/>
  <c r="K82" i="34"/>
  <c r="O82" i="34"/>
  <c r="Q82" i="34"/>
  <c r="V82" i="34"/>
  <c r="I83" i="34"/>
  <c r="K83" i="34"/>
  <c r="O83" i="34"/>
  <c r="Q83" i="34"/>
  <c r="V83" i="34"/>
  <c r="I84" i="34"/>
  <c r="K84" i="34"/>
  <c r="O84" i="34"/>
  <c r="Q84" i="34"/>
  <c r="V84" i="34"/>
  <c r="I85" i="34"/>
  <c r="K85" i="34"/>
  <c r="O85" i="34"/>
  <c r="Q85" i="34"/>
  <c r="V85" i="34"/>
  <c r="I86" i="34"/>
  <c r="K86" i="34"/>
  <c r="O86" i="34"/>
  <c r="Q86" i="34"/>
  <c r="V86" i="34"/>
  <c r="I87" i="34"/>
  <c r="K87" i="34"/>
  <c r="O87" i="34"/>
  <c r="Q87" i="34"/>
  <c r="V87" i="34"/>
  <c r="I88" i="34"/>
  <c r="K88" i="34"/>
  <c r="O88" i="34"/>
  <c r="Q88" i="34"/>
  <c r="V88" i="34"/>
  <c r="I89" i="34"/>
  <c r="K89" i="34"/>
  <c r="O89" i="34"/>
  <c r="Q89" i="34"/>
  <c r="V89" i="34"/>
  <c r="G90" i="34"/>
  <c r="M90" i="34" s="1"/>
  <c r="I90" i="34"/>
  <c r="K90" i="34"/>
  <c r="O90" i="34"/>
  <c r="Q90" i="34"/>
  <c r="V90" i="34"/>
  <c r="I91" i="34"/>
  <c r="K91" i="34"/>
  <c r="O91" i="34"/>
  <c r="Q91" i="34"/>
  <c r="V91" i="34"/>
  <c r="I92" i="34"/>
  <c r="K92" i="34"/>
  <c r="O92" i="34"/>
  <c r="Q92" i="34"/>
  <c r="V92" i="34"/>
  <c r="I93" i="34"/>
  <c r="K93" i="34"/>
  <c r="O93" i="34"/>
  <c r="Q93" i="34"/>
  <c r="V93" i="34"/>
  <c r="I94" i="34"/>
  <c r="K94" i="34"/>
  <c r="O94" i="34"/>
  <c r="Q94" i="34"/>
  <c r="V94" i="34"/>
  <c r="I95" i="34"/>
  <c r="K95" i="34"/>
  <c r="O95" i="34"/>
  <c r="Q95" i="34"/>
  <c r="V95" i="34"/>
  <c r="I96" i="34"/>
  <c r="K96" i="34"/>
  <c r="O96" i="34"/>
  <c r="Q96" i="34"/>
  <c r="V96" i="34"/>
  <c r="I97" i="34"/>
  <c r="K97" i="34"/>
  <c r="O97" i="34"/>
  <c r="Q97" i="34"/>
  <c r="V97" i="34"/>
  <c r="G98" i="34"/>
  <c r="M98" i="34" s="1"/>
  <c r="I98" i="34"/>
  <c r="K98" i="34"/>
  <c r="O98" i="34"/>
  <c r="Q98" i="34"/>
  <c r="V98" i="34"/>
  <c r="I99" i="34"/>
  <c r="K99" i="34"/>
  <c r="O99" i="34"/>
  <c r="Q99" i="34"/>
  <c r="V99" i="34"/>
  <c r="I100" i="34"/>
  <c r="K100" i="34"/>
  <c r="O100" i="34"/>
  <c r="Q100" i="34"/>
  <c r="V100" i="34"/>
  <c r="I101" i="34"/>
  <c r="K101" i="34"/>
  <c r="O101" i="34"/>
  <c r="Q101" i="34"/>
  <c r="V101" i="34"/>
  <c r="I102" i="34"/>
  <c r="K102" i="34"/>
  <c r="O102" i="34"/>
  <c r="Q102" i="34"/>
  <c r="V102" i="34"/>
  <c r="I103" i="34"/>
  <c r="K103" i="34"/>
  <c r="O103" i="34"/>
  <c r="Q103" i="34"/>
  <c r="V103" i="34"/>
  <c r="I104" i="34"/>
  <c r="K104" i="34"/>
  <c r="O104" i="34"/>
  <c r="Q104" i="34"/>
  <c r="V104" i="34"/>
  <c r="I105" i="34"/>
  <c r="K105" i="34"/>
  <c r="O105" i="34"/>
  <c r="Q105" i="34"/>
  <c r="V105" i="34"/>
  <c r="G106" i="34"/>
  <c r="M106" i="34" s="1"/>
  <c r="I106" i="34"/>
  <c r="K106" i="34"/>
  <c r="O106" i="34"/>
  <c r="Q106" i="34"/>
  <c r="V106" i="34"/>
  <c r="I107" i="34"/>
  <c r="K107" i="34"/>
  <c r="O107" i="34"/>
  <c r="Q107" i="34"/>
  <c r="V107" i="34"/>
  <c r="I108" i="34"/>
  <c r="K108" i="34"/>
  <c r="O108" i="34"/>
  <c r="Q108" i="34"/>
  <c r="V108" i="34"/>
  <c r="I109" i="34"/>
  <c r="K109" i="34"/>
  <c r="O109" i="34"/>
  <c r="Q109" i="34"/>
  <c r="V109" i="34"/>
  <c r="I110" i="34"/>
  <c r="K110" i="34"/>
  <c r="O110" i="34"/>
  <c r="Q110" i="34"/>
  <c r="V110" i="34"/>
  <c r="I111" i="34"/>
  <c r="K111" i="34"/>
  <c r="O111" i="34"/>
  <c r="Q111" i="34"/>
  <c r="V111" i="34"/>
  <c r="I112" i="34"/>
  <c r="K112" i="34"/>
  <c r="O112" i="34"/>
  <c r="Q112" i="34"/>
  <c r="V112" i="34"/>
  <c r="I113" i="34"/>
  <c r="K113" i="34"/>
  <c r="O113" i="34"/>
  <c r="Q113" i="34"/>
  <c r="V113" i="34"/>
  <c r="I114" i="34"/>
  <c r="K114" i="34"/>
  <c r="O114" i="34"/>
  <c r="Q114" i="34"/>
  <c r="V114" i="34"/>
  <c r="I115" i="34"/>
  <c r="K115" i="34"/>
  <c r="O115" i="34"/>
  <c r="Q115" i="34"/>
  <c r="V115" i="34"/>
  <c r="I116" i="34"/>
  <c r="K116" i="34"/>
  <c r="O116" i="34"/>
  <c r="Q116" i="34"/>
  <c r="V116" i="34"/>
  <c r="I117" i="34"/>
  <c r="K117" i="34"/>
  <c r="O117" i="34"/>
  <c r="Q117" i="34"/>
  <c r="V117" i="34"/>
  <c r="G118" i="34"/>
  <c r="M118" i="34" s="1"/>
  <c r="I118" i="34"/>
  <c r="K118" i="34"/>
  <c r="O118" i="34"/>
  <c r="Q118" i="34"/>
  <c r="V118" i="34"/>
  <c r="I119" i="34"/>
  <c r="K119" i="34"/>
  <c r="O119" i="34"/>
  <c r="Q119" i="34"/>
  <c r="V119" i="34"/>
  <c r="I120" i="34"/>
  <c r="K120" i="34"/>
  <c r="O120" i="34"/>
  <c r="Q120" i="34"/>
  <c r="V120" i="34"/>
  <c r="I121" i="34"/>
  <c r="K121" i="34"/>
  <c r="O121" i="34"/>
  <c r="Q121" i="34"/>
  <c r="V121" i="34"/>
  <c r="I122" i="34"/>
  <c r="K122" i="34"/>
  <c r="O122" i="34"/>
  <c r="Q122" i="34"/>
  <c r="V122" i="34"/>
  <c r="I123" i="34"/>
  <c r="K123" i="34"/>
  <c r="O123" i="34"/>
  <c r="Q123" i="34"/>
  <c r="V123" i="34"/>
  <c r="I124" i="34"/>
  <c r="K124" i="34"/>
  <c r="O124" i="34"/>
  <c r="Q124" i="34"/>
  <c r="V124" i="34"/>
  <c r="I125" i="34"/>
  <c r="K125" i="34"/>
  <c r="O125" i="34"/>
  <c r="Q125" i="34"/>
  <c r="V125" i="34"/>
  <c r="I126" i="34"/>
  <c r="K126" i="34"/>
  <c r="O126" i="34"/>
  <c r="Q126" i="34"/>
  <c r="V126" i="34"/>
  <c r="I127" i="34"/>
  <c r="K127" i="34"/>
  <c r="O127" i="34"/>
  <c r="Q127" i="34"/>
  <c r="V127" i="34"/>
  <c r="I128" i="34"/>
  <c r="K128" i="34"/>
  <c r="O128" i="34"/>
  <c r="Q128" i="34"/>
  <c r="V128" i="34"/>
  <c r="I129" i="34"/>
  <c r="K129" i="34"/>
  <c r="O129" i="34"/>
  <c r="Q129" i="34"/>
  <c r="V129" i="34"/>
  <c r="I130" i="34"/>
  <c r="K130" i="34"/>
  <c r="O130" i="34"/>
  <c r="Q130" i="34"/>
  <c r="V130" i="34"/>
  <c r="I131" i="34"/>
  <c r="K131" i="34"/>
  <c r="O131" i="34"/>
  <c r="Q131" i="34"/>
  <c r="V131" i="34"/>
  <c r="I132" i="34"/>
  <c r="K132" i="34"/>
  <c r="O132" i="34"/>
  <c r="Q132" i="34"/>
  <c r="V132" i="34"/>
  <c r="I133" i="34"/>
  <c r="K133" i="34"/>
  <c r="O133" i="34"/>
  <c r="Q133" i="34"/>
  <c r="V133" i="34"/>
  <c r="G134" i="34"/>
  <c r="M134" i="34" s="1"/>
  <c r="I134" i="34"/>
  <c r="K134" i="34"/>
  <c r="O134" i="34"/>
  <c r="Q134" i="34"/>
  <c r="V134" i="34"/>
  <c r="I135" i="34"/>
  <c r="K135" i="34"/>
  <c r="O135" i="34"/>
  <c r="Q135" i="34"/>
  <c r="V135" i="34"/>
  <c r="I136" i="34"/>
  <c r="K136" i="34"/>
  <c r="O136" i="34"/>
  <c r="Q136" i="34"/>
  <c r="V136" i="34"/>
  <c r="I137" i="34"/>
  <c r="K137" i="34"/>
  <c r="O137" i="34"/>
  <c r="Q137" i="34"/>
  <c r="V137" i="34"/>
  <c r="I138" i="34"/>
  <c r="K138" i="34"/>
  <c r="O138" i="34"/>
  <c r="Q138" i="34"/>
  <c r="V138" i="34"/>
  <c r="I139" i="34"/>
  <c r="K139" i="34"/>
  <c r="O139" i="34"/>
  <c r="Q139" i="34"/>
  <c r="V139" i="34"/>
  <c r="I140" i="34"/>
  <c r="K140" i="34"/>
  <c r="O140" i="34"/>
  <c r="Q140" i="34"/>
  <c r="V140" i="34"/>
  <c r="I141" i="34"/>
  <c r="K141" i="34"/>
  <c r="O141" i="34"/>
  <c r="Q141" i="34"/>
  <c r="V141" i="34"/>
  <c r="I142" i="34"/>
  <c r="K142" i="34"/>
  <c r="O142" i="34"/>
  <c r="Q142" i="34"/>
  <c r="V142" i="34"/>
  <c r="I143" i="34"/>
  <c r="K143" i="34"/>
  <c r="O143" i="34"/>
  <c r="Q143" i="34"/>
  <c r="V143" i="34"/>
  <c r="I144" i="34"/>
  <c r="K144" i="34"/>
  <c r="O144" i="34"/>
  <c r="Q144" i="34"/>
  <c r="V144" i="34"/>
  <c r="I145" i="34"/>
  <c r="K145" i="34"/>
  <c r="O145" i="34"/>
  <c r="Q145" i="34"/>
  <c r="V145" i="34"/>
  <c r="I146" i="34"/>
  <c r="K146" i="34"/>
  <c r="O146" i="34"/>
  <c r="Q146" i="34"/>
  <c r="V146" i="34"/>
  <c r="I148" i="34"/>
  <c r="K148" i="34"/>
  <c r="O148" i="34"/>
  <c r="Q148" i="34"/>
  <c r="V148" i="34"/>
  <c r="I150" i="34"/>
  <c r="K150" i="34"/>
  <c r="O150" i="34"/>
  <c r="Q150" i="34"/>
  <c r="V150" i="34"/>
  <c r="I151" i="34"/>
  <c r="K151" i="34"/>
  <c r="O151" i="34"/>
  <c r="Q151" i="34"/>
  <c r="V151" i="34"/>
  <c r="G152" i="34"/>
  <c r="M152" i="34" s="1"/>
  <c r="I152" i="34"/>
  <c r="K152" i="34"/>
  <c r="O152" i="34"/>
  <c r="Q152" i="34"/>
  <c r="V152" i="34"/>
  <c r="I153" i="34"/>
  <c r="K153" i="34"/>
  <c r="O153" i="34"/>
  <c r="Q153" i="34"/>
  <c r="V153" i="34"/>
  <c r="I154" i="34"/>
  <c r="K154" i="34"/>
  <c r="O154" i="34"/>
  <c r="Q154" i="34"/>
  <c r="V154" i="34"/>
  <c r="I155" i="34"/>
  <c r="K155" i="34"/>
  <c r="O155" i="34"/>
  <c r="Q155" i="34"/>
  <c r="V155" i="34"/>
  <c r="I156" i="34"/>
  <c r="K156" i="34"/>
  <c r="O156" i="34"/>
  <c r="Q156" i="34"/>
  <c r="V156" i="34"/>
  <c r="I157" i="34"/>
  <c r="K157" i="34"/>
  <c r="O157" i="34"/>
  <c r="Q157" i="34"/>
  <c r="V157" i="34"/>
  <c r="I158" i="34"/>
  <c r="K158" i="34"/>
  <c r="O158" i="34"/>
  <c r="Q158" i="34"/>
  <c r="V158" i="34"/>
  <c r="I159" i="34"/>
  <c r="K159" i="34"/>
  <c r="O159" i="34"/>
  <c r="Q159" i="34"/>
  <c r="V159" i="34"/>
  <c r="I160" i="34"/>
  <c r="K160" i="34"/>
  <c r="O160" i="34"/>
  <c r="Q160" i="34"/>
  <c r="V160" i="34"/>
  <c r="I161" i="34"/>
  <c r="K161" i="34"/>
  <c r="O161" i="34"/>
  <c r="Q161" i="34"/>
  <c r="V161" i="34"/>
  <c r="I162" i="34"/>
  <c r="K162" i="34"/>
  <c r="O162" i="34"/>
  <c r="Q162" i="34"/>
  <c r="V162" i="34"/>
  <c r="I163" i="34"/>
  <c r="K163" i="34"/>
  <c r="O163" i="34"/>
  <c r="Q163" i="34"/>
  <c r="V163" i="34"/>
  <c r="I164" i="34"/>
  <c r="K164" i="34"/>
  <c r="O164" i="34"/>
  <c r="Q164" i="34"/>
  <c r="V164" i="34"/>
  <c r="I165" i="34"/>
  <c r="K165" i="34"/>
  <c r="O165" i="34"/>
  <c r="Q165" i="34"/>
  <c r="V165" i="34"/>
  <c r="I166" i="34"/>
  <c r="K166" i="34"/>
  <c r="O166" i="34"/>
  <c r="Q166" i="34"/>
  <c r="V166" i="34"/>
  <c r="I167" i="34"/>
  <c r="K167" i="34"/>
  <c r="O167" i="34"/>
  <c r="Q167" i="34"/>
  <c r="V167" i="34"/>
  <c r="I168" i="34"/>
  <c r="K168" i="34"/>
  <c r="O168" i="34"/>
  <c r="Q168" i="34"/>
  <c r="V168" i="34"/>
  <c r="I169" i="34"/>
  <c r="K169" i="34"/>
  <c r="O169" i="34"/>
  <c r="Q169" i="34"/>
  <c r="V169" i="34"/>
  <c r="I170" i="34"/>
  <c r="K170" i="34"/>
  <c r="O170" i="34"/>
  <c r="Q170" i="34"/>
  <c r="V170" i="34"/>
  <c r="I171" i="34"/>
  <c r="K171" i="34"/>
  <c r="O171" i="34"/>
  <c r="Q171" i="34"/>
  <c r="V171" i="34"/>
  <c r="I172" i="34"/>
  <c r="K172" i="34"/>
  <c r="O172" i="34"/>
  <c r="Q172" i="34"/>
  <c r="V172" i="34"/>
  <c r="I173" i="34"/>
  <c r="K173" i="34"/>
  <c r="O173" i="34"/>
  <c r="Q173" i="34"/>
  <c r="V173" i="34"/>
  <c r="I174" i="34"/>
  <c r="K174" i="34"/>
  <c r="O174" i="34"/>
  <c r="Q174" i="34"/>
  <c r="V174" i="34"/>
  <c r="I175" i="34"/>
  <c r="K175" i="34"/>
  <c r="O175" i="34"/>
  <c r="Q175" i="34"/>
  <c r="V175" i="34"/>
  <c r="I176" i="34"/>
  <c r="K176" i="34"/>
  <c r="O176" i="34"/>
  <c r="Q176" i="34"/>
  <c r="V176" i="34"/>
  <c r="I177" i="34"/>
  <c r="K177" i="34"/>
  <c r="O177" i="34"/>
  <c r="Q177" i="34"/>
  <c r="V177" i="34"/>
  <c r="I178" i="34"/>
  <c r="K178" i="34"/>
  <c r="O178" i="34"/>
  <c r="Q178" i="34"/>
  <c r="V178" i="34"/>
  <c r="I179" i="34"/>
  <c r="K179" i="34"/>
  <c r="O179" i="34"/>
  <c r="Q179" i="34"/>
  <c r="V179" i="34"/>
  <c r="G180" i="34"/>
  <c r="M180" i="34" s="1"/>
  <c r="I180" i="34"/>
  <c r="K180" i="34"/>
  <c r="O180" i="34"/>
  <c r="Q180" i="34"/>
  <c r="V180" i="34"/>
  <c r="I181" i="34"/>
  <c r="K181" i="34"/>
  <c r="O181" i="34"/>
  <c r="Q181" i="34"/>
  <c r="V181" i="34"/>
  <c r="I182" i="34"/>
  <c r="K182" i="34"/>
  <c r="O182" i="34"/>
  <c r="Q182" i="34"/>
  <c r="V182" i="34"/>
  <c r="I183" i="34"/>
  <c r="K183" i="34"/>
  <c r="O183" i="34"/>
  <c r="Q183" i="34"/>
  <c r="V183" i="34"/>
  <c r="I184" i="34"/>
  <c r="K184" i="34"/>
  <c r="O184" i="34"/>
  <c r="Q184" i="34"/>
  <c r="V184" i="34"/>
  <c r="I185" i="34"/>
  <c r="K185" i="34"/>
  <c r="O185" i="34"/>
  <c r="Q185" i="34"/>
  <c r="V185" i="34"/>
  <c r="I186" i="34"/>
  <c r="K186" i="34"/>
  <c r="O186" i="34"/>
  <c r="Q186" i="34"/>
  <c r="V186" i="34"/>
  <c r="I187" i="34"/>
  <c r="K187" i="34"/>
  <c r="O187" i="34"/>
  <c r="Q187" i="34"/>
  <c r="V187" i="34"/>
  <c r="I188" i="34"/>
  <c r="K188" i="34"/>
  <c r="O188" i="34"/>
  <c r="Q188" i="34"/>
  <c r="V188" i="34"/>
  <c r="I189" i="34"/>
  <c r="K189" i="34"/>
  <c r="O189" i="34"/>
  <c r="Q189" i="34"/>
  <c r="V189" i="34"/>
  <c r="I190" i="34"/>
  <c r="K190" i="34"/>
  <c r="O190" i="34"/>
  <c r="Q190" i="34"/>
  <c r="V190" i="34"/>
  <c r="I191" i="34"/>
  <c r="K191" i="34"/>
  <c r="O191" i="34"/>
  <c r="Q191" i="34"/>
  <c r="V191" i="34"/>
  <c r="I192" i="34"/>
  <c r="K192" i="34"/>
  <c r="O192" i="34"/>
  <c r="Q192" i="34"/>
  <c r="V192" i="34"/>
  <c r="I193" i="34"/>
  <c r="K193" i="34"/>
  <c r="O193" i="34"/>
  <c r="Q193" i="34"/>
  <c r="V193" i="34"/>
  <c r="I194" i="34"/>
  <c r="K194" i="34"/>
  <c r="O194" i="34"/>
  <c r="Q194" i="34"/>
  <c r="V194" i="34"/>
  <c r="I195" i="34"/>
  <c r="K195" i="34"/>
  <c r="O195" i="34"/>
  <c r="Q195" i="34"/>
  <c r="V195" i="34"/>
  <c r="I196" i="34"/>
  <c r="K196" i="34"/>
  <c r="O196" i="34"/>
  <c r="Q196" i="34"/>
  <c r="V196" i="34"/>
  <c r="I197" i="34"/>
  <c r="K197" i="34"/>
  <c r="O197" i="34"/>
  <c r="Q197" i="34"/>
  <c r="V197" i="34"/>
  <c r="I198" i="34"/>
  <c r="K198" i="34"/>
  <c r="O198" i="34"/>
  <c r="Q198" i="34"/>
  <c r="V198" i="34"/>
  <c r="I199" i="34"/>
  <c r="K199" i="34"/>
  <c r="O199" i="34"/>
  <c r="Q199" i="34"/>
  <c r="V199" i="34"/>
  <c r="I200" i="34"/>
  <c r="K200" i="34"/>
  <c r="O200" i="34"/>
  <c r="Q200" i="34"/>
  <c r="V200" i="34"/>
  <c r="I201" i="34"/>
  <c r="K201" i="34"/>
  <c r="O201" i="34"/>
  <c r="Q201" i="34"/>
  <c r="V201" i="34"/>
  <c r="I202" i="34"/>
  <c r="K202" i="34"/>
  <c r="O202" i="34"/>
  <c r="Q202" i="34"/>
  <c r="V202" i="34"/>
  <c r="I203" i="34"/>
  <c r="K203" i="34"/>
  <c r="O203" i="34"/>
  <c r="Q203" i="34"/>
  <c r="V203" i="34"/>
  <c r="I204" i="34"/>
  <c r="K204" i="34"/>
  <c r="O204" i="34"/>
  <c r="Q204" i="34"/>
  <c r="V204" i="34"/>
  <c r="I205" i="34"/>
  <c r="K205" i="34"/>
  <c r="O205" i="34"/>
  <c r="Q205" i="34"/>
  <c r="V205" i="34"/>
  <c r="I206" i="34"/>
  <c r="K206" i="34"/>
  <c r="O206" i="34"/>
  <c r="Q206" i="34"/>
  <c r="V206" i="34"/>
  <c r="I207" i="34"/>
  <c r="K207" i="34"/>
  <c r="O207" i="34"/>
  <c r="Q207" i="34"/>
  <c r="V207" i="34"/>
  <c r="I208" i="34"/>
  <c r="K208" i="34"/>
  <c r="O208" i="34"/>
  <c r="Q208" i="34"/>
  <c r="V208" i="34"/>
  <c r="I209" i="34"/>
  <c r="K209" i="34"/>
  <c r="O209" i="34"/>
  <c r="Q209" i="34"/>
  <c r="V209" i="34"/>
  <c r="I210" i="34"/>
  <c r="K210" i="34"/>
  <c r="O210" i="34"/>
  <c r="Q210" i="34"/>
  <c r="V210" i="34"/>
  <c r="I211" i="34"/>
  <c r="K211" i="34"/>
  <c r="O211" i="34"/>
  <c r="Q211" i="34"/>
  <c r="V211" i="34"/>
  <c r="G212" i="34"/>
  <c r="M212" i="34" s="1"/>
  <c r="I212" i="34"/>
  <c r="K212" i="34"/>
  <c r="O212" i="34"/>
  <c r="Q212" i="34"/>
  <c r="V212" i="34"/>
  <c r="I213" i="34"/>
  <c r="K213" i="34"/>
  <c r="O213" i="34"/>
  <c r="Q213" i="34"/>
  <c r="V213" i="34"/>
  <c r="I214" i="34"/>
  <c r="K214" i="34"/>
  <c r="O214" i="34"/>
  <c r="Q214" i="34"/>
  <c r="V214" i="34"/>
  <c r="I215" i="34"/>
  <c r="K215" i="34"/>
  <c r="O215" i="34"/>
  <c r="Q215" i="34"/>
  <c r="V215" i="34"/>
  <c r="I216" i="34"/>
  <c r="K216" i="34"/>
  <c r="O216" i="34"/>
  <c r="Q216" i="34"/>
  <c r="V216" i="34"/>
  <c r="I217" i="34"/>
  <c r="K217" i="34"/>
  <c r="O217" i="34"/>
  <c r="Q217" i="34"/>
  <c r="V217" i="34"/>
  <c r="I218" i="34"/>
  <c r="K218" i="34"/>
  <c r="O218" i="34"/>
  <c r="Q218" i="34"/>
  <c r="V218" i="34"/>
  <c r="I220" i="34"/>
  <c r="K220" i="34"/>
  <c r="O220" i="34"/>
  <c r="Q220" i="34"/>
  <c r="V220" i="34"/>
  <c r="I222" i="34"/>
  <c r="K222" i="34"/>
  <c r="O222" i="34"/>
  <c r="Q222" i="34"/>
  <c r="V222" i="34"/>
  <c r="I223" i="34"/>
  <c r="K223" i="34"/>
  <c r="O223" i="34"/>
  <c r="Q223" i="34"/>
  <c r="V223" i="34"/>
  <c r="I224" i="34"/>
  <c r="K224" i="34"/>
  <c r="O224" i="34"/>
  <c r="Q224" i="34"/>
  <c r="V224" i="34"/>
  <c r="I225" i="34"/>
  <c r="K225" i="34"/>
  <c r="O225" i="34"/>
  <c r="Q225" i="34"/>
  <c r="V225" i="34"/>
  <c r="I226" i="34"/>
  <c r="K226" i="34"/>
  <c r="O226" i="34"/>
  <c r="Q226" i="34"/>
  <c r="V226" i="34"/>
  <c r="I228" i="34"/>
  <c r="K228" i="34"/>
  <c r="O228" i="34"/>
  <c r="Q228" i="34"/>
  <c r="V228" i="34"/>
  <c r="I229" i="34"/>
  <c r="K229" i="34"/>
  <c r="O229" i="34"/>
  <c r="Q229" i="34"/>
  <c r="V229" i="34"/>
  <c r="I230" i="34"/>
  <c r="K230" i="34"/>
  <c r="O230" i="34"/>
  <c r="Q230" i="34"/>
  <c r="V230" i="34"/>
  <c r="I231" i="34"/>
  <c r="K231" i="34"/>
  <c r="O231" i="34"/>
  <c r="Q231" i="34"/>
  <c r="V231" i="34"/>
  <c r="I232" i="34"/>
  <c r="K232" i="34"/>
  <c r="O232" i="34"/>
  <c r="Q232" i="34"/>
  <c r="V232" i="34"/>
  <c r="I233" i="34"/>
  <c r="K233" i="34"/>
  <c r="O233" i="34"/>
  <c r="Q233" i="34"/>
  <c r="V233" i="34"/>
  <c r="I234" i="34"/>
  <c r="K234" i="34"/>
  <c r="O234" i="34"/>
  <c r="Q234" i="34"/>
  <c r="V234" i="34"/>
  <c r="I235" i="34"/>
  <c r="K235" i="34"/>
  <c r="O235" i="34"/>
  <c r="Q235" i="34"/>
  <c r="V235" i="34"/>
  <c r="I236" i="34"/>
  <c r="K236" i="34"/>
  <c r="O236" i="34"/>
  <c r="Q236" i="34"/>
  <c r="V236" i="34"/>
  <c r="I237" i="34"/>
  <c r="K237" i="34"/>
  <c r="O237" i="34"/>
  <c r="Q237" i="34"/>
  <c r="V237" i="34"/>
  <c r="I238" i="34"/>
  <c r="K238" i="34"/>
  <c r="O238" i="34"/>
  <c r="Q238" i="34"/>
  <c r="V238" i="34"/>
  <c r="I239" i="34"/>
  <c r="K239" i="34"/>
  <c r="O239" i="34"/>
  <c r="Q239" i="34"/>
  <c r="V239" i="34"/>
  <c r="I240" i="34"/>
  <c r="K240" i="34"/>
  <c r="O240" i="34"/>
  <c r="Q240" i="34"/>
  <c r="V240" i="34"/>
  <c r="I241" i="34"/>
  <c r="K241" i="34"/>
  <c r="O241" i="34"/>
  <c r="Q241" i="34"/>
  <c r="V241" i="34"/>
  <c r="I242" i="34"/>
  <c r="K242" i="34"/>
  <c r="O242" i="34"/>
  <c r="Q242" i="34"/>
  <c r="V242" i="34"/>
  <c r="I243" i="34"/>
  <c r="K243" i="34"/>
  <c r="O243" i="34"/>
  <c r="Q243" i="34"/>
  <c r="V243" i="34"/>
  <c r="I244" i="34"/>
  <c r="K244" i="34"/>
  <c r="O244" i="34"/>
  <c r="Q244" i="34"/>
  <c r="V244" i="34"/>
  <c r="I245" i="34"/>
  <c r="K245" i="34"/>
  <c r="O245" i="34"/>
  <c r="Q245" i="34"/>
  <c r="V245" i="34"/>
  <c r="I246" i="34"/>
  <c r="K246" i="34"/>
  <c r="O246" i="34"/>
  <c r="Q246" i="34"/>
  <c r="V246" i="34"/>
  <c r="G247" i="34"/>
  <c r="M247" i="34" s="1"/>
  <c r="I247" i="34"/>
  <c r="K247" i="34"/>
  <c r="O247" i="34"/>
  <c r="Q247" i="34"/>
  <c r="V247" i="34"/>
  <c r="I248" i="34"/>
  <c r="K248" i="34"/>
  <c r="O248" i="34"/>
  <c r="Q248" i="34"/>
  <c r="V248" i="34"/>
  <c r="I249" i="34"/>
  <c r="K249" i="34"/>
  <c r="O249" i="34"/>
  <c r="Q249" i="34"/>
  <c r="V249" i="34"/>
  <c r="I250" i="34"/>
  <c r="K250" i="34"/>
  <c r="O250" i="34"/>
  <c r="Q250" i="34"/>
  <c r="V250" i="34"/>
  <c r="I251" i="34"/>
  <c r="K251" i="34"/>
  <c r="O251" i="34"/>
  <c r="Q251" i="34"/>
  <c r="V251" i="34"/>
  <c r="I252" i="34"/>
  <c r="K252" i="34"/>
  <c r="O252" i="34"/>
  <c r="Q252" i="34"/>
  <c r="V252" i="34"/>
  <c r="I253" i="34"/>
  <c r="K253" i="34"/>
  <c r="O253" i="34"/>
  <c r="Q253" i="34"/>
  <c r="V253" i="34"/>
  <c r="I254" i="34"/>
  <c r="K254" i="34"/>
  <c r="O254" i="34"/>
  <c r="Q254" i="34"/>
  <c r="V254" i="34"/>
  <c r="I255" i="34"/>
  <c r="K255" i="34"/>
  <c r="O255" i="34"/>
  <c r="Q255" i="34"/>
  <c r="V255" i="34"/>
  <c r="I256" i="34"/>
  <c r="K256" i="34"/>
  <c r="O256" i="34"/>
  <c r="Q256" i="34"/>
  <c r="V256" i="34"/>
  <c r="I257" i="34"/>
  <c r="K257" i="34"/>
  <c r="O257" i="34"/>
  <c r="Q257" i="34"/>
  <c r="V257" i="34"/>
  <c r="I258" i="34"/>
  <c r="K258" i="34"/>
  <c r="O258" i="34"/>
  <c r="Q258" i="34"/>
  <c r="V258" i="34"/>
  <c r="I259" i="34"/>
  <c r="K259" i="34"/>
  <c r="O259" i="34"/>
  <c r="Q259" i="34"/>
  <c r="V259" i="34"/>
  <c r="I260" i="34"/>
  <c r="K260" i="34"/>
  <c r="O260" i="34"/>
  <c r="Q260" i="34"/>
  <c r="V260" i="34"/>
  <c r="I261" i="34"/>
  <c r="K261" i="34"/>
  <c r="O261" i="34"/>
  <c r="Q261" i="34"/>
  <c r="V261" i="34"/>
  <c r="I263" i="34"/>
  <c r="K263" i="34"/>
  <c r="O263" i="34"/>
  <c r="Q263" i="34"/>
  <c r="V263" i="34"/>
  <c r="I265" i="34"/>
  <c r="K265" i="34"/>
  <c r="O265" i="34"/>
  <c r="Q265" i="34"/>
  <c r="V265" i="34"/>
  <c r="I266" i="34"/>
  <c r="K266" i="34"/>
  <c r="O266" i="34"/>
  <c r="Q266" i="34"/>
  <c r="V266" i="34"/>
  <c r="I267" i="34"/>
  <c r="K267" i="34"/>
  <c r="O267" i="34"/>
  <c r="Q267" i="34"/>
  <c r="V267" i="34"/>
  <c r="I268" i="34"/>
  <c r="K268" i="34"/>
  <c r="O268" i="34"/>
  <c r="Q268" i="34"/>
  <c r="V268" i="34"/>
  <c r="I269" i="34"/>
  <c r="K269" i="34"/>
  <c r="O269" i="34"/>
  <c r="Q269" i="34"/>
  <c r="V269" i="34"/>
  <c r="I270" i="34"/>
  <c r="K270" i="34"/>
  <c r="O270" i="34"/>
  <c r="Q270" i="34"/>
  <c r="V270" i="34"/>
  <c r="I271" i="34"/>
  <c r="K271" i="34"/>
  <c r="O271" i="34"/>
  <c r="Q271" i="34"/>
  <c r="V271" i="34"/>
  <c r="I272" i="34"/>
  <c r="K272" i="34"/>
  <c r="O272" i="34"/>
  <c r="Q272" i="34"/>
  <c r="V272" i="34"/>
  <c r="I273" i="34"/>
  <c r="K273" i="34"/>
  <c r="O273" i="34"/>
  <c r="Q273" i="34"/>
  <c r="V273" i="34"/>
  <c r="I274" i="34"/>
  <c r="K274" i="34"/>
  <c r="O274" i="34"/>
  <c r="Q274" i="34"/>
  <c r="V274" i="34"/>
  <c r="I275" i="34"/>
  <c r="K275" i="34"/>
  <c r="O275" i="34"/>
  <c r="Q275" i="34"/>
  <c r="V275" i="34"/>
  <c r="I276" i="34"/>
  <c r="K276" i="34"/>
  <c r="O276" i="34"/>
  <c r="Q276" i="34"/>
  <c r="V276" i="34"/>
  <c r="I277" i="34"/>
  <c r="K277" i="34"/>
  <c r="O277" i="34"/>
  <c r="Q277" i="34"/>
  <c r="V277" i="34"/>
  <c r="I278" i="34"/>
  <c r="K278" i="34"/>
  <c r="O278" i="34"/>
  <c r="Q278" i="34"/>
  <c r="V278" i="34"/>
  <c r="I279" i="34"/>
  <c r="K279" i="34"/>
  <c r="O279" i="34"/>
  <c r="Q279" i="34"/>
  <c r="V279" i="34"/>
  <c r="I280" i="34"/>
  <c r="K280" i="34"/>
  <c r="O280" i="34"/>
  <c r="Q280" i="34"/>
  <c r="V280" i="34"/>
  <c r="G281" i="34"/>
  <c r="M281" i="34" s="1"/>
  <c r="I281" i="34"/>
  <c r="K281" i="34"/>
  <c r="O281" i="34"/>
  <c r="Q281" i="34"/>
  <c r="V281" i="34"/>
  <c r="I282" i="34"/>
  <c r="K282" i="34"/>
  <c r="O282" i="34"/>
  <c r="Q282" i="34"/>
  <c r="V282" i="34"/>
  <c r="I283" i="34"/>
  <c r="K283" i="34"/>
  <c r="O283" i="34"/>
  <c r="Q283" i="34"/>
  <c r="V283" i="34"/>
  <c r="I284" i="34"/>
  <c r="K284" i="34"/>
  <c r="O284" i="34"/>
  <c r="Q284" i="34"/>
  <c r="V284" i="34"/>
  <c r="I285" i="34"/>
  <c r="K285" i="34"/>
  <c r="O285" i="34"/>
  <c r="Q285" i="34"/>
  <c r="V285" i="34"/>
  <c r="I286" i="34"/>
  <c r="K286" i="34"/>
  <c r="O286" i="34"/>
  <c r="Q286" i="34"/>
  <c r="V286" i="34"/>
  <c r="I288" i="34"/>
  <c r="K288" i="34"/>
  <c r="O288" i="34"/>
  <c r="Q288" i="34"/>
  <c r="V288" i="34"/>
  <c r="I290" i="34"/>
  <c r="K290" i="34"/>
  <c r="O290" i="34"/>
  <c r="Q290" i="34"/>
  <c r="V290" i="34"/>
  <c r="I292" i="34"/>
  <c r="K292" i="34"/>
  <c r="O292" i="34"/>
  <c r="Q292" i="34"/>
  <c r="V292" i="34"/>
  <c r="I294" i="34"/>
  <c r="K294" i="34"/>
  <c r="O294" i="34"/>
  <c r="Q294" i="34"/>
  <c r="V294" i="34"/>
  <c r="I295" i="34"/>
  <c r="K295" i="34"/>
  <c r="O295" i="34"/>
  <c r="Q295" i="34"/>
  <c r="V295" i="34"/>
  <c r="I296" i="34"/>
  <c r="K296" i="34"/>
  <c r="O296" i="34"/>
  <c r="Q296" i="34"/>
  <c r="V296" i="34"/>
  <c r="I298" i="34"/>
  <c r="K298" i="34"/>
  <c r="O298" i="34"/>
  <c r="Q298" i="34"/>
  <c r="V298" i="34"/>
  <c r="I300" i="34"/>
  <c r="K300" i="34"/>
  <c r="O300" i="34"/>
  <c r="Q300" i="34"/>
  <c r="V300" i="34"/>
  <c r="I302" i="34"/>
  <c r="K302" i="34"/>
  <c r="O302" i="34"/>
  <c r="Q302" i="34"/>
  <c r="V302" i="34"/>
  <c r="I304" i="34"/>
  <c r="K304" i="34"/>
  <c r="O304" i="34"/>
  <c r="Q304" i="34"/>
  <c r="V304" i="34"/>
  <c r="I305" i="34"/>
  <c r="K305" i="34"/>
  <c r="O305" i="34"/>
  <c r="Q305" i="34"/>
  <c r="V305" i="34"/>
  <c r="I306" i="34"/>
  <c r="K306" i="34"/>
  <c r="O306" i="34"/>
  <c r="Q306" i="34"/>
  <c r="V306" i="34"/>
  <c r="I307" i="34"/>
  <c r="K307" i="34"/>
  <c r="O307" i="34"/>
  <c r="Q307" i="34"/>
  <c r="V307" i="34"/>
  <c r="I308" i="34"/>
  <c r="K308" i="34"/>
  <c r="O308" i="34"/>
  <c r="Q308" i="34"/>
  <c r="V308" i="34"/>
  <c r="I309" i="34"/>
  <c r="K309" i="34"/>
  <c r="O309" i="34"/>
  <c r="Q309" i="34"/>
  <c r="V309" i="34"/>
  <c r="I310" i="34"/>
  <c r="K310" i="34"/>
  <c r="O310" i="34"/>
  <c r="Q310" i="34"/>
  <c r="V310" i="34"/>
  <c r="I311" i="34"/>
  <c r="K311" i="34"/>
  <c r="O311" i="34"/>
  <c r="Q311" i="34"/>
  <c r="V311" i="34"/>
  <c r="I312" i="34"/>
  <c r="K312" i="34"/>
  <c r="O312" i="34"/>
  <c r="Q312" i="34"/>
  <c r="V312" i="34"/>
  <c r="I313" i="34"/>
  <c r="K313" i="34"/>
  <c r="O313" i="34"/>
  <c r="Q313" i="34"/>
  <c r="V313" i="34"/>
  <c r="I315" i="34"/>
  <c r="K315" i="34"/>
  <c r="O315" i="34"/>
  <c r="Q315" i="34"/>
  <c r="V315" i="34"/>
  <c r="I317" i="34"/>
  <c r="K317" i="34"/>
  <c r="O317" i="34"/>
  <c r="Q317" i="34"/>
  <c r="V317" i="34"/>
  <c r="I318" i="34"/>
  <c r="K318" i="34"/>
  <c r="O318" i="34"/>
  <c r="Q318" i="34"/>
  <c r="V318" i="34"/>
  <c r="I319" i="34"/>
  <c r="K319" i="34"/>
  <c r="O319" i="34"/>
  <c r="Q319" i="34"/>
  <c r="V319" i="34"/>
  <c r="I320" i="34"/>
  <c r="K320" i="34"/>
  <c r="O320" i="34"/>
  <c r="Q320" i="34"/>
  <c r="V320" i="34"/>
  <c r="I321" i="34"/>
  <c r="K321" i="34"/>
  <c r="O321" i="34"/>
  <c r="Q321" i="34"/>
  <c r="V321" i="34"/>
  <c r="I322" i="34"/>
  <c r="K322" i="34"/>
  <c r="O322" i="34"/>
  <c r="Q322" i="34"/>
  <c r="V322" i="34"/>
  <c r="I323" i="34"/>
  <c r="K323" i="34"/>
  <c r="O323" i="34"/>
  <c r="Q323" i="34"/>
  <c r="V323" i="34"/>
  <c r="I324" i="34"/>
  <c r="K324" i="34"/>
  <c r="O324" i="34"/>
  <c r="Q324" i="34"/>
  <c r="V324" i="34"/>
  <c r="I325" i="34"/>
  <c r="K325" i="34"/>
  <c r="O325" i="34"/>
  <c r="Q325" i="34"/>
  <c r="V325" i="34"/>
  <c r="I326" i="34"/>
  <c r="K326" i="34"/>
  <c r="O326" i="34"/>
  <c r="Q326" i="34"/>
  <c r="V326" i="34"/>
  <c r="I327" i="34"/>
  <c r="K327" i="34"/>
  <c r="O327" i="34"/>
  <c r="Q327" i="34"/>
  <c r="V327" i="34"/>
  <c r="I328" i="34"/>
  <c r="K328" i="34"/>
  <c r="O328" i="34"/>
  <c r="Q328" i="34"/>
  <c r="V328" i="34"/>
  <c r="I329" i="34"/>
  <c r="K329" i="34"/>
  <c r="O329" i="34"/>
  <c r="Q329" i="34"/>
  <c r="V329" i="34"/>
  <c r="I330" i="34"/>
  <c r="K330" i="34"/>
  <c r="O330" i="34"/>
  <c r="Q330" i="34"/>
  <c r="V330" i="34"/>
  <c r="I331" i="34"/>
  <c r="K331" i="34"/>
  <c r="O331" i="34"/>
  <c r="Q331" i="34"/>
  <c r="V331" i="34"/>
  <c r="I332" i="34"/>
  <c r="K332" i="34"/>
  <c r="O332" i="34"/>
  <c r="Q332" i="34"/>
  <c r="V332" i="34"/>
  <c r="I333" i="34"/>
  <c r="K333" i="34"/>
  <c r="O333" i="34"/>
  <c r="Q333" i="34"/>
  <c r="V333" i="34"/>
  <c r="I334" i="34"/>
  <c r="K334" i="34"/>
  <c r="O334" i="34"/>
  <c r="Q334" i="34"/>
  <c r="V334" i="34"/>
  <c r="I335" i="34"/>
  <c r="K335" i="34"/>
  <c r="O335" i="34"/>
  <c r="Q335" i="34"/>
  <c r="V335" i="34"/>
  <c r="I336" i="34"/>
  <c r="K336" i="34"/>
  <c r="O336" i="34"/>
  <c r="Q336" i="34"/>
  <c r="V336" i="34"/>
  <c r="I337" i="34"/>
  <c r="K337" i="34"/>
  <c r="O337" i="34"/>
  <c r="Q337" i="34"/>
  <c r="V337" i="34"/>
  <c r="I338" i="34"/>
  <c r="K338" i="34"/>
  <c r="O338" i="34"/>
  <c r="Q338" i="34"/>
  <c r="V338" i="34"/>
  <c r="I339" i="34"/>
  <c r="K339" i="34"/>
  <c r="O339" i="34"/>
  <c r="Q339" i="34"/>
  <c r="V339" i="34"/>
  <c r="I340" i="34"/>
  <c r="K340" i="34"/>
  <c r="O340" i="34"/>
  <c r="Q340" i="34"/>
  <c r="V340" i="34"/>
  <c r="I341" i="34"/>
  <c r="K341" i="34"/>
  <c r="O341" i="34"/>
  <c r="Q341" i="34"/>
  <c r="V341" i="34"/>
  <c r="I342" i="34"/>
  <c r="K342" i="34"/>
  <c r="O342" i="34"/>
  <c r="Q342" i="34"/>
  <c r="V342" i="34"/>
  <c r="I343" i="34"/>
  <c r="K343" i="34"/>
  <c r="O343" i="34"/>
  <c r="Q343" i="34"/>
  <c r="V343" i="34"/>
  <c r="I344" i="34"/>
  <c r="K344" i="34"/>
  <c r="O344" i="34"/>
  <c r="Q344" i="34"/>
  <c r="V344" i="34"/>
  <c r="I345" i="34"/>
  <c r="K345" i="34"/>
  <c r="O345" i="34"/>
  <c r="Q345" i="34"/>
  <c r="V345" i="34"/>
  <c r="I346" i="34"/>
  <c r="K346" i="34"/>
  <c r="O346" i="34"/>
  <c r="Q346" i="34"/>
  <c r="V346" i="34"/>
  <c r="I347" i="34"/>
  <c r="K347" i="34"/>
  <c r="O347" i="34"/>
  <c r="Q347" i="34"/>
  <c r="V347" i="34"/>
  <c r="I348" i="34"/>
  <c r="K348" i="34"/>
  <c r="O348" i="34"/>
  <c r="Q348" i="34"/>
  <c r="V348" i="34"/>
  <c r="I349" i="34"/>
  <c r="K349" i="34"/>
  <c r="O349" i="34"/>
  <c r="Q349" i="34"/>
  <c r="V349" i="34"/>
  <c r="I350" i="34"/>
  <c r="K350" i="34"/>
  <c r="O350" i="34"/>
  <c r="Q350" i="34"/>
  <c r="V350" i="34"/>
  <c r="I351" i="34"/>
  <c r="K351" i="34"/>
  <c r="O351" i="34"/>
  <c r="Q351" i="34"/>
  <c r="V351" i="34"/>
  <c r="G352" i="34"/>
  <c r="M352" i="34" s="1"/>
  <c r="I352" i="34"/>
  <c r="K352" i="34"/>
  <c r="O352" i="34"/>
  <c r="Q352" i="34"/>
  <c r="V352" i="34"/>
  <c r="I353" i="34"/>
  <c r="K353" i="34"/>
  <c r="O353" i="34"/>
  <c r="Q353" i="34"/>
  <c r="V353" i="34"/>
  <c r="I354" i="34"/>
  <c r="K354" i="34"/>
  <c r="O354" i="34"/>
  <c r="Q354" i="34"/>
  <c r="V354" i="34"/>
  <c r="I355" i="34"/>
  <c r="K355" i="34"/>
  <c r="O355" i="34"/>
  <c r="Q355" i="34"/>
  <c r="V355" i="34"/>
  <c r="I356" i="34"/>
  <c r="K356" i="34"/>
  <c r="O356" i="34"/>
  <c r="Q356" i="34"/>
  <c r="V356" i="34"/>
  <c r="I357" i="34"/>
  <c r="K357" i="34"/>
  <c r="O357" i="34"/>
  <c r="Q357" i="34"/>
  <c r="V357" i="34"/>
  <c r="I359" i="34"/>
  <c r="K359" i="34"/>
  <c r="O359" i="34"/>
  <c r="Q359" i="34"/>
  <c r="V359" i="34"/>
  <c r="I360" i="34"/>
  <c r="K360" i="34"/>
  <c r="O360" i="34"/>
  <c r="Q360" i="34"/>
  <c r="V360" i="34"/>
  <c r="I361" i="34"/>
  <c r="K361" i="34"/>
  <c r="O361" i="34"/>
  <c r="Q361" i="34"/>
  <c r="V361" i="34"/>
  <c r="I362" i="34"/>
  <c r="K362" i="34"/>
  <c r="O362" i="34"/>
  <c r="Q362" i="34"/>
  <c r="V362" i="34"/>
  <c r="I363" i="34"/>
  <c r="K363" i="34"/>
  <c r="O363" i="34"/>
  <c r="Q363" i="34"/>
  <c r="V363" i="34"/>
  <c r="I364" i="34"/>
  <c r="K364" i="34"/>
  <c r="O364" i="34"/>
  <c r="Q364" i="34"/>
  <c r="V364" i="34"/>
  <c r="I365" i="34"/>
  <c r="K365" i="34"/>
  <c r="O365" i="34"/>
  <c r="Q365" i="34"/>
  <c r="V365" i="34"/>
  <c r="I366" i="34"/>
  <c r="K366" i="34"/>
  <c r="O366" i="34"/>
  <c r="Q366" i="34"/>
  <c r="V366" i="34"/>
  <c r="I367" i="34"/>
  <c r="K367" i="34"/>
  <c r="O367" i="34"/>
  <c r="Q367" i="34"/>
  <c r="V367" i="34"/>
  <c r="I368" i="34"/>
  <c r="K368" i="34"/>
  <c r="O368" i="34"/>
  <c r="Q368" i="34"/>
  <c r="V368" i="34"/>
  <c r="I369" i="34"/>
  <c r="K369" i="34"/>
  <c r="O369" i="34"/>
  <c r="Q369" i="34"/>
  <c r="V369" i="34"/>
  <c r="I370" i="34"/>
  <c r="K370" i="34"/>
  <c r="O370" i="34"/>
  <c r="Q370" i="34"/>
  <c r="V370" i="34"/>
  <c r="I371" i="34"/>
  <c r="K371" i="34"/>
  <c r="O371" i="34"/>
  <c r="Q371" i="34"/>
  <c r="V371" i="34"/>
  <c r="I372" i="34"/>
  <c r="K372" i="34"/>
  <c r="O372" i="34"/>
  <c r="Q372" i="34"/>
  <c r="V372" i="34"/>
  <c r="I374" i="34"/>
  <c r="K374" i="34"/>
  <c r="O374" i="34"/>
  <c r="Q374" i="34"/>
  <c r="V374" i="34"/>
  <c r="I375" i="34"/>
  <c r="K375" i="34"/>
  <c r="O375" i="34"/>
  <c r="Q375" i="34"/>
  <c r="V375" i="34"/>
  <c r="I376" i="34"/>
  <c r="K376" i="34"/>
  <c r="O376" i="34"/>
  <c r="Q376" i="34"/>
  <c r="V376" i="34"/>
  <c r="I377" i="34"/>
  <c r="K377" i="34"/>
  <c r="O377" i="34"/>
  <c r="Q377" i="34"/>
  <c r="V377" i="34"/>
  <c r="I378" i="34"/>
  <c r="K378" i="34"/>
  <c r="O378" i="34"/>
  <c r="Q378" i="34"/>
  <c r="V378" i="34"/>
  <c r="I379" i="34"/>
  <c r="K379" i="34"/>
  <c r="O379" i="34"/>
  <c r="Q379" i="34"/>
  <c r="V379" i="34"/>
  <c r="I380" i="34"/>
  <c r="K380" i="34"/>
  <c r="O380" i="34"/>
  <c r="Q380" i="34"/>
  <c r="V380" i="34"/>
  <c r="I381" i="34"/>
  <c r="K381" i="34"/>
  <c r="O381" i="34"/>
  <c r="Q381" i="34"/>
  <c r="V381" i="34"/>
  <c r="I382" i="34"/>
  <c r="K382" i="34"/>
  <c r="O382" i="34"/>
  <c r="Q382" i="34"/>
  <c r="V382" i="34"/>
  <c r="I383" i="34"/>
  <c r="K383" i="34"/>
  <c r="O383" i="34"/>
  <c r="Q383" i="34"/>
  <c r="V383" i="34"/>
  <c r="I384" i="34"/>
  <c r="K384" i="34"/>
  <c r="O384" i="34"/>
  <c r="Q384" i="34"/>
  <c r="V384" i="34"/>
  <c r="I385" i="34"/>
  <c r="K385" i="34"/>
  <c r="O385" i="34"/>
  <c r="Q385" i="34"/>
  <c r="V385" i="34"/>
  <c r="I386" i="34"/>
  <c r="K386" i="34"/>
  <c r="O386" i="34"/>
  <c r="Q386" i="34"/>
  <c r="V386" i="34"/>
  <c r="I387" i="34"/>
  <c r="K387" i="34"/>
  <c r="O387" i="34"/>
  <c r="Q387" i="34"/>
  <c r="V387" i="34"/>
  <c r="I389" i="34"/>
  <c r="K389" i="34"/>
  <c r="O389" i="34"/>
  <c r="Q389" i="34"/>
  <c r="V389" i="34"/>
  <c r="I390" i="34"/>
  <c r="K390" i="34"/>
  <c r="O390" i="34"/>
  <c r="Q390" i="34"/>
  <c r="V390" i="34"/>
  <c r="I391" i="34"/>
  <c r="K391" i="34"/>
  <c r="O391" i="34"/>
  <c r="Q391" i="34"/>
  <c r="V391" i="34"/>
  <c r="I392" i="34"/>
  <c r="K392" i="34"/>
  <c r="O392" i="34"/>
  <c r="Q392" i="34"/>
  <c r="V392" i="34"/>
  <c r="I393" i="34"/>
  <c r="K393" i="34"/>
  <c r="O393" i="34"/>
  <c r="Q393" i="34"/>
  <c r="V393" i="34"/>
  <c r="I394" i="34"/>
  <c r="K394" i="34"/>
  <c r="O394" i="34"/>
  <c r="Q394" i="34"/>
  <c r="V394" i="34"/>
  <c r="I395" i="34"/>
  <c r="K395" i="34"/>
  <c r="O395" i="34"/>
  <c r="Q395" i="34"/>
  <c r="V395" i="34"/>
  <c r="I396" i="34"/>
  <c r="K396" i="34"/>
  <c r="O396" i="34"/>
  <c r="Q396" i="34"/>
  <c r="V396" i="34"/>
  <c r="I397" i="34"/>
  <c r="K397" i="34"/>
  <c r="O397" i="34"/>
  <c r="Q397" i="34"/>
  <c r="V397" i="34"/>
  <c r="I398" i="34"/>
  <c r="K398" i="34"/>
  <c r="O398" i="34"/>
  <c r="Q398" i="34"/>
  <c r="V398" i="34"/>
  <c r="I399" i="34"/>
  <c r="K399" i="34"/>
  <c r="O399" i="34"/>
  <c r="Q399" i="34"/>
  <c r="V399" i="34"/>
  <c r="I400" i="34"/>
  <c r="K400" i="34"/>
  <c r="O400" i="34"/>
  <c r="Q400" i="34"/>
  <c r="V400" i="34"/>
  <c r="I401" i="34"/>
  <c r="K401" i="34"/>
  <c r="O401" i="34"/>
  <c r="Q401" i="34"/>
  <c r="V401" i="34"/>
  <c r="I402" i="34"/>
  <c r="K402" i="34"/>
  <c r="O402" i="34"/>
  <c r="Q402" i="34"/>
  <c r="V402" i="34"/>
  <c r="I403" i="34"/>
  <c r="K403" i="34"/>
  <c r="O403" i="34"/>
  <c r="Q403" i="34"/>
  <c r="V403" i="34"/>
  <c r="I404" i="34"/>
  <c r="K404" i="34"/>
  <c r="O404" i="34"/>
  <c r="Q404" i="34"/>
  <c r="V404" i="34"/>
  <c r="I406" i="34"/>
  <c r="K406" i="34"/>
  <c r="O406" i="34"/>
  <c r="Q406" i="34"/>
  <c r="V406" i="34"/>
  <c r="I407" i="34"/>
  <c r="K407" i="34"/>
  <c r="O407" i="34"/>
  <c r="Q407" i="34"/>
  <c r="V407" i="34"/>
  <c r="I408" i="34"/>
  <c r="K408" i="34"/>
  <c r="O408" i="34"/>
  <c r="Q408" i="34"/>
  <c r="V408" i="34"/>
  <c r="I409" i="34"/>
  <c r="K409" i="34"/>
  <c r="O409" i="34"/>
  <c r="Q409" i="34"/>
  <c r="V409" i="34"/>
  <c r="I410" i="34"/>
  <c r="K410" i="34"/>
  <c r="O410" i="34"/>
  <c r="Q410" i="34"/>
  <c r="V410" i="34"/>
  <c r="I411" i="34"/>
  <c r="K411" i="34"/>
  <c r="O411" i="34"/>
  <c r="Q411" i="34"/>
  <c r="V411" i="34"/>
  <c r="I412" i="34"/>
  <c r="K412" i="34"/>
  <c r="O412" i="34"/>
  <c r="Q412" i="34"/>
  <c r="V412" i="34"/>
  <c r="I413" i="34"/>
  <c r="K413" i="34"/>
  <c r="O413" i="34"/>
  <c r="Q413" i="34"/>
  <c r="V413" i="34"/>
  <c r="I414" i="34"/>
  <c r="K414" i="34"/>
  <c r="O414" i="34"/>
  <c r="Q414" i="34"/>
  <c r="V414" i="34"/>
  <c r="I415" i="34"/>
  <c r="K415" i="34"/>
  <c r="O415" i="34"/>
  <c r="Q415" i="34"/>
  <c r="V415" i="34"/>
  <c r="I416" i="34"/>
  <c r="K416" i="34"/>
  <c r="O416" i="34"/>
  <c r="Q416" i="34"/>
  <c r="V416" i="34"/>
  <c r="I417" i="34"/>
  <c r="K417" i="34"/>
  <c r="O417" i="34"/>
  <c r="Q417" i="34"/>
  <c r="V417" i="34"/>
  <c r="I418" i="34"/>
  <c r="K418" i="34"/>
  <c r="O418" i="34"/>
  <c r="Q418" i="34"/>
  <c r="V418" i="34"/>
  <c r="I420" i="34"/>
  <c r="K420" i="34"/>
  <c r="O420" i="34"/>
  <c r="Q420" i="34"/>
  <c r="V420" i="34"/>
  <c r="I421" i="34"/>
  <c r="K421" i="34"/>
  <c r="O421" i="34"/>
  <c r="Q421" i="34"/>
  <c r="V421" i="34"/>
  <c r="I422" i="34"/>
  <c r="K422" i="34"/>
  <c r="O422" i="34"/>
  <c r="Q422" i="34"/>
  <c r="V422" i="34"/>
  <c r="I423" i="34"/>
  <c r="K423" i="34"/>
  <c r="O423" i="34"/>
  <c r="Q423" i="34"/>
  <c r="V423" i="34"/>
  <c r="I424" i="34"/>
  <c r="K424" i="34"/>
  <c r="O424" i="34"/>
  <c r="Q424" i="34"/>
  <c r="V424" i="34"/>
  <c r="I425" i="34"/>
  <c r="K425" i="34"/>
  <c r="O425" i="34"/>
  <c r="Q425" i="34"/>
  <c r="V425" i="34"/>
  <c r="I426" i="34"/>
  <c r="K426" i="34"/>
  <c r="O426" i="34"/>
  <c r="Q426" i="34"/>
  <c r="V426" i="34"/>
  <c r="I427" i="34"/>
  <c r="K427" i="34"/>
  <c r="O427" i="34"/>
  <c r="Q427" i="34"/>
  <c r="V427" i="34"/>
  <c r="I428" i="34"/>
  <c r="K428" i="34"/>
  <c r="O428" i="34"/>
  <c r="Q428" i="34"/>
  <c r="V428" i="34"/>
  <c r="I429" i="34"/>
  <c r="K429" i="34"/>
  <c r="O429" i="34"/>
  <c r="Q429" i="34"/>
  <c r="V429" i="34"/>
  <c r="I430" i="34"/>
  <c r="K430" i="34"/>
  <c r="O430" i="34"/>
  <c r="Q430" i="34"/>
  <c r="V430" i="34"/>
  <c r="I431" i="34"/>
  <c r="K431" i="34"/>
  <c r="O431" i="34"/>
  <c r="Q431" i="34"/>
  <c r="V431" i="34"/>
  <c r="I433" i="34"/>
  <c r="K433" i="34"/>
  <c r="O433" i="34"/>
  <c r="Q433" i="34"/>
  <c r="V433" i="34"/>
  <c r="I434" i="34"/>
  <c r="K434" i="34"/>
  <c r="O434" i="34"/>
  <c r="Q434" i="34"/>
  <c r="V434" i="34"/>
  <c r="I435" i="34"/>
  <c r="K435" i="34"/>
  <c r="O435" i="34"/>
  <c r="Q435" i="34"/>
  <c r="V435" i="34"/>
  <c r="I436" i="34"/>
  <c r="K436" i="34"/>
  <c r="O436" i="34"/>
  <c r="Q436" i="34"/>
  <c r="V436" i="34"/>
  <c r="I437" i="34"/>
  <c r="K437" i="34"/>
  <c r="O437" i="34"/>
  <c r="Q437" i="34"/>
  <c r="V437" i="34"/>
  <c r="I438" i="34"/>
  <c r="K438" i="34"/>
  <c r="O438" i="34"/>
  <c r="Q438" i="34"/>
  <c r="V438" i="34"/>
  <c r="I439" i="34"/>
  <c r="K439" i="34"/>
  <c r="O439" i="34"/>
  <c r="Q439" i="34"/>
  <c r="V439" i="34"/>
  <c r="I440" i="34"/>
  <c r="K440" i="34"/>
  <c r="O440" i="34"/>
  <c r="Q440" i="34"/>
  <c r="V440" i="34"/>
  <c r="I441" i="34"/>
  <c r="K441" i="34"/>
  <c r="O441" i="34"/>
  <c r="Q441" i="34"/>
  <c r="V441" i="34"/>
  <c r="I442" i="34"/>
  <c r="K442" i="34"/>
  <c r="O442" i="34"/>
  <c r="Q442" i="34"/>
  <c r="V442" i="34"/>
  <c r="I443" i="34"/>
  <c r="K443" i="34"/>
  <c r="O443" i="34"/>
  <c r="Q443" i="34"/>
  <c r="V443" i="34"/>
  <c r="I444" i="34"/>
  <c r="K444" i="34"/>
  <c r="O444" i="34"/>
  <c r="Q444" i="34"/>
  <c r="V444" i="34"/>
  <c r="I445" i="34"/>
  <c r="K445" i="34"/>
  <c r="O445" i="34"/>
  <c r="Q445" i="34"/>
  <c r="V445" i="34"/>
  <c r="I446" i="34"/>
  <c r="K446" i="34"/>
  <c r="O446" i="34"/>
  <c r="Q446" i="34"/>
  <c r="V446" i="34"/>
  <c r="I447" i="34"/>
  <c r="K447" i="34"/>
  <c r="O447" i="34"/>
  <c r="Q447" i="34"/>
  <c r="V447" i="34"/>
  <c r="I448" i="34"/>
  <c r="K448" i="34"/>
  <c r="O448" i="34"/>
  <c r="Q448" i="34"/>
  <c r="V448" i="34"/>
  <c r="I449" i="34"/>
  <c r="K449" i="34"/>
  <c r="O449" i="34"/>
  <c r="Q449" i="34"/>
  <c r="V449" i="34"/>
  <c r="I450" i="34"/>
  <c r="K450" i="34"/>
  <c r="O450" i="34"/>
  <c r="Q450" i="34"/>
  <c r="V450" i="34"/>
  <c r="I451" i="34"/>
  <c r="K451" i="34"/>
  <c r="O451" i="34"/>
  <c r="Q451" i="34"/>
  <c r="V451" i="34"/>
  <c r="I452" i="34"/>
  <c r="K452" i="34"/>
  <c r="O452" i="34"/>
  <c r="Q452" i="34"/>
  <c r="V452" i="34"/>
  <c r="I453" i="34"/>
  <c r="K453" i="34"/>
  <c r="O453" i="34"/>
  <c r="Q453" i="34"/>
  <c r="V453" i="34"/>
  <c r="I454" i="34"/>
  <c r="K454" i="34"/>
  <c r="O454" i="34"/>
  <c r="Q454" i="34"/>
  <c r="V454" i="34"/>
  <c r="I455" i="34"/>
  <c r="K455" i="34"/>
  <c r="O455" i="34"/>
  <c r="Q455" i="34"/>
  <c r="V455" i="34"/>
  <c r="I456" i="34"/>
  <c r="K456" i="34"/>
  <c r="O456" i="34"/>
  <c r="Q456" i="34"/>
  <c r="V456" i="34"/>
  <c r="I457" i="34"/>
  <c r="K457" i="34"/>
  <c r="O457" i="34"/>
  <c r="Q457" i="34"/>
  <c r="V457" i="34"/>
  <c r="I458" i="34"/>
  <c r="K458" i="34"/>
  <c r="O458" i="34"/>
  <c r="Q458" i="34"/>
  <c r="V458" i="34"/>
  <c r="I459" i="34"/>
  <c r="K459" i="34"/>
  <c r="O459" i="34"/>
  <c r="Q459" i="34"/>
  <c r="V459" i="34"/>
  <c r="I460" i="34"/>
  <c r="K460" i="34"/>
  <c r="O460" i="34"/>
  <c r="Q460" i="34"/>
  <c r="V460" i="34"/>
  <c r="I461" i="34"/>
  <c r="K461" i="34"/>
  <c r="O461" i="34"/>
  <c r="Q461" i="34"/>
  <c r="V461" i="34"/>
  <c r="I462" i="34"/>
  <c r="K462" i="34"/>
  <c r="O462" i="34"/>
  <c r="Q462" i="34"/>
  <c r="V462" i="34"/>
  <c r="I463" i="34"/>
  <c r="K463" i="34"/>
  <c r="O463" i="34"/>
  <c r="Q463" i="34"/>
  <c r="V463" i="34"/>
  <c r="I464" i="34"/>
  <c r="K464" i="34"/>
  <c r="O464" i="34"/>
  <c r="Q464" i="34"/>
  <c r="V464" i="34"/>
  <c r="I466" i="34"/>
  <c r="K466" i="34"/>
  <c r="O466" i="34"/>
  <c r="Q466" i="34"/>
  <c r="V466" i="34"/>
  <c r="I467" i="34"/>
  <c r="K467" i="34"/>
  <c r="O467" i="34"/>
  <c r="Q467" i="34"/>
  <c r="V467" i="34"/>
  <c r="I468" i="34"/>
  <c r="K468" i="34"/>
  <c r="O468" i="34"/>
  <c r="Q468" i="34"/>
  <c r="V468" i="34"/>
  <c r="I469" i="34"/>
  <c r="K469" i="34"/>
  <c r="O469" i="34"/>
  <c r="Q469" i="34"/>
  <c r="V469" i="34"/>
  <c r="I470" i="34"/>
  <c r="K470" i="34"/>
  <c r="O470" i="34"/>
  <c r="Q470" i="34"/>
  <c r="V470" i="34"/>
  <c r="I471" i="34"/>
  <c r="K471" i="34"/>
  <c r="O471" i="34"/>
  <c r="Q471" i="34"/>
  <c r="V471" i="34"/>
  <c r="I472" i="34"/>
  <c r="K472" i="34"/>
  <c r="O472" i="34"/>
  <c r="Q472" i="34"/>
  <c r="V472" i="34"/>
  <c r="I474" i="34"/>
  <c r="K474" i="34"/>
  <c r="O474" i="34"/>
  <c r="Q474" i="34"/>
  <c r="V474" i="34"/>
  <c r="I475" i="34"/>
  <c r="K475" i="34"/>
  <c r="O475" i="34"/>
  <c r="Q475" i="34"/>
  <c r="V475" i="34"/>
  <c r="I476" i="34"/>
  <c r="K476" i="34"/>
  <c r="O476" i="34"/>
  <c r="Q476" i="34"/>
  <c r="V476" i="34"/>
  <c r="I477" i="34"/>
  <c r="K477" i="34"/>
  <c r="O477" i="34"/>
  <c r="Q477" i="34"/>
  <c r="V477" i="34"/>
  <c r="I478" i="34"/>
  <c r="K478" i="34"/>
  <c r="O478" i="34"/>
  <c r="Q478" i="34"/>
  <c r="V478" i="34"/>
  <c r="I479" i="34"/>
  <c r="K479" i="34"/>
  <c r="O479" i="34"/>
  <c r="Q479" i="34"/>
  <c r="V479" i="34"/>
  <c r="I480" i="34"/>
  <c r="K480" i="34"/>
  <c r="O480" i="34"/>
  <c r="Q480" i="34"/>
  <c r="V480" i="34"/>
  <c r="I481" i="34"/>
  <c r="K481" i="34"/>
  <c r="O481" i="34"/>
  <c r="Q481" i="34"/>
  <c r="V481" i="34"/>
  <c r="I482" i="34"/>
  <c r="K482" i="34"/>
  <c r="O482" i="34"/>
  <c r="Q482" i="34"/>
  <c r="V482" i="34"/>
  <c r="I483" i="34"/>
  <c r="K483" i="34"/>
  <c r="O483" i="34"/>
  <c r="Q483" i="34"/>
  <c r="V483" i="34"/>
  <c r="I484" i="34"/>
  <c r="K484" i="34"/>
  <c r="O484" i="34"/>
  <c r="Q484" i="34"/>
  <c r="V484" i="34"/>
  <c r="I485" i="34"/>
  <c r="K485" i="34"/>
  <c r="O485" i="34"/>
  <c r="Q485" i="34"/>
  <c r="V485" i="34"/>
  <c r="I486" i="34"/>
  <c r="K486" i="34"/>
  <c r="O486" i="34"/>
  <c r="Q486" i="34"/>
  <c r="V486" i="34"/>
  <c r="I487" i="34"/>
  <c r="K487" i="34"/>
  <c r="O487" i="34"/>
  <c r="Q487" i="34"/>
  <c r="V487" i="34"/>
  <c r="AE489" i="34"/>
  <c r="G64" i="1" s="1"/>
  <c r="G9" i="33"/>
  <c r="M9" i="33" s="1"/>
  <c r="I9" i="33"/>
  <c r="K9" i="33"/>
  <c r="O9" i="33"/>
  <c r="Q9" i="33"/>
  <c r="V9" i="33"/>
  <c r="I10" i="33"/>
  <c r="K10" i="33"/>
  <c r="O10" i="33"/>
  <c r="Q10" i="33"/>
  <c r="V10" i="33"/>
  <c r="G12" i="33"/>
  <c r="M12" i="33" s="1"/>
  <c r="I12" i="33"/>
  <c r="K12" i="33"/>
  <c r="O12" i="33"/>
  <c r="Q12" i="33"/>
  <c r="V12" i="33"/>
  <c r="I13" i="33"/>
  <c r="K13" i="33"/>
  <c r="O13" i="33"/>
  <c r="Q13" i="33"/>
  <c r="V13" i="33"/>
  <c r="G14" i="33"/>
  <c r="M14" i="33" s="1"/>
  <c r="I14" i="33"/>
  <c r="K14" i="33"/>
  <c r="O14" i="33"/>
  <c r="Q14" i="33"/>
  <c r="V14" i="33"/>
  <c r="I15" i="33"/>
  <c r="K15" i="33"/>
  <c r="O15" i="33"/>
  <c r="Q15" i="33"/>
  <c r="V15" i="33"/>
  <c r="G16" i="33"/>
  <c r="I16" i="33"/>
  <c r="K16" i="33"/>
  <c r="O16" i="33"/>
  <c r="Q16" i="33"/>
  <c r="V16" i="33"/>
  <c r="I17" i="33"/>
  <c r="K17" i="33"/>
  <c r="O17" i="33"/>
  <c r="Q17" i="33"/>
  <c r="V17" i="33"/>
  <c r="G18" i="33"/>
  <c r="M18" i="33" s="1"/>
  <c r="I18" i="33"/>
  <c r="K18" i="33"/>
  <c r="O18" i="33"/>
  <c r="Q18" i="33"/>
  <c r="V18" i="33"/>
  <c r="I19" i="33"/>
  <c r="K19" i="33"/>
  <c r="O19" i="33"/>
  <c r="Q19" i="33"/>
  <c r="V19" i="33"/>
  <c r="G20" i="33"/>
  <c r="M20" i="33" s="1"/>
  <c r="I20" i="33"/>
  <c r="K20" i="33"/>
  <c r="O20" i="33"/>
  <c r="Q20" i="33"/>
  <c r="V20" i="33"/>
  <c r="I21" i="33"/>
  <c r="K21" i="33"/>
  <c r="O21" i="33"/>
  <c r="Q21" i="33"/>
  <c r="V21" i="33"/>
  <c r="G22" i="33"/>
  <c r="M22" i="33" s="1"/>
  <c r="I22" i="33"/>
  <c r="K22" i="33"/>
  <c r="O22" i="33"/>
  <c r="Q22" i="33"/>
  <c r="V22" i="33"/>
  <c r="G23" i="33"/>
  <c r="M23" i="33" s="1"/>
  <c r="I23" i="33"/>
  <c r="K23" i="33"/>
  <c r="O23" i="33"/>
  <c r="Q23" i="33"/>
  <c r="V23" i="33"/>
  <c r="G24" i="33"/>
  <c r="M24" i="33" s="1"/>
  <c r="I24" i="33"/>
  <c r="K24" i="33"/>
  <c r="O24" i="33"/>
  <c r="Q24" i="33"/>
  <c r="V24" i="33"/>
  <c r="I25" i="33"/>
  <c r="K25" i="33"/>
  <c r="O25" i="33"/>
  <c r="Q25" i="33"/>
  <c r="V25" i="33"/>
  <c r="G26" i="33"/>
  <c r="M26" i="33" s="1"/>
  <c r="I26" i="33"/>
  <c r="K26" i="33"/>
  <c r="O26" i="33"/>
  <c r="Q26" i="33"/>
  <c r="V26" i="33"/>
  <c r="I27" i="33"/>
  <c r="K27" i="33"/>
  <c r="O27" i="33"/>
  <c r="Q27" i="33"/>
  <c r="V27" i="33"/>
  <c r="G29" i="33"/>
  <c r="M29" i="33" s="1"/>
  <c r="I29" i="33"/>
  <c r="K29" i="33"/>
  <c r="O29" i="33"/>
  <c r="Q29" i="33"/>
  <c r="V29" i="33"/>
  <c r="I30" i="33"/>
  <c r="K30" i="33"/>
  <c r="O30" i="33"/>
  <c r="Q30" i="33"/>
  <c r="V30" i="33"/>
  <c r="G31" i="33"/>
  <c r="M31" i="33" s="1"/>
  <c r="I31" i="33"/>
  <c r="K31" i="33"/>
  <c r="O31" i="33"/>
  <c r="Q31" i="33"/>
  <c r="V31" i="33"/>
  <c r="G32" i="33"/>
  <c r="I32" i="33"/>
  <c r="K32" i="33"/>
  <c r="O32" i="33"/>
  <c r="Q32" i="33"/>
  <c r="V32" i="33"/>
  <c r="G33" i="33"/>
  <c r="M33" i="33" s="1"/>
  <c r="I33" i="33"/>
  <c r="K33" i="33"/>
  <c r="O33" i="33"/>
  <c r="Q33" i="33"/>
  <c r="V33" i="33"/>
  <c r="I34" i="33"/>
  <c r="K34" i="33"/>
  <c r="O34" i="33"/>
  <c r="Q34" i="33"/>
  <c r="V34" i="33"/>
  <c r="G35" i="33"/>
  <c r="M35" i="33" s="1"/>
  <c r="I35" i="33"/>
  <c r="K35" i="33"/>
  <c r="O35" i="33"/>
  <c r="Q35" i="33"/>
  <c r="V35" i="33"/>
  <c r="I36" i="33"/>
  <c r="K36" i="33"/>
  <c r="O36" i="33"/>
  <c r="Q36" i="33"/>
  <c r="V36" i="33"/>
  <c r="G37" i="33"/>
  <c r="M37" i="33" s="1"/>
  <c r="I37" i="33"/>
  <c r="K37" i="33"/>
  <c r="O37" i="33"/>
  <c r="Q37" i="33"/>
  <c r="V37" i="33"/>
  <c r="I38" i="33"/>
  <c r="K38" i="33"/>
  <c r="O38" i="33"/>
  <c r="Q38" i="33"/>
  <c r="V38" i="33"/>
  <c r="G39" i="33"/>
  <c r="M39" i="33" s="1"/>
  <c r="I39" i="33"/>
  <c r="K39" i="33"/>
  <c r="O39" i="33"/>
  <c r="Q39" i="33"/>
  <c r="V39" i="33"/>
  <c r="G40" i="33"/>
  <c r="M40" i="33" s="1"/>
  <c r="I40" i="33"/>
  <c r="K40" i="33"/>
  <c r="O40" i="33"/>
  <c r="Q40" i="33"/>
  <c r="V40" i="33"/>
  <c r="G41" i="33"/>
  <c r="M41" i="33" s="1"/>
  <c r="I41" i="33"/>
  <c r="K41" i="33"/>
  <c r="O41" i="33"/>
  <c r="Q41" i="33"/>
  <c r="V41" i="33"/>
  <c r="I42" i="33"/>
  <c r="K42" i="33"/>
  <c r="O42" i="33"/>
  <c r="Q42" i="33"/>
  <c r="V42" i="33"/>
  <c r="G43" i="33"/>
  <c r="M43" i="33" s="1"/>
  <c r="I43" i="33"/>
  <c r="K43" i="33"/>
  <c r="O43" i="33"/>
  <c r="Q43" i="33"/>
  <c r="V43" i="33"/>
  <c r="I44" i="33"/>
  <c r="K44" i="33"/>
  <c r="O44" i="33"/>
  <c r="Q44" i="33"/>
  <c r="V44" i="33"/>
  <c r="G45" i="33"/>
  <c r="M45" i="33" s="1"/>
  <c r="I45" i="33"/>
  <c r="K45" i="33"/>
  <c r="O45" i="33"/>
  <c r="Q45" i="33"/>
  <c r="V45" i="33"/>
  <c r="I46" i="33"/>
  <c r="K46" i="33"/>
  <c r="O46" i="33"/>
  <c r="Q46" i="33"/>
  <c r="V46" i="33"/>
  <c r="G47" i="33"/>
  <c r="M47" i="33" s="1"/>
  <c r="I47" i="33"/>
  <c r="K47" i="33"/>
  <c r="O47" i="33"/>
  <c r="Q47" i="33"/>
  <c r="V47" i="33"/>
  <c r="G48" i="33"/>
  <c r="M48" i="33" s="1"/>
  <c r="I48" i="33"/>
  <c r="K48" i="33"/>
  <c r="O48" i="33"/>
  <c r="Q48" i="33"/>
  <c r="V48" i="33"/>
  <c r="G49" i="33"/>
  <c r="M49" i="33" s="1"/>
  <c r="I49" i="33"/>
  <c r="K49" i="33"/>
  <c r="O49" i="33"/>
  <c r="Q49" i="33"/>
  <c r="V49" i="33"/>
  <c r="I50" i="33"/>
  <c r="K50" i="33"/>
  <c r="O50" i="33"/>
  <c r="Q50" i="33"/>
  <c r="V50" i="33"/>
  <c r="G51" i="33"/>
  <c r="M51" i="33" s="1"/>
  <c r="I51" i="33"/>
  <c r="K51" i="33"/>
  <c r="O51" i="33"/>
  <c r="Q51" i="33"/>
  <c r="V51" i="33"/>
  <c r="I52" i="33"/>
  <c r="K52" i="33"/>
  <c r="O52" i="33"/>
  <c r="Q52" i="33"/>
  <c r="V52" i="33"/>
  <c r="G53" i="33"/>
  <c r="M53" i="33" s="1"/>
  <c r="I53" i="33"/>
  <c r="K53" i="33"/>
  <c r="O53" i="33"/>
  <c r="Q53" i="33"/>
  <c r="V53" i="33"/>
  <c r="I54" i="33"/>
  <c r="K54" i="33"/>
  <c r="O54" i="33"/>
  <c r="Q54" i="33"/>
  <c r="V54" i="33"/>
  <c r="G55" i="33"/>
  <c r="M55" i="33" s="1"/>
  <c r="I55" i="33"/>
  <c r="K55" i="33"/>
  <c r="O55" i="33"/>
  <c r="Q55" i="33"/>
  <c r="V55" i="33"/>
  <c r="G56" i="33"/>
  <c r="M56" i="33" s="1"/>
  <c r="I56" i="33"/>
  <c r="K56" i="33"/>
  <c r="O56" i="33"/>
  <c r="Q56" i="33"/>
  <c r="V56" i="33"/>
  <c r="G57" i="33"/>
  <c r="M57" i="33" s="1"/>
  <c r="I57" i="33"/>
  <c r="K57" i="33"/>
  <c r="O57" i="33"/>
  <c r="Q57" i="33"/>
  <c r="V57" i="33"/>
  <c r="I58" i="33"/>
  <c r="K58" i="33"/>
  <c r="O58" i="33"/>
  <c r="Q58" i="33"/>
  <c r="V58" i="33"/>
  <c r="G59" i="33"/>
  <c r="M59" i="33" s="1"/>
  <c r="I59" i="33"/>
  <c r="K59" i="33"/>
  <c r="O59" i="33"/>
  <c r="Q59" i="33"/>
  <c r="V59" i="33"/>
  <c r="I60" i="33"/>
  <c r="K60" i="33"/>
  <c r="O60" i="33"/>
  <c r="Q60" i="33"/>
  <c r="V60" i="33"/>
  <c r="G61" i="33"/>
  <c r="M61" i="33" s="1"/>
  <c r="I61" i="33"/>
  <c r="K61" i="33"/>
  <c r="O61" i="33"/>
  <c r="Q61" i="33"/>
  <c r="V61" i="33"/>
  <c r="I62" i="33"/>
  <c r="K62" i="33"/>
  <c r="O62" i="33"/>
  <c r="Q62" i="33"/>
  <c r="V62" i="33"/>
  <c r="G63" i="33"/>
  <c r="M63" i="33" s="1"/>
  <c r="I63" i="33"/>
  <c r="K63" i="33"/>
  <c r="O63" i="33"/>
  <c r="Q63" i="33"/>
  <c r="V63" i="33"/>
  <c r="G64" i="33"/>
  <c r="M64" i="33" s="1"/>
  <c r="I64" i="33"/>
  <c r="K64" i="33"/>
  <c r="O64" i="33"/>
  <c r="Q64" i="33"/>
  <c r="V64" i="33"/>
  <c r="G66" i="33"/>
  <c r="M66" i="33" s="1"/>
  <c r="I66" i="33"/>
  <c r="K66" i="33"/>
  <c r="O66" i="33"/>
  <c r="Q66" i="33"/>
  <c r="V66" i="33"/>
  <c r="I67" i="33"/>
  <c r="K67" i="33"/>
  <c r="O67" i="33"/>
  <c r="Q67" i="33"/>
  <c r="V67" i="33"/>
  <c r="G68" i="33"/>
  <c r="M68" i="33" s="1"/>
  <c r="I68" i="33"/>
  <c r="K68" i="33"/>
  <c r="O68" i="33"/>
  <c r="Q68" i="33"/>
  <c r="V68" i="33"/>
  <c r="G70" i="33"/>
  <c r="M70" i="33" s="1"/>
  <c r="I70" i="33"/>
  <c r="K70" i="33"/>
  <c r="O70" i="33"/>
  <c r="Q70" i="33"/>
  <c r="V70" i="33"/>
  <c r="G71" i="33"/>
  <c r="M71" i="33" s="1"/>
  <c r="I71" i="33"/>
  <c r="K71" i="33"/>
  <c r="O71" i="33"/>
  <c r="Q71" i="33"/>
  <c r="V71" i="33"/>
  <c r="I72" i="33"/>
  <c r="K72" i="33"/>
  <c r="O72" i="33"/>
  <c r="Q72" i="33"/>
  <c r="V72" i="33"/>
  <c r="G73" i="33"/>
  <c r="M73" i="33" s="1"/>
  <c r="I73" i="33"/>
  <c r="K73" i="33"/>
  <c r="O73" i="33"/>
  <c r="Q73" i="33"/>
  <c r="V73" i="33"/>
  <c r="I75" i="33"/>
  <c r="K75" i="33"/>
  <c r="O75" i="33"/>
  <c r="Q75" i="33"/>
  <c r="V75" i="33"/>
  <c r="G76" i="33"/>
  <c r="M76" i="33" s="1"/>
  <c r="I76" i="33"/>
  <c r="K76" i="33"/>
  <c r="O76" i="33"/>
  <c r="Q76" i="33"/>
  <c r="V76" i="33"/>
  <c r="I77" i="33"/>
  <c r="K77" i="33"/>
  <c r="O77" i="33"/>
  <c r="Q77" i="33"/>
  <c r="V77" i="33"/>
  <c r="G78" i="33"/>
  <c r="M78" i="33" s="1"/>
  <c r="I78" i="33"/>
  <c r="K78" i="33"/>
  <c r="O78" i="33"/>
  <c r="Q78" i="33"/>
  <c r="V78" i="33"/>
  <c r="G80" i="33"/>
  <c r="M80" i="33" s="1"/>
  <c r="I80" i="33"/>
  <c r="K80" i="33"/>
  <c r="O80" i="33"/>
  <c r="Q80" i="33"/>
  <c r="V80" i="33"/>
  <c r="G81" i="33"/>
  <c r="M81" i="33" s="1"/>
  <c r="I81" i="33"/>
  <c r="K81" i="33"/>
  <c r="O81" i="33"/>
  <c r="Q81" i="33"/>
  <c r="V81" i="33"/>
  <c r="I82" i="33"/>
  <c r="K82" i="33"/>
  <c r="O82" i="33"/>
  <c r="Q82" i="33"/>
  <c r="V82" i="33"/>
  <c r="G83" i="33"/>
  <c r="M83" i="33" s="1"/>
  <c r="I83" i="33"/>
  <c r="K83" i="33"/>
  <c r="O83" i="33"/>
  <c r="Q83" i="33"/>
  <c r="V83" i="33"/>
  <c r="I85" i="33"/>
  <c r="K85" i="33"/>
  <c r="O85" i="33"/>
  <c r="Q85" i="33"/>
  <c r="V85" i="33"/>
  <c r="G86" i="33"/>
  <c r="M86" i="33" s="1"/>
  <c r="I86" i="33"/>
  <c r="K86" i="33"/>
  <c r="O86" i="33"/>
  <c r="Q86" i="33"/>
  <c r="V86" i="33"/>
  <c r="I87" i="33"/>
  <c r="K87" i="33"/>
  <c r="O87" i="33"/>
  <c r="Q87" i="33"/>
  <c r="V87" i="33"/>
  <c r="G88" i="33"/>
  <c r="I88" i="33"/>
  <c r="K88" i="33"/>
  <c r="O88" i="33"/>
  <c r="Q88" i="33"/>
  <c r="V88" i="33"/>
  <c r="G89" i="33"/>
  <c r="M89" i="33" s="1"/>
  <c r="I89" i="33"/>
  <c r="K89" i="33"/>
  <c r="O89" i="33"/>
  <c r="Q89" i="33"/>
  <c r="V89" i="33"/>
  <c r="G91" i="33"/>
  <c r="I91" i="33"/>
  <c r="K91" i="33"/>
  <c r="O91" i="33"/>
  <c r="Q91" i="33"/>
  <c r="V91" i="33"/>
  <c r="I92" i="33"/>
  <c r="K92" i="33"/>
  <c r="O92" i="33"/>
  <c r="Q92" i="33"/>
  <c r="V92" i="33"/>
  <c r="G93" i="33"/>
  <c r="M93" i="33" s="1"/>
  <c r="I93" i="33"/>
  <c r="K93" i="33"/>
  <c r="O93" i="33"/>
  <c r="Q93" i="33"/>
  <c r="V93" i="33"/>
  <c r="I94" i="33"/>
  <c r="K94" i="33"/>
  <c r="O94" i="33"/>
  <c r="Q94" i="33"/>
  <c r="V94" i="33"/>
  <c r="G96" i="33"/>
  <c r="M96" i="33" s="1"/>
  <c r="I96" i="33"/>
  <c r="K96" i="33"/>
  <c r="O96" i="33"/>
  <c r="Q96" i="33"/>
  <c r="V96" i="33"/>
  <c r="I97" i="33"/>
  <c r="K97" i="33"/>
  <c r="O97" i="33"/>
  <c r="Q97" i="33"/>
  <c r="V97" i="33"/>
  <c r="G98" i="33"/>
  <c r="M98" i="33" s="1"/>
  <c r="I98" i="33"/>
  <c r="K98" i="33"/>
  <c r="O98" i="33"/>
  <c r="Q98" i="33"/>
  <c r="V98" i="33"/>
  <c r="G100" i="33"/>
  <c r="M100" i="33" s="1"/>
  <c r="I100" i="33"/>
  <c r="K100" i="33"/>
  <c r="O100" i="33"/>
  <c r="Q100" i="33"/>
  <c r="V100" i="33"/>
  <c r="G101" i="33"/>
  <c r="M101" i="33" s="1"/>
  <c r="I101" i="33"/>
  <c r="K101" i="33"/>
  <c r="O101" i="33"/>
  <c r="Q101" i="33"/>
  <c r="V101" i="33"/>
  <c r="I102" i="33"/>
  <c r="K102" i="33"/>
  <c r="O102" i="33"/>
  <c r="Q102" i="33"/>
  <c r="V102" i="33"/>
  <c r="G103" i="33"/>
  <c r="M103" i="33" s="1"/>
  <c r="I103" i="33"/>
  <c r="K103" i="33"/>
  <c r="O103" i="33"/>
  <c r="Q103" i="33"/>
  <c r="V103" i="33"/>
  <c r="I104" i="33"/>
  <c r="K104" i="33"/>
  <c r="O104" i="33"/>
  <c r="Q104" i="33"/>
  <c r="V104" i="33"/>
  <c r="G106" i="33"/>
  <c r="G105" i="33" s="1"/>
  <c r="I85" i="1" s="1"/>
  <c r="I106" i="33"/>
  <c r="I105" i="33" s="1"/>
  <c r="K106" i="33"/>
  <c r="K105" i="33" s="1"/>
  <c r="O106" i="33"/>
  <c r="O105" i="33" s="1"/>
  <c r="Q106" i="33"/>
  <c r="Q105" i="33" s="1"/>
  <c r="V106" i="33"/>
  <c r="V105" i="33" s="1"/>
  <c r="I108" i="33"/>
  <c r="K108" i="33"/>
  <c r="O108" i="33"/>
  <c r="Q108" i="33"/>
  <c r="V108" i="33"/>
  <c r="G109" i="33"/>
  <c r="M109" i="33" s="1"/>
  <c r="I109" i="33"/>
  <c r="K109" i="33"/>
  <c r="O109" i="33"/>
  <c r="Q109" i="33"/>
  <c r="V109" i="33"/>
  <c r="G110" i="33"/>
  <c r="M110" i="33" s="1"/>
  <c r="I110" i="33"/>
  <c r="K110" i="33"/>
  <c r="O110" i="33"/>
  <c r="Q110" i="33"/>
  <c r="V110" i="33"/>
  <c r="G111" i="33"/>
  <c r="M111" i="33" s="1"/>
  <c r="I111" i="33"/>
  <c r="K111" i="33"/>
  <c r="O111" i="33"/>
  <c r="Q111" i="33"/>
  <c r="V111" i="33"/>
  <c r="I112" i="33"/>
  <c r="K112" i="33"/>
  <c r="O112" i="33"/>
  <c r="Q112" i="33"/>
  <c r="V112" i="33"/>
  <c r="G114" i="33"/>
  <c r="M114" i="33" s="1"/>
  <c r="I114" i="33"/>
  <c r="K114" i="33"/>
  <c r="O114" i="33"/>
  <c r="Q114" i="33"/>
  <c r="V114" i="33"/>
  <c r="G115" i="33"/>
  <c r="I115" i="33"/>
  <c r="K115" i="33"/>
  <c r="O115" i="33"/>
  <c r="Q115" i="33"/>
  <c r="V115" i="33"/>
  <c r="G116" i="33"/>
  <c r="M116" i="33" s="1"/>
  <c r="I116" i="33"/>
  <c r="K116" i="33"/>
  <c r="O116" i="33"/>
  <c r="Q116" i="33"/>
  <c r="V116" i="33"/>
  <c r="I118" i="33"/>
  <c r="K118" i="33"/>
  <c r="O118" i="33"/>
  <c r="Q118" i="33"/>
  <c r="V118" i="33"/>
  <c r="G119" i="33"/>
  <c r="M119" i="33" s="1"/>
  <c r="I119" i="33"/>
  <c r="K119" i="33"/>
  <c r="O119" i="33"/>
  <c r="Q119" i="33"/>
  <c r="V119" i="33"/>
  <c r="G120" i="33"/>
  <c r="I120" i="33"/>
  <c r="K120" i="33"/>
  <c r="O120" i="33"/>
  <c r="Q120" i="33"/>
  <c r="V120" i="33"/>
  <c r="G121" i="33"/>
  <c r="M121" i="33" s="1"/>
  <c r="I121" i="33"/>
  <c r="K121" i="33"/>
  <c r="O121" i="33"/>
  <c r="Q121" i="33"/>
  <c r="V121" i="33"/>
  <c r="I122" i="33"/>
  <c r="K122" i="33"/>
  <c r="O122" i="33"/>
  <c r="Q122" i="33"/>
  <c r="V122" i="33"/>
  <c r="G123" i="33"/>
  <c r="M123" i="33" s="1"/>
  <c r="I123" i="33"/>
  <c r="K123" i="33"/>
  <c r="O123" i="33"/>
  <c r="Q123" i="33"/>
  <c r="V123" i="33"/>
  <c r="I124" i="33"/>
  <c r="K124" i="33"/>
  <c r="O124" i="33"/>
  <c r="Q124" i="33"/>
  <c r="V124" i="33"/>
  <c r="G125" i="33"/>
  <c r="M125" i="33" s="1"/>
  <c r="I125" i="33"/>
  <c r="K125" i="33"/>
  <c r="O125" i="33"/>
  <c r="Q125" i="33"/>
  <c r="V125" i="33"/>
  <c r="I127" i="33"/>
  <c r="K127" i="33"/>
  <c r="O127" i="33"/>
  <c r="Q127" i="33"/>
  <c r="V127" i="33"/>
  <c r="G128" i="33"/>
  <c r="M128" i="33" s="1"/>
  <c r="I128" i="33"/>
  <c r="K128" i="33"/>
  <c r="O128" i="33"/>
  <c r="Q128" i="33"/>
  <c r="V128" i="33"/>
  <c r="G129" i="33"/>
  <c r="M129" i="33" s="1"/>
  <c r="I129" i="33"/>
  <c r="K129" i="33"/>
  <c r="O129" i="33"/>
  <c r="Q129" i="33"/>
  <c r="V129" i="33"/>
  <c r="G130" i="33"/>
  <c r="M130" i="33" s="1"/>
  <c r="I130" i="33"/>
  <c r="K130" i="33"/>
  <c r="O130" i="33"/>
  <c r="Q130" i="33"/>
  <c r="V130" i="33"/>
  <c r="I131" i="33"/>
  <c r="K131" i="33"/>
  <c r="O131" i="33"/>
  <c r="Q131" i="33"/>
  <c r="V131" i="33"/>
  <c r="G132" i="33"/>
  <c r="M132" i="33" s="1"/>
  <c r="I132" i="33"/>
  <c r="K132" i="33"/>
  <c r="O132" i="33"/>
  <c r="Q132" i="33"/>
  <c r="V132" i="33"/>
  <c r="G134" i="33"/>
  <c r="G133" i="33" s="1"/>
  <c r="I102" i="1" s="1"/>
  <c r="I134" i="33"/>
  <c r="I133" i="33" s="1"/>
  <c r="K134" i="33"/>
  <c r="K133" i="33" s="1"/>
  <c r="O134" i="33"/>
  <c r="O133" i="33" s="1"/>
  <c r="Q134" i="33"/>
  <c r="Q133" i="33" s="1"/>
  <c r="V134" i="33"/>
  <c r="V133" i="33" s="1"/>
  <c r="G136" i="33"/>
  <c r="M136" i="33" s="1"/>
  <c r="I136" i="33"/>
  <c r="K136" i="33"/>
  <c r="O136" i="33"/>
  <c r="Q136" i="33"/>
  <c r="V136" i="33"/>
  <c r="I137" i="33"/>
  <c r="K137" i="33"/>
  <c r="O137" i="33"/>
  <c r="Q137" i="33"/>
  <c r="V137" i="33"/>
  <c r="G138" i="33"/>
  <c r="M138" i="33" s="1"/>
  <c r="I138" i="33"/>
  <c r="K138" i="33"/>
  <c r="O138" i="33"/>
  <c r="Q138" i="33"/>
  <c r="V138" i="33"/>
  <c r="G139" i="33"/>
  <c r="M139" i="33" s="1"/>
  <c r="I139" i="33"/>
  <c r="K139" i="33"/>
  <c r="O139" i="33"/>
  <c r="Q139" i="33"/>
  <c r="V139" i="33"/>
  <c r="G140" i="33"/>
  <c r="M140" i="33" s="1"/>
  <c r="I140" i="33"/>
  <c r="K140" i="33"/>
  <c r="O140" i="33"/>
  <c r="Q140" i="33"/>
  <c r="V140" i="33"/>
  <c r="I141" i="33"/>
  <c r="K141" i="33"/>
  <c r="O141" i="33"/>
  <c r="Q141" i="33"/>
  <c r="V141" i="33"/>
  <c r="I142" i="33"/>
  <c r="K142" i="33"/>
  <c r="O142" i="33"/>
  <c r="Q142" i="33"/>
  <c r="V142" i="33"/>
  <c r="G143" i="33"/>
  <c r="M143" i="33" s="1"/>
  <c r="I143" i="33"/>
  <c r="K143" i="33"/>
  <c r="O143" i="33"/>
  <c r="Q143" i="33"/>
  <c r="V143" i="33"/>
  <c r="G144" i="33"/>
  <c r="M144" i="33" s="1"/>
  <c r="I144" i="33"/>
  <c r="K144" i="33"/>
  <c r="O144" i="33"/>
  <c r="Q144" i="33"/>
  <c r="V144" i="33"/>
  <c r="I145" i="33"/>
  <c r="K145" i="33"/>
  <c r="O145" i="33"/>
  <c r="Q145" i="33"/>
  <c r="V145" i="33"/>
  <c r="I146" i="33"/>
  <c r="K146" i="33"/>
  <c r="O146" i="33"/>
  <c r="Q146" i="33"/>
  <c r="V146" i="33"/>
  <c r="G148" i="33"/>
  <c r="M148" i="33" s="1"/>
  <c r="I148" i="33"/>
  <c r="K148" i="33"/>
  <c r="O148" i="33"/>
  <c r="Q148" i="33"/>
  <c r="V148" i="33"/>
  <c r="G149" i="33"/>
  <c r="M149" i="33" s="1"/>
  <c r="I149" i="33"/>
  <c r="K149" i="33"/>
  <c r="O149" i="33"/>
  <c r="Q149" i="33"/>
  <c r="V149" i="33"/>
  <c r="I150" i="33"/>
  <c r="K150" i="33"/>
  <c r="O150" i="33"/>
  <c r="Q150" i="33"/>
  <c r="V150" i="33"/>
  <c r="I152" i="33"/>
  <c r="K152" i="33"/>
  <c r="O152" i="33"/>
  <c r="Q152" i="33"/>
  <c r="V152" i="33"/>
  <c r="G153" i="33"/>
  <c r="M153" i="33" s="1"/>
  <c r="I153" i="33"/>
  <c r="K153" i="33"/>
  <c r="O153" i="33"/>
  <c r="Q153" i="33"/>
  <c r="V153" i="33"/>
  <c r="G154" i="33"/>
  <c r="M154" i="33" s="1"/>
  <c r="I154" i="33"/>
  <c r="K154" i="33"/>
  <c r="O154" i="33"/>
  <c r="Q154" i="33"/>
  <c r="V154" i="33"/>
  <c r="I155" i="33"/>
  <c r="K155" i="33"/>
  <c r="O155" i="33"/>
  <c r="Q155" i="33"/>
  <c r="V155" i="33"/>
  <c r="I156" i="33"/>
  <c r="K156" i="33"/>
  <c r="O156" i="33"/>
  <c r="Q156" i="33"/>
  <c r="V156" i="33"/>
  <c r="G157" i="33"/>
  <c r="M157" i="33" s="1"/>
  <c r="I157" i="33"/>
  <c r="K157" i="33"/>
  <c r="O157" i="33"/>
  <c r="Q157" i="33"/>
  <c r="V157" i="33"/>
  <c r="G158" i="33"/>
  <c r="M158" i="33" s="1"/>
  <c r="I158" i="33"/>
  <c r="K158" i="33"/>
  <c r="O158" i="33"/>
  <c r="Q158" i="33"/>
  <c r="V158" i="33"/>
  <c r="I159" i="33"/>
  <c r="K159" i="33"/>
  <c r="O159" i="33"/>
  <c r="Q159" i="33"/>
  <c r="V159" i="33"/>
  <c r="I160" i="33"/>
  <c r="K160" i="33"/>
  <c r="O160" i="33"/>
  <c r="Q160" i="33"/>
  <c r="V160" i="33"/>
  <c r="G162" i="33"/>
  <c r="M162" i="33" s="1"/>
  <c r="I162" i="33"/>
  <c r="K162" i="33"/>
  <c r="O162" i="33"/>
  <c r="Q162" i="33"/>
  <c r="V162" i="33"/>
  <c r="G163" i="33"/>
  <c r="I163" i="33"/>
  <c r="I161" i="33" s="1"/>
  <c r="K163" i="33"/>
  <c r="O163" i="33"/>
  <c r="Q163" i="33"/>
  <c r="V163" i="33"/>
  <c r="I165" i="33"/>
  <c r="I164" i="33" s="1"/>
  <c r="K165" i="33"/>
  <c r="K164" i="33" s="1"/>
  <c r="O165" i="33"/>
  <c r="O164" i="33" s="1"/>
  <c r="Q165" i="33"/>
  <c r="Q164" i="33" s="1"/>
  <c r="V165" i="33"/>
  <c r="V164" i="33" s="1"/>
  <c r="I167" i="33"/>
  <c r="K167" i="33"/>
  <c r="O167" i="33"/>
  <c r="Q167" i="33"/>
  <c r="V167" i="33"/>
  <c r="G168" i="33"/>
  <c r="M168" i="33" s="1"/>
  <c r="I168" i="33"/>
  <c r="K168" i="33"/>
  <c r="O168" i="33"/>
  <c r="Q168" i="33"/>
  <c r="V168" i="33"/>
  <c r="G169" i="33"/>
  <c r="M169" i="33" s="1"/>
  <c r="I169" i="33"/>
  <c r="K169" i="33"/>
  <c r="O169" i="33"/>
  <c r="Q169" i="33"/>
  <c r="V169" i="33"/>
  <c r="I171" i="33"/>
  <c r="K171" i="33"/>
  <c r="O171" i="33"/>
  <c r="Q171" i="33"/>
  <c r="V171" i="33"/>
  <c r="I172" i="33"/>
  <c r="K172" i="33"/>
  <c r="O172" i="33"/>
  <c r="Q172" i="33"/>
  <c r="V172" i="33"/>
  <c r="G173" i="33"/>
  <c r="M173" i="33" s="1"/>
  <c r="I173" i="33"/>
  <c r="K173" i="33"/>
  <c r="O173" i="33"/>
  <c r="Q173" i="33"/>
  <c r="V173" i="33"/>
  <c r="G175" i="33"/>
  <c r="M175" i="33" s="1"/>
  <c r="I175" i="33"/>
  <c r="K175" i="33"/>
  <c r="O175" i="33"/>
  <c r="Q175" i="33"/>
  <c r="V175" i="33"/>
  <c r="I176" i="33"/>
  <c r="K176" i="33"/>
  <c r="O176" i="33"/>
  <c r="Q176" i="33"/>
  <c r="V176" i="33"/>
  <c r="I177" i="33"/>
  <c r="K177" i="33"/>
  <c r="O177" i="33"/>
  <c r="Q177" i="33"/>
  <c r="V177" i="33"/>
  <c r="G178" i="33"/>
  <c r="M178" i="33" s="1"/>
  <c r="I178" i="33"/>
  <c r="K178" i="33"/>
  <c r="O178" i="33"/>
  <c r="Q178" i="33"/>
  <c r="V178" i="33"/>
  <c r="G179" i="33"/>
  <c r="M179" i="33" s="1"/>
  <c r="I179" i="33"/>
  <c r="K179" i="33"/>
  <c r="O179" i="33"/>
  <c r="Q179" i="33"/>
  <c r="V179" i="33"/>
  <c r="I181" i="33"/>
  <c r="K181" i="33"/>
  <c r="O181" i="33"/>
  <c r="Q181" i="33"/>
  <c r="V181" i="33"/>
  <c r="I182" i="33"/>
  <c r="K182" i="33"/>
  <c r="O182" i="33"/>
  <c r="Q182" i="33"/>
  <c r="V182" i="33"/>
  <c r="G183" i="33"/>
  <c r="M183" i="33" s="1"/>
  <c r="I183" i="33"/>
  <c r="K183" i="33"/>
  <c r="O183" i="33"/>
  <c r="Q183" i="33"/>
  <c r="V183" i="33"/>
  <c r="G184" i="33"/>
  <c r="M184" i="33" s="1"/>
  <c r="I184" i="33"/>
  <c r="K184" i="33"/>
  <c r="O184" i="33"/>
  <c r="Q184" i="33"/>
  <c r="V184" i="33"/>
  <c r="I185" i="33"/>
  <c r="K185" i="33"/>
  <c r="O185" i="33"/>
  <c r="Q185" i="33"/>
  <c r="V185" i="33"/>
  <c r="I186" i="33"/>
  <c r="K186" i="33"/>
  <c r="O186" i="33"/>
  <c r="Q186" i="33"/>
  <c r="V186" i="33"/>
  <c r="G187" i="33"/>
  <c r="I187" i="33"/>
  <c r="K187" i="33"/>
  <c r="O187" i="33"/>
  <c r="Q187" i="33"/>
  <c r="V187" i="33"/>
  <c r="G188" i="33"/>
  <c r="M188" i="33" s="1"/>
  <c r="I188" i="33"/>
  <c r="K188" i="33"/>
  <c r="O188" i="33"/>
  <c r="Q188" i="33"/>
  <c r="V188" i="33"/>
  <c r="I189" i="33"/>
  <c r="K189" i="33"/>
  <c r="O189" i="33"/>
  <c r="Q189" i="33"/>
  <c r="V189" i="33"/>
  <c r="I190" i="33"/>
  <c r="K190" i="33"/>
  <c r="O190" i="33"/>
  <c r="Q190" i="33"/>
  <c r="V190" i="33"/>
  <c r="G191" i="33"/>
  <c r="M191" i="33" s="1"/>
  <c r="I191" i="33"/>
  <c r="K191" i="33"/>
  <c r="O191" i="33"/>
  <c r="Q191" i="33"/>
  <c r="V191" i="33"/>
  <c r="G192" i="33"/>
  <c r="M192" i="33" s="1"/>
  <c r="I192" i="33"/>
  <c r="K192" i="33"/>
  <c r="O192" i="33"/>
  <c r="Q192" i="33"/>
  <c r="V192" i="33"/>
  <c r="I193" i="33"/>
  <c r="K193" i="33"/>
  <c r="O193" i="33"/>
  <c r="Q193" i="33"/>
  <c r="V193" i="33"/>
  <c r="I194" i="33"/>
  <c r="K194" i="33"/>
  <c r="O194" i="33"/>
  <c r="Q194" i="33"/>
  <c r="V194" i="33"/>
  <c r="G195" i="33"/>
  <c r="M195" i="33" s="1"/>
  <c r="I195" i="33"/>
  <c r="K195" i="33"/>
  <c r="O195" i="33"/>
  <c r="Q195" i="33"/>
  <c r="V195" i="33"/>
  <c r="G196" i="33"/>
  <c r="M196" i="33" s="1"/>
  <c r="I196" i="33"/>
  <c r="K196" i="33"/>
  <c r="O196" i="33"/>
  <c r="Q196" i="33"/>
  <c r="V196" i="33"/>
  <c r="I197" i="33"/>
  <c r="K197" i="33"/>
  <c r="O197" i="33"/>
  <c r="Q197" i="33"/>
  <c r="V197" i="33"/>
  <c r="I198" i="33"/>
  <c r="K198" i="33"/>
  <c r="O198" i="33"/>
  <c r="Q198" i="33"/>
  <c r="V198" i="33"/>
  <c r="G199" i="33"/>
  <c r="M199" i="33" s="1"/>
  <c r="I199" i="33"/>
  <c r="K199" i="33"/>
  <c r="O199" i="33"/>
  <c r="Q199" i="33"/>
  <c r="V199" i="33"/>
  <c r="G200" i="33"/>
  <c r="M200" i="33" s="1"/>
  <c r="I200" i="33"/>
  <c r="K200" i="33"/>
  <c r="O200" i="33"/>
  <c r="Q200" i="33"/>
  <c r="V200" i="33"/>
  <c r="I201" i="33"/>
  <c r="K201" i="33"/>
  <c r="O201" i="33"/>
  <c r="Q201" i="33"/>
  <c r="V201" i="33"/>
  <c r="I202" i="33"/>
  <c r="K202" i="33"/>
  <c r="O202" i="33"/>
  <c r="Q202" i="33"/>
  <c r="V202" i="33"/>
  <c r="G203" i="33"/>
  <c r="M203" i="33" s="1"/>
  <c r="I203" i="33"/>
  <c r="K203" i="33"/>
  <c r="O203" i="33"/>
  <c r="Q203" i="33"/>
  <c r="V203" i="33"/>
  <c r="G204" i="33"/>
  <c r="M204" i="33" s="1"/>
  <c r="I204" i="33"/>
  <c r="K204" i="33"/>
  <c r="O204" i="33"/>
  <c r="Q204" i="33"/>
  <c r="V204" i="33"/>
  <c r="I205" i="33"/>
  <c r="K205" i="33"/>
  <c r="O205" i="33"/>
  <c r="Q205" i="33"/>
  <c r="V205" i="33"/>
  <c r="I206" i="33"/>
  <c r="K206" i="33"/>
  <c r="O206" i="33"/>
  <c r="Q206" i="33"/>
  <c r="V206" i="33"/>
  <c r="G207" i="33"/>
  <c r="M207" i="33" s="1"/>
  <c r="I207" i="33"/>
  <c r="K207" i="33"/>
  <c r="O207" i="33"/>
  <c r="Q207" i="33"/>
  <c r="V207" i="33"/>
  <c r="G208" i="33"/>
  <c r="M208" i="33" s="1"/>
  <c r="I208" i="33"/>
  <c r="K208" i="33"/>
  <c r="O208" i="33"/>
  <c r="Q208" i="33"/>
  <c r="V208" i="33"/>
  <c r="I209" i="33"/>
  <c r="K209" i="33"/>
  <c r="O209" i="33"/>
  <c r="Q209" i="33"/>
  <c r="V209" i="33"/>
  <c r="I210" i="33"/>
  <c r="K210" i="33"/>
  <c r="O210" i="33"/>
  <c r="Q210" i="33"/>
  <c r="V210" i="33"/>
  <c r="G212" i="33"/>
  <c r="M212" i="33" s="1"/>
  <c r="I212" i="33"/>
  <c r="K212" i="33"/>
  <c r="O212" i="33"/>
  <c r="Q212" i="33"/>
  <c r="V212" i="33"/>
  <c r="G213" i="33"/>
  <c r="M213" i="33" s="1"/>
  <c r="I213" i="33"/>
  <c r="K213" i="33"/>
  <c r="O213" i="33"/>
  <c r="Q213" i="33"/>
  <c r="V213" i="33"/>
  <c r="I214" i="33"/>
  <c r="K214" i="33"/>
  <c r="O214" i="33"/>
  <c r="Q214" i="33"/>
  <c r="V214" i="33"/>
  <c r="I215" i="33"/>
  <c r="K215" i="33"/>
  <c r="O215" i="33"/>
  <c r="Q215" i="33"/>
  <c r="V215" i="33"/>
  <c r="G216" i="33"/>
  <c r="M216" i="33" s="1"/>
  <c r="I216" i="33"/>
  <c r="K216" i="33"/>
  <c r="O216" i="33"/>
  <c r="Q216" i="33"/>
  <c r="V216" i="33"/>
  <c r="G217" i="33"/>
  <c r="M217" i="33" s="1"/>
  <c r="I217" i="33"/>
  <c r="K217" i="33"/>
  <c r="O217" i="33"/>
  <c r="Q217" i="33"/>
  <c r="V217" i="33"/>
  <c r="I218" i="33"/>
  <c r="K218" i="33"/>
  <c r="O218" i="33"/>
  <c r="Q218" i="33"/>
  <c r="V218" i="33"/>
  <c r="I219" i="33"/>
  <c r="K219" i="33"/>
  <c r="O219" i="33"/>
  <c r="Q219" i="33"/>
  <c r="V219" i="33"/>
  <c r="G220" i="33"/>
  <c r="M220" i="33" s="1"/>
  <c r="I220" i="33"/>
  <c r="K220" i="33"/>
  <c r="O220" i="33"/>
  <c r="Q220" i="33"/>
  <c r="V220" i="33"/>
  <c r="G221" i="33"/>
  <c r="M221" i="33" s="1"/>
  <c r="I221" i="33"/>
  <c r="K221" i="33"/>
  <c r="O221" i="33"/>
  <c r="Q221" i="33"/>
  <c r="V221" i="33"/>
  <c r="I222" i="33"/>
  <c r="K222" i="33"/>
  <c r="O222" i="33"/>
  <c r="Q222" i="33"/>
  <c r="V222" i="33"/>
  <c r="I223" i="33"/>
  <c r="K223" i="33"/>
  <c r="O223" i="33"/>
  <c r="Q223" i="33"/>
  <c r="V223" i="33"/>
  <c r="G224" i="33"/>
  <c r="M224" i="33" s="1"/>
  <c r="I224" i="33"/>
  <c r="K224" i="33"/>
  <c r="O224" i="33"/>
  <c r="Q224" i="33"/>
  <c r="V224" i="33"/>
  <c r="G225" i="33"/>
  <c r="M225" i="33" s="1"/>
  <c r="I225" i="33"/>
  <c r="K225" i="33"/>
  <c r="O225" i="33"/>
  <c r="Q225" i="33"/>
  <c r="V225" i="33"/>
  <c r="I226" i="33"/>
  <c r="K226" i="33"/>
  <c r="O226" i="33"/>
  <c r="Q226" i="33"/>
  <c r="V226" i="33"/>
  <c r="I227" i="33"/>
  <c r="K227" i="33"/>
  <c r="O227" i="33"/>
  <c r="Q227" i="33"/>
  <c r="V227" i="33"/>
  <c r="G228" i="33"/>
  <c r="M228" i="33" s="1"/>
  <c r="I228" i="33"/>
  <c r="K228" i="33"/>
  <c r="O228" i="33"/>
  <c r="Q228" i="33"/>
  <c r="V228" i="33"/>
  <c r="G229" i="33"/>
  <c r="M229" i="33" s="1"/>
  <c r="I229" i="33"/>
  <c r="K229" i="33"/>
  <c r="O229" i="33"/>
  <c r="Q229" i="33"/>
  <c r="V229" i="33"/>
  <c r="I231" i="33"/>
  <c r="K231" i="33"/>
  <c r="O231" i="33"/>
  <c r="Q231" i="33"/>
  <c r="V231" i="33"/>
  <c r="I232" i="33"/>
  <c r="K232" i="33"/>
  <c r="O232" i="33"/>
  <c r="Q232" i="33"/>
  <c r="V232" i="33"/>
  <c r="G234" i="33"/>
  <c r="M234" i="33" s="1"/>
  <c r="M233" i="33" s="1"/>
  <c r="I234" i="33"/>
  <c r="I233" i="33" s="1"/>
  <c r="K234" i="33"/>
  <c r="K233" i="33" s="1"/>
  <c r="O234" i="33"/>
  <c r="O233" i="33" s="1"/>
  <c r="Q234" i="33"/>
  <c r="Q233" i="33" s="1"/>
  <c r="V234" i="33"/>
  <c r="V233" i="33" s="1"/>
  <c r="G236" i="33"/>
  <c r="I236" i="33"/>
  <c r="K236" i="33"/>
  <c r="O236" i="33"/>
  <c r="Q236" i="33"/>
  <c r="V236" i="33"/>
  <c r="I237" i="33"/>
  <c r="K237" i="33"/>
  <c r="O237" i="33"/>
  <c r="Q237" i="33"/>
  <c r="V237" i="33"/>
  <c r="I238" i="33"/>
  <c r="K238" i="33"/>
  <c r="O238" i="33"/>
  <c r="Q238" i="33"/>
  <c r="V238" i="33"/>
  <c r="G240" i="33"/>
  <c r="M240" i="33" s="1"/>
  <c r="I240" i="33"/>
  <c r="K240" i="33"/>
  <c r="O240" i="33"/>
  <c r="Q240" i="33"/>
  <c r="V240" i="33"/>
  <c r="G241" i="33"/>
  <c r="M241" i="33" s="1"/>
  <c r="I241" i="33"/>
  <c r="K241" i="33"/>
  <c r="O241" i="33"/>
  <c r="Q241" i="33"/>
  <c r="V241" i="33"/>
  <c r="I242" i="33"/>
  <c r="K242" i="33"/>
  <c r="O242" i="33"/>
  <c r="Q242" i="33"/>
  <c r="V242" i="33"/>
  <c r="I243" i="33"/>
  <c r="K243" i="33"/>
  <c r="O243" i="33"/>
  <c r="Q243" i="33"/>
  <c r="V243" i="33"/>
  <c r="G244" i="33"/>
  <c r="M244" i="33" s="1"/>
  <c r="I244" i="33"/>
  <c r="K244" i="33"/>
  <c r="O244" i="33"/>
  <c r="Q244" i="33"/>
  <c r="V244" i="33"/>
  <c r="G245" i="33"/>
  <c r="M245" i="33" s="1"/>
  <c r="I245" i="33"/>
  <c r="K245" i="33"/>
  <c r="O245" i="33"/>
  <c r="Q245" i="33"/>
  <c r="V245" i="33"/>
  <c r="I246" i="33"/>
  <c r="K246" i="33"/>
  <c r="O246" i="33"/>
  <c r="Q246" i="33"/>
  <c r="V246" i="33"/>
  <c r="I247" i="33"/>
  <c r="K247" i="33"/>
  <c r="O247" i="33"/>
  <c r="Q247" i="33"/>
  <c r="V247" i="33"/>
  <c r="G248" i="33"/>
  <c r="M248" i="33" s="1"/>
  <c r="I248" i="33"/>
  <c r="K248" i="33"/>
  <c r="O248" i="33"/>
  <c r="Q248" i="33"/>
  <c r="V248" i="33"/>
  <c r="G250" i="33"/>
  <c r="M250" i="33" s="1"/>
  <c r="I250" i="33"/>
  <c r="K250" i="33"/>
  <c r="O250" i="33"/>
  <c r="Q250" i="33"/>
  <c r="V250" i="33"/>
  <c r="I251" i="33"/>
  <c r="K251" i="33"/>
  <c r="O251" i="33"/>
  <c r="Q251" i="33"/>
  <c r="V251" i="33"/>
  <c r="I253" i="33"/>
  <c r="K253" i="33"/>
  <c r="O253" i="33"/>
  <c r="Q253" i="33"/>
  <c r="V253" i="33"/>
  <c r="G254" i="33"/>
  <c r="M254" i="33" s="1"/>
  <c r="I254" i="33"/>
  <c r="K254" i="33"/>
  <c r="O254" i="33"/>
  <c r="Q254" i="33"/>
  <c r="V254" i="33"/>
  <c r="G255" i="33"/>
  <c r="M255" i="33" s="1"/>
  <c r="I255" i="33"/>
  <c r="K255" i="33"/>
  <c r="O255" i="33"/>
  <c r="Q255" i="33"/>
  <c r="V255" i="33"/>
  <c r="I256" i="33"/>
  <c r="K256" i="33"/>
  <c r="O256" i="33"/>
  <c r="Q256" i="33"/>
  <c r="V256" i="33"/>
  <c r="I257" i="33"/>
  <c r="K257" i="33"/>
  <c r="O257" i="33"/>
  <c r="Q257" i="33"/>
  <c r="V257" i="33"/>
  <c r="G258" i="33"/>
  <c r="M258" i="33" s="1"/>
  <c r="I258" i="33"/>
  <c r="K258" i="33"/>
  <c r="O258" i="33"/>
  <c r="Q258" i="33"/>
  <c r="V258" i="33"/>
  <c r="G259" i="33"/>
  <c r="I259" i="33"/>
  <c r="K259" i="33"/>
  <c r="O259" i="33"/>
  <c r="Q259" i="33"/>
  <c r="V259" i="33"/>
  <c r="AE261" i="33"/>
  <c r="G63" i="1" s="1"/>
  <c r="G9" i="32"/>
  <c r="M9" i="32" s="1"/>
  <c r="I9" i="32"/>
  <c r="K9" i="32"/>
  <c r="O9" i="32"/>
  <c r="Q9" i="32"/>
  <c r="V9" i="32"/>
  <c r="I10" i="32"/>
  <c r="K10" i="32"/>
  <c r="O10" i="32"/>
  <c r="Q10" i="32"/>
  <c r="V10" i="32"/>
  <c r="I11" i="32"/>
  <c r="K11" i="32"/>
  <c r="O11" i="32"/>
  <c r="Q11" i="32"/>
  <c r="V11" i="32"/>
  <c r="I12" i="32"/>
  <c r="K12" i="32"/>
  <c r="O12" i="32"/>
  <c r="Q12" i="32"/>
  <c r="V12" i="32"/>
  <c r="G13" i="32"/>
  <c r="M13" i="32" s="1"/>
  <c r="I13" i="32"/>
  <c r="K13" i="32"/>
  <c r="O13" i="32"/>
  <c r="Q13" i="32"/>
  <c r="V13" i="32"/>
  <c r="I14" i="32"/>
  <c r="K14" i="32"/>
  <c r="O14" i="32"/>
  <c r="Q14" i="32"/>
  <c r="V14" i="32"/>
  <c r="I15" i="32"/>
  <c r="K15" i="32"/>
  <c r="O15" i="32"/>
  <c r="Q15" i="32"/>
  <c r="V15" i="32"/>
  <c r="I16" i="32"/>
  <c r="K16" i="32"/>
  <c r="O16" i="32"/>
  <c r="Q16" i="32"/>
  <c r="V16" i="32"/>
  <c r="G17" i="32"/>
  <c r="M17" i="32" s="1"/>
  <c r="I17" i="32"/>
  <c r="K17" i="32"/>
  <c r="O17" i="32"/>
  <c r="Q17" i="32"/>
  <c r="V17" i="32"/>
  <c r="I18" i="32"/>
  <c r="K18" i="32"/>
  <c r="O18" i="32"/>
  <c r="Q18" i="32"/>
  <c r="V18" i="32"/>
  <c r="I19" i="32"/>
  <c r="K19" i="32"/>
  <c r="O19" i="32"/>
  <c r="Q19" i="32"/>
  <c r="V19" i="32"/>
  <c r="I20" i="32"/>
  <c r="K20" i="32"/>
  <c r="O20" i="32"/>
  <c r="Q20" i="32"/>
  <c r="V20" i="32"/>
  <c r="G21" i="32"/>
  <c r="M21" i="32" s="1"/>
  <c r="I21" i="32"/>
  <c r="K21" i="32"/>
  <c r="O21" i="32"/>
  <c r="Q21" i="32"/>
  <c r="V21" i="32"/>
  <c r="I22" i="32"/>
  <c r="K22" i="32"/>
  <c r="O22" i="32"/>
  <c r="Q22" i="32"/>
  <c r="V22" i="32"/>
  <c r="I24" i="32"/>
  <c r="I23" i="32" s="1"/>
  <c r="K24" i="32"/>
  <c r="K23" i="32" s="1"/>
  <c r="O24" i="32"/>
  <c r="O23" i="32" s="1"/>
  <c r="Q24" i="32"/>
  <c r="Q23" i="32" s="1"/>
  <c r="V24" i="32"/>
  <c r="V23" i="32" s="1"/>
  <c r="I26" i="32"/>
  <c r="K26" i="32"/>
  <c r="O26" i="32"/>
  <c r="Q26" i="32"/>
  <c r="V26" i="32"/>
  <c r="G27" i="32"/>
  <c r="I27" i="32"/>
  <c r="K27" i="32"/>
  <c r="O27" i="32"/>
  <c r="Q27" i="32"/>
  <c r="V27" i="32"/>
  <c r="I28" i="32"/>
  <c r="K28" i="32"/>
  <c r="O28" i="32"/>
  <c r="Q28" i="32"/>
  <c r="V28" i="32"/>
  <c r="I32" i="32"/>
  <c r="K32" i="32"/>
  <c r="O32" i="32"/>
  <c r="Q32" i="32"/>
  <c r="V32" i="32"/>
  <c r="I33" i="32"/>
  <c r="K33" i="32"/>
  <c r="O33" i="32"/>
  <c r="Q33" i="32"/>
  <c r="V33" i="32"/>
  <c r="G34" i="32"/>
  <c r="M34" i="32" s="1"/>
  <c r="I34" i="32"/>
  <c r="K34" i="32"/>
  <c r="O34" i="32"/>
  <c r="Q34" i="32"/>
  <c r="V34" i="32"/>
  <c r="G35" i="32"/>
  <c r="M35" i="32" s="1"/>
  <c r="I35" i="32"/>
  <c r="K35" i="32"/>
  <c r="O35" i="32"/>
  <c r="Q35" i="32"/>
  <c r="V35" i="32"/>
  <c r="I36" i="32"/>
  <c r="K36" i="32"/>
  <c r="O36" i="32"/>
  <c r="Q36" i="32"/>
  <c r="V36" i="32"/>
  <c r="I37" i="32"/>
  <c r="K37" i="32"/>
  <c r="O37" i="32"/>
  <c r="Q37" i="32"/>
  <c r="V37" i="32"/>
  <c r="G38" i="32"/>
  <c r="M38" i="32" s="1"/>
  <c r="I38" i="32"/>
  <c r="K38" i="32"/>
  <c r="O38" i="32"/>
  <c r="Q38" i="32"/>
  <c r="V38" i="32"/>
  <c r="I39" i="32"/>
  <c r="K39" i="32"/>
  <c r="O39" i="32"/>
  <c r="Q39" i="32"/>
  <c r="V39" i="32"/>
  <c r="G40" i="32"/>
  <c r="M40" i="32" s="1"/>
  <c r="I40" i="32"/>
  <c r="K40" i="32"/>
  <c r="O40" i="32"/>
  <c r="Q40" i="32"/>
  <c r="V40" i="32"/>
  <c r="I41" i="32"/>
  <c r="K41" i="32"/>
  <c r="O41" i="32"/>
  <c r="Q41" i="32"/>
  <c r="V41" i="32"/>
  <c r="G42" i="32"/>
  <c r="M42" i="32" s="1"/>
  <c r="I42" i="32"/>
  <c r="K42" i="32"/>
  <c r="O42" i="32"/>
  <c r="Q42" i="32"/>
  <c r="V42" i="32"/>
  <c r="I43" i="32"/>
  <c r="K43" i="32"/>
  <c r="O43" i="32"/>
  <c r="Q43" i="32"/>
  <c r="V43" i="32"/>
  <c r="G44" i="32"/>
  <c r="M44" i="32" s="1"/>
  <c r="I44" i="32"/>
  <c r="K44" i="32"/>
  <c r="O44" i="32"/>
  <c r="Q44" i="32"/>
  <c r="V44" i="32"/>
  <c r="I45" i="32"/>
  <c r="K45" i="32"/>
  <c r="O45" i="32"/>
  <c r="Q45" i="32"/>
  <c r="V45" i="32"/>
  <c r="G46" i="32"/>
  <c r="M46" i="32" s="1"/>
  <c r="I46" i="32"/>
  <c r="K46" i="32"/>
  <c r="O46" i="32"/>
  <c r="Q46" i="32"/>
  <c r="V46" i="32"/>
  <c r="I47" i="32"/>
  <c r="K47" i="32"/>
  <c r="O47" i="32"/>
  <c r="Q47" i="32"/>
  <c r="V47" i="32"/>
  <c r="G48" i="32"/>
  <c r="M48" i="32" s="1"/>
  <c r="I48" i="32"/>
  <c r="K48" i="32"/>
  <c r="O48" i="32"/>
  <c r="Q48" i="32"/>
  <c r="V48" i="32"/>
  <c r="I49" i="32"/>
  <c r="K49" i="32"/>
  <c r="O49" i="32"/>
  <c r="Q49" i="32"/>
  <c r="V49" i="32"/>
  <c r="G50" i="32"/>
  <c r="M50" i="32" s="1"/>
  <c r="I50" i="32"/>
  <c r="K50" i="32"/>
  <c r="O50" i="32"/>
  <c r="Q50" i="32"/>
  <c r="V50" i="32"/>
  <c r="I52" i="32"/>
  <c r="K52" i="32"/>
  <c r="O52" i="32"/>
  <c r="Q52" i="32"/>
  <c r="Q51" i="32" s="1"/>
  <c r="V52" i="32"/>
  <c r="I53" i="32"/>
  <c r="K53" i="32"/>
  <c r="O53" i="32"/>
  <c r="Q53" i="32"/>
  <c r="V53" i="32"/>
  <c r="I55" i="32"/>
  <c r="K55" i="32"/>
  <c r="O55" i="32"/>
  <c r="Q55" i="32"/>
  <c r="V55" i="32"/>
  <c r="G56" i="32"/>
  <c r="M56" i="32" s="1"/>
  <c r="I56" i="32"/>
  <c r="K56" i="32"/>
  <c r="O56" i="32"/>
  <c r="Q56" i="32"/>
  <c r="V56" i="32"/>
  <c r="I57" i="32"/>
  <c r="K57" i="32"/>
  <c r="O57" i="32"/>
  <c r="Q57" i="32"/>
  <c r="V57" i="32"/>
  <c r="I59" i="32"/>
  <c r="K59" i="32"/>
  <c r="O59" i="32"/>
  <c r="Q59" i="32"/>
  <c r="V59" i="32"/>
  <c r="I60" i="32"/>
  <c r="K60" i="32"/>
  <c r="O60" i="32"/>
  <c r="Q60" i="32"/>
  <c r="V60" i="32"/>
  <c r="G61" i="32"/>
  <c r="M61" i="32" s="1"/>
  <c r="I61" i="32"/>
  <c r="K61" i="32"/>
  <c r="O61" i="32"/>
  <c r="Q61" i="32"/>
  <c r="V61" i="32"/>
  <c r="I62" i="32"/>
  <c r="K62" i="32"/>
  <c r="O62" i="32"/>
  <c r="Q62" i="32"/>
  <c r="V62" i="32"/>
  <c r="I63" i="32"/>
  <c r="K63" i="32"/>
  <c r="O63" i="32"/>
  <c r="Q63" i="32"/>
  <c r="V63" i="32"/>
  <c r="I64" i="32"/>
  <c r="K64" i="32"/>
  <c r="O64" i="32"/>
  <c r="Q64" i="32"/>
  <c r="V64" i="32"/>
  <c r="G65" i="32"/>
  <c r="M65" i="32" s="1"/>
  <c r="I65" i="32"/>
  <c r="K65" i="32"/>
  <c r="O65" i="32"/>
  <c r="Q65" i="32"/>
  <c r="V65" i="32"/>
  <c r="I66" i="32"/>
  <c r="K66" i="32"/>
  <c r="O66" i="32"/>
  <c r="Q66" i="32"/>
  <c r="V66" i="32"/>
  <c r="AD68" i="32"/>
  <c r="F62" i="1" s="1"/>
  <c r="I9" i="31"/>
  <c r="K9" i="31"/>
  <c r="O9" i="31"/>
  <c r="Q9" i="31"/>
  <c r="V9" i="31"/>
  <c r="G10" i="31"/>
  <c r="M10" i="31" s="1"/>
  <c r="I10" i="31"/>
  <c r="K10" i="31"/>
  <c r="O10" i="31"/>
  <c r="Q10" i="31"/>
  <c r="V10" i="31"/>
  <c r="G11" i="31"/>
  <c r="M11" i="31" s="1"/>
  <c r="I11" i="31"/>
  <c r="K11" i="31"/>
  <c r="O11" i="31"/>
  <c r="Q11" i="31"/>
  <c r="V11" i="31"/>
  <c r="I12" i="31"/>
  <c r="K12" i="31"/>
  <c r="O12" i="31"/>
  <c r="Q12" i="31"/>
  <c r="V12" i="31"/>
  <c r="I13" i="31"/>
  <c r="K13" i="31"/>
  <c r="O13" i="31"/>
  <c r="Q13" i="31"/>
  <c r="V13" i="31"/>
  <c r="G14" i="31"/>
  <c r="M14" i="31" s="1"/>
  <c r="I14" i="31"/>
  <c r="K14" i="31"/>
  <c r="O14" i="31"/>
  <c r="Q14" i="31"/>
  <c r="V14" i="31"/>
  <c r="I15" i="31"/>
  <c r="K15" i="31"/>
  <c r="O15" i="31"/>
  <c r="Q15" i="31"/>
  <c r="V15" i="31"/>
  <c r="I16" i="31"/>
  <c r="K16" i="31"/>
  <c r="O16" i="31"/>
  <c r="Q16" i="31"/>
  <c r="V16" i="31"/>
  <c r="I17" i="31"/>
  <c r="K17" i="31"/>
  <c r="O17" i="31"/>
  <c r="Q17" i="31"/>
  <c r="V17" i="31"/>
  <c r="G18" i="31"/>
  <c r="M18" i="31" s="1"/>
  <c r="I18" i="31"/>
  <c r="K18" i="31"/>
  <c r="O18" i="31"/>
  <c r="Q18" i="31"/>
  <c r="V18" i="31"/>
  <c r="G19" i="31"/>
  <c r="M19" i="31" s="1"/>
  <c r="I19" i="31"/>
  <c r="K19" i="31"/>
  <c r="O19" i="31"/>
  <c r="Q19" i="31"/>
  <c r="V19" i="31"/>
  <c r="I20" i="31"/>
  <c r="K20" i="31"/>
  <c r="O20" i="31"/>
  <c r="Q20" i="31"/>
  <c r="V20" i="31"/>
  <c r="I21" i="31"/>
  <c r="K21" i="31"/>
  <c r="O21" i="31"/>
  <c r="Q21" i="31"/>
  <c r="V21" i="31"/>
  <c r="G22" i="31"/>
  <c r="M22" i="31" s="1"/>
  <c r="I22" i="31"/>
  <c r="K22" i="31"/>
  <c r="O22" i="31"/>
  <c r="Q22" i="31"/>
  <c r="V22" i="31"/>
  <c r="I23" i="31"/>
  <c r="K23" i="31"/>
  <c r="O23" i="31"/>
  <c r="Q23" i="31"/>
  <c r="V23" i="31"/>
  <c r="G24" i="31"/>
  <c r="M24" i="31" s="1"/>
  <c r="I24" i="31"/>
  <c r="K24" i="31"/>
  <c r="O24" i="31"/>
  <c r="Q24" i="31"/>
  <c r="V24" i="31"/>
  <c r="I26" i="31"/>
  <c r="K26" i="31"/>
  <c r="O26" i="31"/>
  <c r="Q26" i="31"/>
  <c r="V26" i="31"/>
  <c r="G27" i="31"/>
  <c r="M27" i="31" s="1"/>
  <c r="I27" i="31"/>
  <c r="K27" i="31"/>
  <c r="O27" i="31"/>
  <c r="Q27" i="31"/>
  <c r="V27" i="31"/>
  <c r="I28" i="31"/>
  <c r="K28" i="31"/>
  <c r="O28" i="31"/>
  <c r="Q28" i="31"/>
  <c r="V28" i="31"/>
  <c r="G29" i="31"/>
  <c r="M29" i="31" s="1"/>
  <c r="I29" i="31"/>
  <c r="K29" i="31"/>
  <c r="O29" i="31"/>
  <c r="Q29" i="31"/>
  <c r="V29" i="31"/>
  <c r="I31" i="31"/>
  <c r="I30" i="31" s="1"/>
  <c r="K31" i="31"/>
  <c r="K30" i="31" s="1"/>
  <c r="O31" i="31"/>
  <c r="O30" i="31" s="1"/>
  <c r="Q31" i="31"/>
  <c r="Q30" i="31" s="1"/>
  <c r="V31" i="31"/>
  <c r="V30" i="31" s="1"/>
  <c r="G33" i="31"/>
  <c r="I33" i="31"/>
  <c r="K33" i="31"/>
  <c r="O33" i="31"/>
  <c r="Q33" i="31"/>
  <c r="V33" i="31"/>
  <c r="G34" i="31"/>
  <c r="M34" i="31" s="1"/>
  <c r="I34" i="31"/>
  <c r="K34" i="31"/>
  <c r="O34" i="31"/>
  <c r="Q34" i="31"/>
  <c r="V34" i="31"/>
  <c r="G35" i="31"/>
  <c r="M35" i="31" s="1"/>
  <c r="I35" i="31"/>
  <c r="K35" i="31"/>
  <c r="O35" i="31"/>
  <c r="Q35" i="31"/>
  <c r="V35" i="31"/>
  <c r="I36" i="31"/>
  <c r="K36" i="31"/>
  <c r="O36" i="31"/>
  <c r="Q36" i="31"/>
  <c r="V36" i="31"/>
  <c r="G37" i="31"/>
  <c r="M37" i="31" s="1"/>
  <c r="I37" i="31"/>
  <c r="K37" i="31"/>
  <c r="O37" i="31"/>
  <c r="Q37" i="31"/>
  <c r="V37" i="31"/>
  <c r="I38" i="31"/>
  <c r="K38" i="31"/>
  <c r="O38" i="31"/>
  <c r="Q38" i="31"/>
  <c r="V38" i="31"/>
  <c r="G42" i="31"/>
  <c r="M42" i="31" s="1"/>
  <c r="I42" i="31"/>
  <c r="K42" i="31"/>
  <c r="O42" i="31"/>
  <c r="Q42" i="31"/>
  <c r="V42" i="31"/>
  <c r="I43" i="31"/>
  <c r="K43" i="31"/>
  <c r="O43" i="31"/>
  <c r="Q43" i="31"/>
  <c r="V43" i="31"/>
  <c r="G44" i="31"/>
  <c r="M44" i="31" s="1"/>
  <c r="I44" i="31"/>
  <c r="K44" i="31"/>
  <c r="O44" i="31"/>
  <c r="Q44" i="31"/>
  <c r="V44" i="31"/>
  <c r="I45" i="31"/>
  <c r="K45" i="31"/>
  <c r="O45" i="31"/>
  <c r="Q45" i="31"/>
  <c r="V45" i="31"/>
  <c r="I46" i="31"/>
  <c r="K46" i="31"/>
  <c r="O46" i="31"/>
  <c r="Q46" i="31"/>
  <c r="V46" i="31"/>
  <c r="I47" i="31"/>
  <c r="K47" i="31"/>
  <c r="O47" i="31"/>
  <c r="Q47" i="31"/>
  <c r="V47" i="31"/>
  <c r="G48" i="31"/>
  <c r="M48" i="31" s="1"/>
  <c r="I48" i="31"/>
  <c r="K48" i="31"/>
  <c r="O48" i="31"/>
  <c r="Q48" i="31"/>
  <c r="V48" i="31"/>
  <c r="G49" i="31"/>
  <c r="M49" i="31" s="1"/>
  <c r="I49" i="31"/>
  <c r="K49" i="31"/>
  <c r="O49" i="31"/>
  <c r="Q49" i="31"/>
  <c r="V49" i="31"/>
  <c r="I50" i="31"/>
  <c r="K50" i="31"/>
  <c r="O50" i="31"/>
  <c r="Q50" i="31"/>
  <c r="V50" i="31"/>
  <c r="I51" i="31"/>
  <c r="K51" i="31"/>
  <c r="O51" i="31"/>
  <c r="Q51" i="31"/>
  <c r="V51" i="31"/>
  <c r="G52" i="31"/>
  <c r="M52" i="31" s="1"/>
  <c r="I52" i="31"/>
  <c r="K52" i="31"/>
  <c r="O52" i="31"/>
  <c r="Q52" i="31"/>
  <c r="V52" i="31"/>
  <c r="I53" i="31"/>
  <c r="K53" i="31"/>
  <c r="O53" i="31"/>
  <c r="Q53" i="31"/>
  <c r="V53" i="31"/>
  <c r="I55" i="31"/>
  <c r="K55" i="31"/>
  <c r="O55" i="31"/>
  <c r="Q55" i="31"/>
  <c r="V55" i="31"/>
  <c r="I57" i="31"/>
  <c r="K57" i="31"/>
  <c r="O57" i="31"/>
  <c r="Q57" i="31"/>
  <c r="V57" i="31"/>
  <c r="G58" i="31"/>
  <c r="M58" i="31" s="1"/>
  <c r="I58" i="31"/>
  <c r="K58" i="31"/>
  <c r="O58" i="31"/>
  <c r="Q58" i="31"/>
  <c r="V58" i="31"/>
  <c r="G59" i="31"/>
  <c r="M59" i="31" s="1"/>
  <c r="I59" i="31"/>
  <c r="K59" i="31"/>
  <c r="O59" i="31"/>
  <c r="Q59" i="31"/>
  <c r="V59" i="31"/>
  <c r="I60" i="31"/>
  <c r="K60" i="31"/>
  <c r="O60" i="31"/>
  <c r="Q60" i="31"/>
  <c r="V60" i="31"/>
  <c r="G61" i="31"/>
  <c r="M61" i="31" s="1"/>
  <c r="I61" i="31"/>
  <c r="K61" i="31"/>
  <c r="O61" i="31"/>
  <c r="Q61" i="31"/>
  <c r="V61" i="31"/>
  <c r="G62" i="31"/>
  <c r="M62" i="31" s="1"/>
  <c r="I62" i="31"/>
  <c r="K62" i="31"/>
  <c r="O62" i="31"/>
  <c r="Q62" i="31"/>
  <c r="V62" i="31"/>
  <c r="I63" i="31"/>
  <c r="K63" i="31"/>
  <c r="O63" i="31"/>
  <c r="Q63" i="31"/>
  <c r="V63" i="31"/>
  <c r="I64" i="31"/>
  <c r="K64" i="31"/>
  <c r="O64" i="31"/>
  <c r="Q64" i="31"/>
  <c r="V64" i="31"/>
  <c r="I65" i="31"/>
  <c r="K65" i="31"/>
  <c r="O65" i="31"/>
  <c r="Q65" i="31"/>
  <c r="V65" i="31"/>
  <c r="G66" i="31"/>
  <c r="M66" i="31" s="1"/>
  <c r="I66" i="31"/>
  <c r="K66" i="31"/>
  <c r="O66" i="31"/>
  <c r="Q66" i="31"/>
  <c r="V66" i="31"/>
  <c r="I67" i="31"/>
  <c r="K67" i="31"/>
  <c r="O67" i="31"/>
  <c r="Q67" i="31"/>
  <c r="V67" i="31"/>
  <c r="I68" i="31"/>
  <c r="K68" i="31"/>
  <c r="O68" i="31"/>
  <c r="Q68" i="31"/>
  <c r="V68" i="31"/>
  <c r="I69" i="31"/>
  <c r="K69" i="31"/>
  <c r="O69" i="31"/>
  <c r="Q69" i="31"/>
  <c r="V69" i="31"/>
  <c r="G70" i="31"/>
  <c r="M70" i="31" s="1"/>
  <c r="I70" i="31"/>
  <c r="K70" i="31"/>
  <c r="O70" i="31"/>
  <c r="Q70" i="31"/>
  <c r="V70" i="31"/>
  <c r="I71" i="31"/>
  <c r="K71" i="31"/>
  <c r="O71" i="31"/>
  <c r="Q71" i="31"/>
  <c r="V71" i="31"/>
  <c r="I72" i="31"/>
  <c r="K72" i="31"/>
  <c r="O72" i="31"/>
  <c r="Q72" i="31"/>
  <c r="V72" i="31"/>
  <c r="I74" i="31"/>
  <c r="K74" i="31"/>
  <c r="O74" i="31"/>
  <c r="Q74" i="31"/>
  <c r="V74" i="31"/>
  <c r="G75" i="31"/>
  <c r="M75" i="31" s="1"/>
  <c r="I75" i="31"/>
  <c r="K75" i="31"/>
  <c r="O75" i="31"/>
  <c r="Q75" i="31"/>
  <c r="V75" i="31"/>
  <c r="I76" i="31"/>
  <c r="K76" i="31"/>
  <c r="O76" i="31"/>
  <c r="Q76" i="31"/>
  <c r="V76" i="31"/>
  <c r="I78" i="31"/>
  <c r="K78" i="31"/>
  <c r="O78" i="31"/>
  <c r="Q78" i="31"/>
  <c r="V78" i="31"/>
  <c r="I79" i="31"/>
  <c r="K79" i="31"/>
  <c r="O79" i="31"/>
  <c r="Q79" i="31"/>
  <c r="V79" i="31"/>
  <c r="G80" i="31"/>
  <c r="M80" i="31" s="1"/>
  <c r="I80" i="31"/>
  <c r="K80" i="31"/>
  <c r="O80" i="31"/>
  <c r="Q80" i="31"/>
  <c r="V80" i="31"/>
  <c r="I81" i="31"/>
  <c r="K81" i="31"/>
  <c r="O81" i="31"/>
  <c r="Q81" i="31"/>
  <c r="V81" i="31"/>
  <c r="I83" i="31"/>
  <c r="K83" i="31"/>
  <c r="O83" i="31"/>
  <c r="Q83" i="31"/>
  <c r="V83" i="31"/>
  <c r="I84" i="31"/>
  <c r="K84" i="31"/>
  <c r="O84" i="31"/>
  <c r="Q84" i="31"/>
  <c r="V84" i="31"/>
  <c r="G85" i="31"/>
  <c r="M85" i="31" s="1"/>
  <c r="I85" i="31"/>
  <c r="K85" i="31"/>
  <c r="O85" i="31"/>
  <c r="Q85" i="31"/>
  <c r="V85" i="31"/>
  <c r="I86" i="31"/>
  <c r="K86" i="31"/>
  <c r="O86" i="31"/>
  <c r="Q86" i="31"/>
  <c r="V86" i="31"/>
  <c r="I87" i="31"/>
  <c r="K87" i="31"/>
  <c r="O87" i="31"/>
  <c r="Q87" i="31"/>
  <c r="V87" i="31"/>
  <c r="I88" i="31"/>
  <c r="K88" i="31"/>
  <c r="O88" i="31"/>
  <c r="Q88" i="31"/>
  <c r="V88" i="31"/>
  <c r="G89" i="31"/>
  <c r="M89" i="31" s="1"/>
  <c r="I89" i="31"/>
  <c r="K89" i="31"/>
  <c r="O89" i="31"/>
  <c r="Q89" i="31"/>
  <c r="V89" i="31"/>
  <c r="I90" i="31"/>
  <c r="K90" i="31"/>
  <c r="O90" i="31"/>
  <c r="Q90" i="31"/>
  <c r="V90" i="31"/>
  <c r="AD92" i="31"/>
  <c r="F61" i="1" s="1"/>
  <c r="G9" i="30"/>
  <c r="I9" i="30"/>
  <c r="K9" i="30"/>
  <c r="O9" i="30"/>
  <c r="Q9" i="30"/>
  <c r="V9" i="30"/>
  <c r="G10" i="30"/>
  <c r="M10" i="30" s="1"/>
  <c r="I10" i="30"/>
  <c r="K10" i="30"/>
  <c r="O10" i="30"/>
  <c r="Q10" i="30"/>
  <c r="V10" i="30"/>
  <c r="I11" i="30"/>
  <c r="K11" i="30"/>
  <c r="O11" i="30"/>
  <c r="Q11" i="30"/>
  <c r="V11" i="30"/>
  <c r="G12" i="30"/>
  <c r="M12" i="30" s="1"/>
  <c r="I12" i="30"/>
  <c r="K12" i="30"/>
  <c r="O12" i="30"/>
  <c r="Q12" i="30"/>
  <c r="V12" i="30"/>
  <c r="G13" i="30"/>
  <c r="M13" i="30" s="1"/>
  <c r="I13" i="30"/>
  <c r="K13" i="30"/>
  <c r="O13" i="30"/>
  <c r="Q13" i="30"/>
  <c r="V13" i="30"/>
  <c r="G14" i="30"/>
  <c r="M14" i="30" s="1"/>
  <c r="I14" i="30"/>
  <c r="K14" i="30"/>
  <c r="O14" i="30"/>
  <c r="Q14" i="30"/>
  <c r="V14" i="30"/>
  <c r="I15" i="30"/>
  <c r="K15" i="30"/>
  <c r="O15" i="30"/>
  <c r="Q15" i="30"/>
  <c r="V15" i="30"/>
  <c r="G16" i="30"/>
  <c r="M16" i="30" s="1"/>
  <c r="I16" i="30"/>
  <c r="K16" i="30"/>
  <c r="O16" i="30"/>
  <c r="Q16" i="30"/>
  <c r="V16" i="30"/>
  <c r="I17" i="30"/>
  <c r="K17" i="30"/>
  <c r="O17" i="30"/>
  <c r="Q17" i="30"/>
  <c r="V17" i="30"/>
  <c r="G18" i="30"/>
  <c r="M18" i="30" s="1"/>
  <c r="I18" i="30"/>
  <c r="K18" i="30"/>
  <c r="O18" i="30"/>
  <c r="Q18" i="30"/>
  <c r="V18" i="30"/>
  <c r="I19" i="30"/>
  <c r="K19" i="30"/>
  <c r="O19" i="30"/>
  <c r="Q19" i="30"/>
  <c r="V19" i="30"/>
  <c r="G20" i="30"/>
  <c r="M20" i="30" s="1"/>
  <c r="I20" i="30"/>
  <c r="K20" i="30"/>
  <c r="O20" i="30"/>
  <c r="Q20" i="30"/>
  <c r="V20" i="30"/>
  <c r="I22" i="30"/>
  <c r="K22" i="30"/>
  <c r="O22" i="30"/>
  <c r="Q22" i="30"/>
  <c r="V22" i="30"/>
  <c r="G23" i="30"/>
  <c r="M23" i="30" s="1"/>
  <c r="I23" i="30"/>
  <c r="K23" i="30"/>
  <c r="O23" i="30"/>
  <c r="Q23" i="30"/>
  <c r="V23" i="30"/>
  <c r="I24" i="30"/>
  <c r="K24" i="30"/>
  <c r="O24" i="30"/>
  <c r="Q24" i="30"/>
  <c r="V24" i="30"/>
  <c r="G25" i="30"/>
  <c r="M25" i="30" s="1"/>
  <c r="I25" i="30"/>
  <c r="K25" i="30"/>
  <c r="O25" i="30"/>
  <c r="Q25" i="30"/>
  <c r="V25" i="30"/>
  <c r="G27" i="30"/>
  <c r="I27" i="30"/>
  <c r="I26" i="30" s="1"/>
  <c r="K27" i="30"/>
  <c r="K26" i="30" s="1"/>
  <c r="O27" i="30"/>
  <c r="O26" i="30" s="1"/>
  <c r="Q27" i="30"/>
  <c r="Q26" i="30" s="1"/>
  <c r="V27" i="30"/>
  <c r="V26" i="30" s="1"/>
  <c r="G29" i="30"/>
  <c r="M29" i="30" s="1"/>
  <c r="I29" i="30"/>
  <c r="K29" i="30"/>
  <c r="O29" i="30"/>
  <c r="Q29" i="30"/>
  <c r="V29" i="30"/>
  <c r="I30" i="30"/>
  <c r="K30" i="30"/>
  <c r="O30" i="30"/>
  <c r="Q30" i="30"/>
  <c r="V30" i="30"/>
  <c r="G31" i="30"/>
  <c r="M31" i="30" s="1"/>
  <c r="I31" i="30"/>
  <c r="K31" i="30"/>
  <c r="O31" i="30"/>
  <c r="Q31" i="30"/>
  <c r="V31" i="30"/>
  <c r="G32" i="30"/>
  <c r="M32" i="30" s="1"/>
  <c r="I32" i="30"/>
  <c r="K32" i="30"/>
  <c r="O32" i="30"/>
  <c r="Q32" i="30"/>
  <c r="V32" i="30"/>
  <c r="G33" i="30"/>
  <c r="M33" i="30" s="1"/>
  <c r="I33" i="30"/>
  <c r="K33" i="30"/>
  <c r="O33" i="30"/>
  <c r="Q33" i="30"/>
  <c r="V33" i="30"/>
  <c r="I34" i="30"/>
  <c r="K34" i="30"/>
  <c r="O34" i="30"/>
  <c r="Q34" i="30"/>
  <c r="V34" i="30"/>
  <c r="G35" i="30"/>
  <c r="M35" i="30" s="1"/>
  <c r="I35" i="30"/>
  <c r="K35" i="30"/>
  <c r="O35" i="30"/>
  <c r="Q35" i="30"/>
  <c r="V35" i="30"/>
  <c r="I36" i="30"/>
  <c r="K36" i="30"/>
  <c r="O36" i="30"/>
  <c r="Q36" i="30"/>
  <c r="V36" i="30"/>
  <c r="G37" i="30"/>
  <c r="M37" i="30" s="1"/>
  <c r="I37" i="30"/>
  <c r="K37" i="30"/>
  <c r="O37" i="30"/>
  <c r="Q37" i="30"/>
  <c r="V37" i="30"/>
  <c r="I38" i="30"/>
  <c r="K38" i="30"/>
  <c r="O38" i="30"/>
  <c r="Q38" i="30"/>
  <c r="V38" i="30"/>
  <c r="G39" i="30"/>
  <c r="M39" i="30" s="1"/>
  <c r="I39" i="30"/>
  <c r="K39" i="30"/>
  <c r="O39" i="30"/>
  <c r="Q39" i="30"/>
  <c r="V39" i="30"/>
  <c r="I40" i="30"/>
  <c r="K40" i="30"/>
  <c r="O40" i="30"/>
  <c r="Q40" i="30"/>
  <c r="V40" i="30"/>
  <c r="G41" i="30"/>
  <c r="M41" i="30" s="1"/>
  <c r="I41" i="30"/>
  <c r="K41" i="30"/>
  <c r="O41" i="30"/>
  <c r="Q41" i="30"/>
  <c r="V41" i="30"/>
  <c r="I42" i="30"/>
  <c r="K42" i="30"/>
  <c r="O42" i="30"/>
  <c r="Q42" i="30"/>
  <c r="V42" i="30"/>
  <c r="G43" i="30"/>
  <c r="M43" i="30" s="1"/>
  <c r="I43" i="30"/>
  <c r="K43" i="30"/>
  <c r="O43" i="30"/>
  <c r="Q43" i="30"/>
  <c r="V43" i="30"/>
  <c r="G44" i="30"/>
  <c r="M44" i="30" s="1"/>
  <c r="I44" i="30"/>
  <c r="K44" i="30"/>
  <c r="O44" i="30"/>
  <c r="Q44" i="30"/>
  <c r="V44" i="30"/>
  <c r="G45" i="30"/>
  <c r="M45" i="30" s="1"/>
  <c r="I45" i="30"/>
  <c r="K45" i="30"/>
  <c r="O45" i="30"/>
  <c r="Q45" i="30"/>
  <c r="V45" i="30"/>
  <c r="I46" i="30"/>
  <c r="K46" i="30"/>
  <c r="O46" i="30"/>
  <c r="Q46" i="30"/>
  <c r="V46" i="30"/>
  <c r="G48" i="30"/>
  <c r="M48" i="30" s="1"/>
  <c r="I48" i="30"/>
  <c r="K48" i="30"/>
  <c r="O48" i="30"/>
  <c r="Q48" i="30"/>
  <c r="V48" i="30"/>
  <c r="G49" i="30"/>
  <c r="M49" i="30" s="1"/>
  <c r="I49" i="30"/>
  <c r="K49" i="30"/>
  <c r="O49" i="30"/>
  <c r="Q49" i="30"/>
  <c r="V49" i="30"/>
  <c r="G50" i="30"/>
  <c r="M50" i="30" s="1"/>
  <c r="I50" i="30"/>
  <c r="K50" i="30"/>
  <c r="O50" i="30"/>
  <c r="Q50" i="30"/>
  <c r="V50" i="30"/>
  <c r="I51" i="30"/>
  <c r="K51" i="30"/>
  <c r="O51" i="30"/>
  <c r="Q51" i="30"/>
  <c r="V51" i="30"/>
  <c r="G52" i="30"/>
  <c r="M52" i="30" s="1"/>
  <c r="I52" i="30"/>
  <c r="K52" i="30"/>
  <c r="O52" i="30"/>
  <c r="Q52" i="30"/>
  <c r="V52" i="30"/>
  <c r="I53" i="30"/>
  <c r="K53" i="30"/>
  <c r="O53" i="30"/>
  <c r="Q53" i="30"/>
  <c r="V53" i="30"/>
  <c r="G54" i="30"/>
  <c r="M54" i="30" s="1"/>
  <c r="I54" i="30"/>
  <c r="K54" i="30"/>
  <c r="O54" i="30"/>
  <c r="Q54" i="30"/>
  <c r="V54" i="30"/>
  <c r="I55" i="30"/>
  <c r="K55" i="30"/>
  <c r="O55" i="30"/>
  <c r="Q55" i="30"/>
  <c r="V55" i="30"/>
  <c r="G57" i="30"/>
  <c r="I57" i="30"/>
  <c r="K57" i="30"/>
  <c r="O57" i="30"/>
  <c r="Q57" i="30"/>
  <c r="V57" i="30"/>
  <c r="I58" i="30"/>
  <c r="K58" i="30"/>
  <c r="O58" i="30"/>
  <c r="Q58" i="30"/>
  <c r="V58" i="30"/>
  <c r="G59" i="30"/>
  <c r="M59" i="30" s="1"/>
  <c r="I59" i="30"/>
  <c r="K59" i="30"/>
  <c r="O59" i="30"/>
  <c r="Q59" i="30"/>
  <c r="V59" i="30"/>
  <c r="I61" i="30"/>
  <c r="K61" i="30"/>
  <c r="O61" i="30"/>
  <c r="Q61" i="30"/>
  <c r="V61" i="30"/>
  <c r="G62" i="30"/>
  <c r="M62" i="30" s="1"/>
  <c r="I62" i="30"/>
  <c r="K62" i="30"/>
  <c r="O62" i="30"/>
  <c r="Q62" i="30"/>
  <c r="V62" i="30"/>
  <c r="G63" i="30"/>
  <c r="M63" i="30" s="1"/>
  <c r="I63" i="30"/>
  <c r="K63" i="30"/>
  <c r="O63" i="30"/>
  <c r="Q63" i="30"/>
  <c r="V63" i="30"/>
  <c r="G64" i="30"/>
  <c r="I64" i="30"/>
  <c r="K64" i="30"/>
  <c r="O64" i="30"/>
  <c r="Q64" i="30"/>
  <c r="V64" i="30"/>
  <c r="I65" i="30"/>
  <c r="K65" i="30"/>
  <c r="O65" i="30"/>
  <c r="Q65" i="30"/>
  <c r="V65" i="30"/>
  <c r="G66" i="30"/>
  <c r="M66" i="30" s="1"/>
  <c r="I66" i="30"/>
  <c r="K66" i="30"/>
  <c r="O66" i="30"/>
  <c r="Q66" i="30"/>
  <c r="V66" i="30"/>
  <c r="G67" i="30"/>
  <c r="M67" i="30" s="1"/>
  <c r="I67" i="30"/>
  <c r="K67" i="30"/>
  <c r="O67" i="30"/>
  <c r="Q67" i="30"/>
  <c r="V67" i="30"/>
  <c r="G68" i="30"/>
  <c r="M68" i="30" s="1"/>
  <c r="I68" i="30"/>
  <c r="K68" i="30"/>
  <c r="O68" i="30"/>
  <c r="Q68" i="30"/>
  <c r="V68" i="30"/>
  <c r="AD70" i="30"/>
  <c r="F60" i="1" s="1"/>
  <c r="G9" i="29"/>
  <c r="I9" i="29"/>
  <c r="K9" i="29"/>
  <c r="O9" i="29"/>
  <c r="Q9" i="29"/>
  <c r="V9" i="29"/>
  <c r="I10" i="29"/>
  <c r="K10" i="29"/>
  <c r="O10" i="29"/>
  <c r="Q10" i="29"/>
  <c r="V10" i="29"/>
  <c r="G11" i="29"/>
  <c r="M11" i="29" s="1"/>
  <c r="I11" i="29"/>
  <c r="K11" i="29"/>
  <c r="O11" i="29"/>
  <c r="Q11" i="29"/>
  <c r="V11" i="29"/>
  <c r="I12" i="29"/>
  <c r="K12" i="29"/>
  <c r="O12" i="29"/>
  <c r="Q12" i="29"/>
  <c r="V12" i="29"/>
  <c r="G13" i="29"/>
  <c r="M13" i="29" s="1"/>
  <c r="I13" i="29"/>
  <c r="K13" i="29"/>
  <c r="O13" i="29"/>
  <c r="Q13" i="29"/>
  <c r="V13" i="29"/>
  <c r="I14" i="29"/>
  <c r="K14" i="29"/>
  <c r="O14" i="29"/>
  <c r="Q14" i="29"/>
  <c r="V14" i="29"/>
  <c r="G15" i="29"/>
  <c r="M15" i="29" s="1"/>
  <c r="I15" i="29"/>
  <c r="K15" i="29"/>
  <c r="O15" i="29"/>
  <c r="Q15" i="29"/>
  <c r="V15" i="29"/>
  <c r="I16" i="29"/>
  <c r="K16" i="29"/>
  <c r="O16" i="29"/>
  <c r="Q16" i="29"/>
  <c r="V16" i="29"/>
  <c r="G17" i="29"/>
  <c r="M17" i="29" s="1"/>
  <c r="I17" i="29"/>
  <c r="K17" i="29"/>
  <c r="O17" i="29"/>
  <c r="Q17" i="29"/>
  <c r="V17" i="29"/>
  <c r="I18" i="29"/>
  <c r="K18" i="29"/>
  <c r="O18" i="29"/>
  <c r="Q18" i="29"/>
  <c r="V18" i="29"/>
  <c r="G19" i="29"/>
  <c r="M19" i="29" s="1"/>
  <c r="I19" i="29"/>
  <c r="K19" i="29"/>
  <c r="O19" i="29"/>
  <c r="Q19" i="29"/>
  <c r="V19" i="29"/>
  <c r="I20" i="29"/>
  <c r="K20" i="29"/>
  <c r="O20" i="29"/>
  <c r="Q20" i="29"/>
  <c r="V20" i="29"/>
  <c r="G21" i="29"/>
  <c r="M21" i="29" s="1"/>
  <c r="I21" i="29"/>
  <c r="K21" i="29"/>
  <c r="O21" i="29"/>
  <c r="Q21" i="29"/>
  <c r="V21" i="29"/>
  <c r="AE23" i="29"/>
  <c r="G59" i="1" s="1"/>
  <c r="I9" i="28"/>
  <c r="K9" i="28"/>
  <c r="O9" i="28"/>
  <c r="Q9" i="28"/>
  <c r="V9" i="28"/>
  <c r="G10" i="28"/>
  <c r="M10" i="28" s="1"/>
  <c r="I10" i="28"/>
  <c r="K10" i="28"/>
  <c r="O10" i="28"/>
  <c r="Q10" i="28"/>
  <c r="V10" i="28"/>
  <c r="G11" i="28"/>
  <c r="M11" i="28" s="1"/>
  <c r="I11" i="28"/>
  <c r="K11" i="28"/>
  <c r="O11" i="28"/>
  <c r="Q11" i="28"/>
  <c r="V11" i="28"/>
  <c r="I12" i="28"/>
  <c r="K12" i="28"/>
  <c r="O12" i="28"/>
  <c r="Q12" i="28"/>
  <c r="V12" i="28"/>
  <c r="I13" i="28"/>
  <c r="K13" i="28"/>
  <c r="O13" i="28"/>
  <c r="Q13" i="28"/>
  <c r="V13" i="28"/>
  <c r="I14" i="28"/>
  <c r="K14" i="28"/>
  <c r="O14" i="28"/>
  <c r="Q14" i="28"/>
  <c r="V14" i="28"/>
  <c r="G16" i="28"/>
  <c r="M16" i="28" s="1"/>
  <c r="I16" i="28"/>
  <c r="K16" i="28"/>
  <c r="O16" i="28"/>
  <c r="Q16" i="28"/>
  <c r="V16" i="28"/>
  <c r="I17" i="28"/>
  <c r="K17" i="28"/>
  <c r="O17" i="28"/>
  <c r="Q17" i="28"/>
  <c r="V17" i="28"/>
  <c r="I19" i="28"/>
  <c r="K19" i="28"/>
  <c r="O19" i="28"/>
  <c r="Q19" i="28"/>
  <c r="V19" i="28"/>
  <c r="G20" i="28"/>
  <c r="M20" i="28" s="1"/>
  <c r="I20" i="28"/>
  <c r="K20" i="28"/>
  <c r="O20" i="28"/>
  <c r="Q20" i="28"/>
  <c r="V20" i="28"/>
  <c r="G21" i="28"/>
  <c r="M21" i="28" s="1"/>
  <c r="I21" i="28"/>
  <c r="K21" i="28"/>
  <c r="O21" i="28"/>
  <c r="Q21" i="28"/>
  <c r="V21" i="28"/>
  <c r="G22" i="28"/>
  <c r="M22" i="28" s="1"/>
  <c r="I22" i="28"/>
  <c r="K22" i="28"/>
  <c r="O22" i="28"/>
  <c r="Q22" i="28"/>
  <c r="V22" i="28"/>
  <c r="I23" i="28"/>
  <c r="K23" i="28"/>
  <c r="O23" i="28"/>
  <c r="Q23" i="28"/>
  <c r="V23" i="28"/>
  <c r="I24" i="28"/>
  <c r="K24" i="28"/>
  <c r="O24" i="28"/>
  <c r="Q24" i="28"/>
  <c r="V24" i="28"/>
  <c r="G25" i="28"/>
  <c r="M25" i="28" s="1"/>
  <c r="I25" i="28"/>
  <c r="K25" i="28"/>
  <c r="O25" i="28"/>
  <c r="Q25" i="28"/>
  <c r="V25" i="28"/>
  <c r="I26" i="28"/>
  <c r="K26" i="28"/>
  <c r="O26" i="28"/>
  <c r="Q26" i="28"/>
  <c r="V26" i="28"/>
  <c r="I27" i="28"/>
  <c r="K27" i="28"/>
  <c r="O27" i="28"/>
  <c r="Q27" i="28"/>
  <c r="V27" i="28"/>
  <c r="I28" i="28"/>
  <c r="K28" i="28"/>
  <c r="O28" i="28"/>
  <c r="Q28" i="28"/>
  <c r="V28" i="28"/>
  <c r="G29" i="28"/>
  <c r="M29" i="28" s="1"/>
  <c r="I29" i="28"/>
  <c r="K29" i="28"/>
  <c r="O29" i="28"/>
  <c r="Q29" i="28"/>
  <c r="V29" i="28"/>
  <c r="I30" i="28"/>
  <c r="K30" i="28"/>
  <c r="O30" i="28"/>
  <c r="Q30" i="28"/>
  <c r="V30" i="28"/>
  <c r="I31" i="28"/>
  <c r="K31" i="28"/>
  <c r="O31" i="28"/>
  <c r="Q31" i="28"/>
  <c r="V31" i="28"/>
  <c r="I32" i="28"/>
  <c r="K32" i="28"/>
  <c r="O32" i="28"/>
  <c r="Q32" i="28"/>
  <c r="V32" i="28"/>
  <c r="G33" i="28"/>
  <c r="M33" i="28" s="1"/>
  <c r="I33" i="28"/>
  <c r="K33" i="28"/>
  <c r="O33" i="28"/>
  <c r="Q33" i="28"/>
  <c r="V33" i="28"/>
  <c r="I34" i="28"/>
  <c r="K34" i="28"/>
  <c r="O34" i="28"/>
  <c r="Q34" i="28"/>
  <c r="V34" i="28"/>
  <c r="I35" i="28"/>
  <c r="K35" i="28"/>
  <c r="O35" i="28"/>
  <c r="Q35" i="28"/>
  <c r="V35" i="28"/>
  <c r="I36" i="28"/>
  <c r="K36" i="28"/>
  <c r="O36" i="28"/>
  <c r="Q36" i="28"/>
  <c r="V36" i="28"/>
  <c r="G37" i="28"/>
  <c r="M37" i="28" s="1"/>
  <c r="I37" i="28"/>
  <c r="K37" i="28"/>
  <c r="O37" i="28"/>
  <c r="Q37" i="28"/>
  <c r="V37" i="28"/>
  <c r="I38" i="28"/>
  <c r="K38" i="28"/>
  <c r="O38" i="28"/>
  <c r="Q38" i="28"/>
  <c r="V38" i="28"/>
  <c r="I40" i="28"/>
  <c r="K40" i="28"/>
  <c r="O40" i="28"/>
  <c r="Q40" i="28"/>
  <c r="V40" i="28"/>
  <c r="I41" i="28"/>
  <c r="K41" i="28"/>
  <c r="O41" i="28"/>
  <c r="Q41" i="28"/>
  <c r="V41" i="28"/>
  <c r="G42" i="28"/>
  <c r="M42" i="28" s="1"/>
  <c r="I42" i="28"/>
  <c r="K42" i="28"/>
  <c r="O42" i="28"/>
  <c r="Q42" i="28"/>
  <c r="V42" i="28"/>
  <c r="I43" i="28"/>
  <c r="K43" i="28"/>
  <c r="O43" i="28"/>
  <c r="Q43" i="28"/>
  <c r="V43" i="28"/>
  <c r="I44" i="28"/>
  <c r="K44" i="28"/>
  <c r="O44" i="28"/>
  <c r="Q44" i="28"/>
  <c r="V44" i="28"/>
  <c r="I45" i="28"/>
  <c r="K45" i="28"/>
  <c r="O45" i="28"/>
  <c r="Q45" i="28"/>
  <c r="V45" i="28"/>
  <c r="G46" i="28"/>
  <c r="M46" i="28" s="1"/>
  <c r="I46" i="28"/>
  <c r="K46" i="28"/>
  <c r="O46" i="28"/>
  <c r="Q46" i="28"/>
  <c r="V46" i="28"/>
  <c r="I47" i="28"/>
  <c r="K47" i="28"/>
  <c r="O47" i="28"/>
  <c r="Q47" i="28"/>
  <c r="V47" i="28"/>
  <c r="I48" i="28"/>
  <c r="K48" i="28"/>
  <c r="O48" i="28"/>
  <c r="Q48" i="28"/>
  <c r="V48" i="28"/>
  <c r="I49" i="28"/>
  <c r="K49" i="28"/>
  <c r="O49" i="28"/>
  <c r="Q49" i="28"/>
  <c r="V49" i="28"/>
  <c r="G50" i="28"/>
  <c r="M50" i="28" s="1"/>
  <c r="I50" i="28"/>
  <c r="K50" i="28"/>
  <c r="O50" i="28"/>
  <c r="Q50" i="28"/>
  <c r="V50" i="28"/>
  <c r="I51" i="28"/>
  <c r="K51" i="28"/>
  <c r="O51" i="28"/>
  <c r="Q51" i="28"/>
  <c r="V51" i="28"/>
  <c r="I52" i="28"/>
  <c r="K52" i="28"/>
  <c r="O52" i="28"/>
  <c r="Q52" i="28"/>
  <c r="V52" i="28"/>
  <c r="I53" i="28"/>
  <c r="K53" i="28"/>
  <c r="O53" i="28"/>
  <c r="Q53" i="28"/>
  <c r="V53" i="28"/>
  <c r="G54" i="28"/>
  <c r="M54" i="28" s="1"/>
  <c r="I54" i="28"/>
  <c r="K54" i="28"/>
  <c r="O54" i="28"/>
  <c r="Q54" i="28"/>
  <c r="V54" i="28"/>
  <c r="G55" i="28"/>
  <c r="M55" i="28" s="1"/>
  <c r="I55" i="28"/>
  <c r="K55" i="28"/>
  <c r="O55" i="28"/>
  <c r="Q55" i="28"/>
  <c r="V55" i="28"/>
  <c r="I56" i="28"/>
  <c r="K56" i="28"/>
  <c r="O56" i="28"/>
  <c r="Q56" i="28"/>
  <c r="V56" i="28"/>
  <c r="G57" i="28"/>
  <c r="M57" i="28" s="1"/>
  <c r="I57" i="28"/>
  <c r="K57" i="28"/>
  <c r="O57" i="28"/>
  <c r="Q57" i="28"/>
  <c r="V57" i="28"/>
  <c r="G58" i="28"/>
  <c r="M58" i="28" s="1"/>
  <c r="I58" i="28"/>
  <c r="K58" i="28"/>
  <c r="O58" i="28"/>
  <c r="Q58" i="28"/>
  <c r="V58" i="28"/>
  <c r="I59" i="28"/>
  <c r="K59" i="28"/>
  <c r="O59" i="28"/>
  <c r="Q59" i="28"/>
  <c r="V59" i="28"/>
  <c r="I60" i="28"/>
  <c r="K60" i="28"/>
  <c r="O60" i="28"/>
  <c r="Q60" i="28"/>
  <c r="V60" i="28"/>
  <c r="I61" i="28"/>
  <c r="K61" i="28"/>
  <c r="O61" i="28"/>
  <c r="Q61" i="28"/>
  <c r="V61" i="28"/>
  <c r="G62" i="28"/>
  <c r="M62" i="28" s="1"/>
  <c r="I62" i="28"/>
  <c r="K62" i="28"/>
  <c r="O62" i="28"/>
  <c r="Q62" i="28"/>
  <c r="V62" i="28"/>
  <c r="I63" i="28"/>
  <c r="K63" i="28"/>
  <c r="O63" i="28"/>
  <c r="Q63" i="28"/>
  <c r="V63" i="28"/>
  <c r="G64" i="28"/>
  <c r="M64" i="28" s="1"/>
  <c r="I64" i="28"/>
  <c r="K64" i="28"/>
  <c r="O64" i="28"/>
  <c r="Q64" i="28"/>
  <c r="V64" i="28"/>
  <c r="I65" i="28"/>
  <c r="K65" i="28"/>
  <c r="O65" i="28"/>
  <c r="Q65" i="28"/>
  <c r="V65" i="28"/>
  <c r="G66" i="28"/>
  <c r="M66" i="28" s="1"/>
  <c r="I66" i="28"/>
  <c r="K66" i="28"/>
  <c r="O66" i="28"/>
  <c r="Q66" i="28"/>
  <c r="V66" i="28"/>
  <c r="I67" i="28"/>
  <c r="K67" i="28"/>
  <c r="O67" i="28"/>
  <c r="Q67" i="28"/>
  <c r="V67" i="28"/>
  <c r="G68" i="28"/>
  <c r="M68" i="28" s="1"/>
  <c r="I68" i="28"/>
  <c r="K68" i="28"/>
  <c r="O68" i="28"/>
  <c r="Q68" i="28"/>
  <c r="V68" i="28"/>
  <c r="I69" i="28"/>
  <c r="K69" i="28"/>
  <c r="O69" i="28"/>
  <c r="Q69" i="28"/>
  <c r="V69" i="28"/>
  <c r="G70" i="28"/>
  <c r="M70" i="28" s="1"/>
  <c r="I70" i="28"/>
  <c r="K70" i="28"/>
  <c r="O70" i="28"/>
  <c r="Q70" i="28"/>
  <c r="V70" i="28"/>
  <c r="I71" i="28"/>
  <c r="K71" i="28"/>
  <c r="O71" i="28"/>
  <c r="Q71" i="28"/>
  <c r="V71" i="28"/>
  <c r="G72" i="28"/>
  <c r="M72" i="28" s="1"/>
  <c r="I72" i="28"/>
  <c r="K72" i="28"/>
  <c r="O72" i="28"/>
  <c r="Q72" i="28"/>
  <c r="V72" i="28"/>
  <c r="G73" i="28"/>
  <c r="M73" i="28" s="1"/>
  <c r="I73" i="28"/>
  <c r="K73" i="28"/>
  <c r="O73" i="28"/>
  <c r="Q73" i="28"/>
  <c r="V73" i="28"/>
  <c r="G74" i="28"/>
  <c r="M74" i="28" s="1"/>
  <c r="I74" i="28"/>
  <c r="K74" i="28"/>
  <c r="O74" i="28"/>
  <c r="Q74" i="28"/>
  <c r="V74" i="28"/>
  <c r="I75" i="28"/>
  <c r="K75" i="28"/>
  <c r="O75" i="28"/>
  <c r="Q75" i="28"/>
  <c r="V75" i="28"/>
  <c r="G76" i="28"/>
  <c r="M76" i="28" s="1"/>
  <c r="I76" i="28"/>
  <c r="K76" i="28"/>
  <c r="O76" i="28"/>
  <c r="Q76" i="28"/>
  <c r="V76" i="28"/>
  <c r="I78" i="28"/>
  <c r="K78" i="28"/>
  <c r="O78" i="28"/>
  <c r="Q78" i="28"/>
  <c r="V78" i="28"/>
  <c r="G79" i="28"/>
  <c r="M79" i="28" s="1"/>
  <c r="I79" i="28"/>
  <c r="K79" i="28"/>
  <c r="O79" i="28"/>
  <c r="Q79" i="28"/>
  <c r="V79" i="28"/>
  <c r="I80" i="28"/>
  <c r="K80" i="28"/>
  <c r="O80" i="28"/>
  <c r="Q80" i="28"/>
  <c r="V80" i="28"/>
  <c r="G81" i="28"/>
  <c r="M81" i="28" s="1"/>
  <c r="I81" i="28"/>
  <c r="K81" i="28"/>
  <c r="O81" i="28"/>
  <c r="Q81" i="28"/>
  <c r="V81" i="28"/>
  <c r="I82" i="28"/>
  <c r="K82" i="28"/>
  <c r="O82" i="28"/>
  <c r="Q82" i="28"/>
  <c r="V82" i="28"/>
  <c r="G83" i="28"/>
  <c r="M83" i="28" s="1"/>
  <c r="I83" i="28"/>
  <c r="K83" i="28"/>
  <c r="O83" i="28"/>
  <c r="Q83" i="28"/>
  <c r="V83" i="28"/>
  <c r="I84" i="28"/>
  <c r="K84" i="28"/>
  <c r="O84" i="28"/>
  <c r="Q84" i="28"/>
  <c r="V84" i="28"/>
  <c r="G85" i="28"/>
  <c r="M85" i="28" s="1"/>
  <c r="I85" i="28"/>
  <c r="K85" i="28"/>
  <c r="O85" i="28"/>
  <c r="Q85" i="28"/>
  <c r="V85" i="28"/>
  <c r="I86" i="28"/>
  <c r="K86" i="28"/>
  <c r="O86" i="28"/>
  <c r="Q86" i="28"/>
  <c r="V86" i="28"/>
  <c r="G87" i="28"/>
  <c r="M87" i="28" s="1"/>
  <c r="I87" i="28"/>
  <c r="K87" i="28"/>
  <c r="O87" i="28"/>
  <c r="Q87" i="28"/>
  <c r="V87" i="28"/>
  <c r="I88" i="28"/>
  <c r="K88" i="28"/>
  <c r="O88" i="28"/>
  <c r="Q88" i="28"/>
  <c r="V88" i="28"/>
  <c r="I89" i="28"/>
  <c r="K89" i="28"/>
  <c r="O89" i="28"/>
  <c r="Q89" i="28"/>
  <c r="V89" i="28"/>
  <c r="I90" i="28"/>
  <c r="K90" i="28"/>
  <c r="O90" i="28"/>
  <c r="Q90" i="28"/>
  <c r="V90" i="28"/>
  <c r="G91" i="28"/>
  <c r="M91" i="28" s="1"/>
  <c r="I91" i="28"/>
  <c r="K91" i="28"/>
  <c r="O91" i="28"/>
  <c r="Q91" i="28"/>
  <c r="V91" i="28"/>
  <c r="I92" i="28"/>
  <c r="K92" i="28"/>
  <c r="O92" i="28"/>
  <c r="Q92" i="28"/>
  <c r="V92" i="28"/>
  <c r="I93" i="28"/>
  <c r="K93" i="28"/>
  <c r="O93" i="28"/>
  <c r="Q93" i="28"/>
  <c r="V93" i="28"/>
  <c r="I94" i="28"/>
  <c r="K94" i="28"/>
  <c r="O94" i="28"/>
  <c r="Q94" i="28"/>
  <c r="V94" i="28"/>
  <c r="G95" i="28"/>
  <c r="M95" i="28" s="1"/>
  <c r="I95" i="28"/>
  <c r="K95" i="28"/>
  <c r="O95" i="28"/>
  <c r="Q95" i="28"/>
  <c r="V95" i="28"/>
  <c r="G96" i="28"/>
  <c r="M96" i="28" s="1"/>
  <c r="I96" i="28"/>
  <c r="K96" i="28"/>
  <c r="O96" i="28"/>
  <c r="Q96" i="28"/>
  <c r="V96" i="28"/>
  <c r="I97" i="28"/>
  <c r="K97" i="28"/>
  <c r="O97" i="28"/>
  <c r="Q97" i="28"/>
  <c r="V97" i="28"/>
  <c r="G98" i="28"/>
  <c r="M98" i="28" s="1"/>
  <c r="I98" i="28"/>
  <c r="K98" i="28"/>
  <c r="O98" i="28"/>
  <c r="Q98" i="28"/>
  <c r="V98" i="28"/>
  <c r="G99" i="28"/>
  <c r="M99" i="28" s="1"/>
  <c r="I99" i="28"/>
  <c r="K99" i="28"/>
  <c r="O99" i="28"/>
  <c r="Q99" i="28"/>
  <c r="V99" i="28"/>
  <c r="G100" i="28"/>
  <c r="M100" i="28" s="1"/>
  <c r="I100" i="28"/>
  <c r="K100" i="28"/>
  <c r="O100" i="28"/>
  <c r="Q100" i="28"/>
  <c r="V100" i="28"/>
  <c r="I101" i="28"/>
  <c r="K101" i="28"/>
  <c r="O101" i="28"/>
  <c r="Q101" i="28"/>
  <c r="V101" i="28"/>
  <c r="G102" i="28"/>
  <c r="M102" i="28" s="1"/>
  <c r="I102" i="28"/>
  <c r="K102" i="28"/>
  <c r="O102" i="28"/>
  <c r="Q102" i="28"/>
  <c r="V102" i="28"/>
  <c r="G103" i="28"/>
  <c r="M103" i="28" s="1"/>
  <c r="I103" i="28"/>
  <c r="K103" i="28"/>
  <c r="O103" i="28"/>
  <c r="Q103" i="28"/>
  <c r="V103" i="28"/>
  <c r="I104" i="28"/>
  <c r="K104" i="28"/>
  <c r="O104" i="28"/>
  <c r="Q104" i="28"/>
  <c r="V104" i="28"/>
  <c r="I105" i="28"/>
  <c r="K105" i="28"/>
  <c r="O105" i="28"/>
  <c r="Q105" i="28"/>
  <c r="V105" i="28"/>
  <c r="I106" i="28"/>
  <c r="K106" i="28"/>
  <c r="O106" i="28"/>
  <c r="Q106" i="28"/>
  <c r="V106" i="28"/>
  <c r="G107" i="28"/>
  <c r="M107" i="28" s="1"/>
  <c r="I107" i="28"/>
  <c r="K107" i="28"/>
  <c r="O107" i="28"/>
  <c r="Q107" i="28"/>
  <c r="V107" i="28"/>
  <c r="I108" i="28"/>
  <c r="K108" i="28"/>
  <c r="O108" i="28"/>
  <c r="Q108" i="28"/>
  <c r="V108" i="28"/>
  <c r="I109" i="28"/>
  <c r="K109" i="28"/>
  <c r="O109" i="28"/>
  <c r="Q109" i="28"/>
  <c r="V109" i="28"/>
  <c r="G110" i="28"/>
  <c r="M110" i="28" s="1"/>
  <c r="I110" i="28"/>
  <c r="K110" i="28"/>
  <c r="O110" i="28"/>
  <c r="Q110" i="28"/>
  <c r="V110" i="28"/>
  <c r="G111" i="28"/>
  <c r="M111" i="28" s="1"/>
  <c r="I111" i="28"/>
  <c r="K111" i="28"/>
  <c r="O111" i="28"/>
  <c r="Q111" i="28"/>
  <c r="V111" i="28"/>
  <c r="I112" i="28"/>
  <c r="K112" i="28"/>
  <c r="O112" i="28"/>
  <c r="Q112" i="28"/>
  <c r="V112" i="28"/>
  <c r="G113" i="28"/>
  <c r="M113" i="28" s="1"/>
  <c r="I113" i="28"/>
  <c r="K113" i="28"/>
  <c r="O113" i="28"/>
  <c r="Q113" i="28"/>
  <c r="V113" i="28"/>
  <c r="I114" i="28"/>
  <c r="K114" i="28"/>
  <c r="O114" i="28"/>
  <c r="Q114" i="28"/>
  <c r="V114" i="28"/>
  <c r="G115" i="28"/>
  <c r="M115" i="28" s="1"/>
  <c r="I115" i="28"/>
  <c r="K115" i="28"/>
  <c r="O115" i="28"/>
  <c r="Q115" i="28"/>
  <c r="V115" i="28"/>
  <c r="I117" i="28"/>
  <c r="K117" i="28"/>
  <c r="O117" i="28"/>
  <c r="Q117" i="28"/>
  <c r="V117" i="28"/>
  <c r="G118" i="28"/>
  <c r="M118" i="28" s="1"/>
  <c r="I118" i="28"/>
  <c r="K118" i="28"/>
  <c r="O118" i="28"/>
  <c r="Q118" i="28"/>
  <c r="V118" i="28"/>
  <c r="I119" i="28"/>
  <c r="K119" i="28"/>
  <c r="O119" i="28"/>
  <c r="Q119" i="28"/>
  <c r="V119" i="28"/>
  <c r="G120" i="28"/>
  <c r="M120" i="28" s="1"/>
  <c r="I120" i="28"/>
  <c r="K120" i="28"/>
  <c r="O120" i="28"/>
  <c r="Q120" i="28"/>
  <c r="V120" i="28"/>
  <c r="I121" i="28"/>
  <c r="K121" i="28"/>
  <c r="O121" i="28"/>
  <c r="Q121" i="28"/>
  <c r="V121" i="28"/>
  <c r="G124" i="28"/>
  <c r="M124" i="28" s="1"/>
  <c r="I124" i="28"/>
  <c r="K124" i="28"/>
  <c r="O124" i="28"/>
  <c r="Q124" i="28"/>
  <c r="V124" i="28"/>
  <c r="G141" i="28"/>
  <c r="M141" i="28" s="1"/>
  <c r="I141" i="28"/>
  <c r="K141" i="28"/>
  <c r="O141" i="28"/>
  <c r="Q141" i="28"/>
  <c r="V141" i="28"/>
  <c r="G149" i="28"/>
  <c r="M149" i="28" s="1"/>
  <c r="I149" i="28"/>
  <c r="K149" i="28"/>
  <c r="O149" i="28"/>
  <c r="Q149" i="28"/>
  <c r="V149" i="28"/>
  <c r="I172" i="28"/>
  <c r="K172" i="28"/>
  <c r="O172" i="28"/>
  <c r="Q172" i="28"/>
  <c r="V172" i="28"/>
  <c r="G173" i="28"/>
  <c r="M173" i="28" s="1"/>
  <c r="I173" i="28"/>
  <c r="K173" i="28"/>
  <c r="O173" i="28"/>
  <c r="Q173" i="28"/>
  <c r="V173" i="28"/>
  <c r="I174" i="28"/>
  <c r="K174" i="28"/>
  <c r="O174" i="28"/>
  <c r="Q174" i="28"/>
  <c r="V174" i="28"/>
  <c r="I175" i="28"/>
  <c r="K175" i="28"/>
  <c r="O175" i="28"/>
  <c r="Q175" i="28"/>
  <c r="V175" i="28"/>
  <c r="I176" i="28"/>
  <c r="K176" i="28"/>
  <c r="O176" i="28"/>
  <c r="Q176" i="28"/>
  <c r="V176" i="28"/>
  <c r="G177" i="28"/>
  <c r="M177" i="28" s="1"/>
  <c r="I177" i="28"/>
  <c r="K177" i="28"/>
  <c r="O177" i="28"/>
  <c r="Q177" i="28"/>
  <c r="V177" i="28"/>
  <c r="I178" i="28"/>
  <c r="K178" i="28"/>
  <c r="O178" i="28"/>
  <c r="Q178" i="28"/>
  <c r="V178" i="28"/>
  <c r="I179" i="28"/>
  <c r="K179" i="28"/>
  <c r="O179" i="28"/>
  <c r="Q179" i="28"/>
  <c r="V179" i="28"/>
  <c r="I180" i="28"/>
  <c r="K180" i="28"/>
  <c r="O180" i="28"/>
  <c r="Q180" i="28"/>
  <c r="V180" i="28"/>
  <c r="G181" i="28"/>
  <c r="M181" i="28" s="1"/>
  <c r="I181" i="28"/>
  <c r="K181" i="28"/>
  <c r="O181" i="28"/>
  <c r="Q181" i="28"/>
  <c r="V181" i="28"/>
  <c r="I182" i="28"/>
  <c r="K182" i="28"/>
  <c r="O182" i="28"/>
  <c r="Q182" i="28"/>
  <c r="V182" i="28"/>
  <c r="I183" i="28"/>
  <c r="K183" i="28"/>
  <c r="O183" i="28"/>
  <c r="Q183" i="28"/>
  <c r="V183" i="28"/>
  <c r="I184" i="28"/>
  <c r="K184" i="28"/>
  <c r="O184" i="28"/>
  <c r="Q184" i="28"/>
  <c r="V184" i="28"/>
  <c r="G185" i="28"/>
  <c r="M185" i="28" s="1"/>
  <c r="I185" i="28"/>
  <c r="K185" i="28"/>
  <c r="O185" i="28"/>
  <c r="Q185" i="28"/>
  <c r="V185" i="28"/>
  <c r="G186" i="28"/>
  <c r="M186" i="28" s="1"/>
  <c r="I186" i="28"/>
  <c r="K186" i="28"/>
  <c r="O186" i="28"/>
  <c r="Q186" i="28"/>
  <c r="V186" i="28"/>
  <c r="G187" i="28"/>
  <c r="M187" i="28" s="1"/>
  <c r="I187" i="28"/>
  <c r="K187" i="28"/>
  <c r="O187" i="28"/>
  <c r="Q187" i="28"/>
  <c r="V187" i="28"/>
  <c r="I188" i="28"/>
  <c r="K188" i="28"/>
  <c r="O188" i="28"/>
  <c r="Q188" i="28"/>
  <c r="V188" i="28"/>
  <c r="G189" i="28"/>
  <c r="M189" i="28" s="1"/>
  <c r="I189" i="28"/>
  <c r="K189" i="28"/>
  <c r="O189" i="28"/>
  <c r="Q189" i="28"/>
  <c r="V189" i="28"/>
  <c r="G190" i="28"/>
  <c r="M190" i="28" s="1"/>
  <c r="I190" i="28"/>
  <c r="K190" i="28"/>
  <c r="O190" i="28"/>
  <c r="Q190" i="28"/>
  <c r="V190" i="28"/>
  <c r="G191" i="28"/>
  <c r="M191" i="28" s="1"/>
  <c r="I191" i="28"/>
  <c r="K191" i="28"/>
  <c r="O191" i="28"/>
  <c r="Q191" i="28"/>
  <c r="V191" i="28"/>
  <c r="I192" i="28"/>
  <c r="K192" i="28"/>
  <c r="O192" i="28"/>
  <c r="Q192" i="28"/>
  <c r="V192" i="28"/>
  <c r="G193" i="28"/>
  <c r="M193" i="28" s="1"/>
  <c r="I193" i="28"/>
  <c r="K193" i="28"/>
  <c r="O193" i="28"/>
  <c r="Q193" i="28"/>
  <c r="V193" i="28"/>
  <c r="G195" i="28"/>
  <c r="I195" i="28"/>
  <c r="K195" i="28"/>
  <c r="O195" i="28"/>
  <c r="Q195" i="28"/>
  <c r="V195" i="28"/>
  <c r="I196" i="28"/>
  <c r="K196" i="28"/>
  <c r="O196" i="28"/>
  <c r="Q196" i="28"/>
  <c r="V196" i="28"/>
  <c r="I197" i="28"/>
  <c r="K197" i="28"/>
  <c r="O197" i="28"/>
  <c r="Q197" i="28"/>
  <c r="V197" i="28"/>
  <c r="G199" i="28"/>
  <c r="M199" i="28" s="1"/>
  <c r="I199" i="28"/>
  <c r="K199" i="28"/>
  <c r="O199" i="28"/>
  <c r="Q199" i="28"/>
  <c r="V199" i="28"/>
  <c r="I200" i="28"/>
  <c r="K200" i="28"/>
  <c r="O200" i="28"/>
  <c r="Q200" i="28"/>
  <c r="V200" i="28"/>
  <c r="I201" i="28"/>
  <c r="K201" i="28"/>
  <c r="O201" i="28"/>
  <c r="Q201" i="28"/>
  <c r="V201" i="28"/>
  <c r="G202" i="28"/>
  <c r="M202" i="28" s="1"/>
  <c r="I202" i="28"/>
  <c r="K202" i="28"/>
  <c r="O202" i="28"/>
  <c r="Q202" i="28"/>
  <c r="V202" i="28"/>
  <c r="G203" i="28"/>
  <c r="M203" i="28" s="1"/>
  <c r="I203" i="28"/>
  <c r="K203" i="28"/>
  <c r="O203" i="28"/>
  <c r="Q203" i="28"/>
  <c r="V203" i="28"/>
  <c r="I204" i="28"/>
  <c r="K204" i="28"/>
  <c r="O204" i="28"/>
  <c r="Q204" i="28"/>
  <c r="V204" i="28"/>
  <c r="I205" i="28"/>
  <c r="K205" i="28"/>
  <c r="O205" i="28"/>
  <c r="Q205" i="28"/>
  <c r="V205" i="28"/>
  <c r="I206" i="28"/>
  <c r="K206" i="28"/>
  <c r="O206" i="28"/>
  <c r="Q206" i="28"/>
  <c r="V206" i="28"/>
  <c r="G207" i="28"/>
  <c r="M207" i="28" s="1"/>
  <c r="I207" i="28"/>
  <c r="K207" i="28"/>
  <c r="O207" i="28"/>
  <c r="Q207" i="28"/>
  <c r="V207" i="28"/>
  <c r="I208" i="28"/>
  <c r="K208" i="28"/>
  <c r="O208" i="28"/>
  <c r="Q208" i="28"/>
  <c r="V208" i="28"/>
  <c r="AE210" i="28"/>
  <c r="G58" i="1" s="1"/>
  <c r="I9" i="27"/>
  <c r="K9" i="27"/>
  <c r="O9" i="27"/>
  <c r="Q9" i="27"/>
  <c r="V9" i="27"/>
  <c r="G10" i="27"/>
  <c r="M10" i="27" s="1"/>
  <c r="I10" i="27"/>
  <c r="K10" i="27"/>
  <c r="O10" i="27"/>
  <c r="Q10" i="27"/>
  <c r="V10" i="27"/>
  <c r="I13" i="27"/>
  <c r="K13" i="27"/>
  <c r="O13" i="27"/>
  <c r="Q13" i="27"/>
  <c r="V13" i="27"/>
  <c r="G14" i="27"/>
  <c r="M14" i="27" s="1"/>
  <c r="I14" i="27"/>
  <c r="K14" i="27"/>
  <c r="O14" i="27"/>
  <c r="Q14" i="27"/>
  <c r="V14" i="27"/>
  <c r="I15" i="27"/>
  <c r="K15" i="27"/>
  <c r="O15" i="27"/>
  <c r="Q15" i="27"/>
  <c r="V15" i="27"/>
  <c r="I16" i="27"/>
  <c r="K16" i="27"/>
  <c r="O16" i="27"/>
  <c r="Q16" i="27"/>
  <c r="V16" i="27"/>
  <c r="I17" i="27"/>
  <c r="K17" i="27"/>
  <c r="O17" i="27"/>
  <c r="Q17" i="27"/>
  <c r="V17" i="27"/>
  <c r="G18" i="27"/>
  <c r="M18" i="27" s="1"/>
  <c r="I18" i="27"/>
  <c r="K18" i="27"/>
  <c r="O18" i="27"/>
  <c r="Q18" i="27"/>
  <c r="V18" i="27"/>
  <c r="I19" i="27"/>
  <c r="K19" i="27"/>
  <c r="O19" i="27"/>
  <c r="Q19" i="27"/>
  <c r="V19" i="27"/>
  <c r="G20" i="27"/>
  <c r="M20" i="27" s="1"/>
  <c r="I20" i="27"/>
  <c r="K20" i="27"/>
  <c r="O20" i="27"/>
  <c r="Q20" i="27"/>
  <c r="V20" i="27"/>
  <c r="G21" i="27"/>
  <c r="M21" i="27" s="1"/>
  <c r="I21" i="27"/>
  <c r="K21" i="27"/>
  <c r="O21" i="27"/>
  <c r="Q21" i="27"/>
  <c r="V21" i="27"/>
  <c r="G22" i="27"/>
  <c r="M22" i="27" s="1"/>
  <c r="I22" i="27"/>
  <c r="K22" i="27"/>
  <c r="O22" i="27"/>
  <c r="Q22" i="27"/>
  <c r="V22" i="27"/>
  <c r="I23" i="27"/>
  <c r="K23" i="27"/>
  <c r="O23" i="27"/>
  <c r="Q23" i="27"/>
  <c r="V23" i="27"/>
  <c r="G24" i="27"/>
  <c r="M24" i="27" s="1"/>
  <c r="I24" i="27"/>
  <c r="K24" i="27"/>
  <c r="O24" i="27"/>
  <c r="Q24" i="27"/>
  <c r="V24" i="27"/>
  <c r="I25" i="27"/>
  <c r="K25" i="27"/>
  <c r="O25" i="27"/>
  <c r="Q25" i="27"/>
  <c r="V25" i="27"/>
  <c r="G26" i="27"/>
  <c r="M26" i="27" s="1"/>
  <c r="I26" i="27"/>
  <c r="K26" i="27"/>
  <c r="O26" i="27"/>
  <c r="Q26" i="27"/>
  <c r="V26" i="27"/>
  <c r="I27" i="27"/>
  <c r="K27" i="27"/>
  <c r="O27" i="27"/>
  <c r="Q27" i="27"/>
  <c r="V27" i="27"/>
  <c r="G28" i="27"/>
  <c r="M28" i="27" s="1"/>
  <c r="I28" i="27"/>
  <c r="K28" i="27"/>
  <c r="O28" i="27"/>
  <c r="Q28" i="27"/>
  <c r="V28" i="27"/>
  <c r="I29" i="27"/>
  <c r="K29" i="27"/>
  <c r="O29" i="27"/>
  <c r="Q29" i="27"/>
  <c r="V29" i="27"/>
  <c r="G30" i="27"/>
  <c r="M30" i="27" s="1"/>
  <c r="I30" i="27"/>
  <c r="K30" i="27"/>
  <c r="O30" i="27"/>
  <c r="Q30" i="27"/>
  <c r="V30" i="27"/>
  <c r="I31" i="27"/>
  <c r="K31" i="27"/>
  <c r="O31" i="27"/>
  <c r="Q31" i="27"/>
  <c r="V31" i="27"/>
  <c r="I32" i="27"/>
  <c r="K32" i="27"/>
  <c r="O32" i="27"/>
  <c r="Q32" i="27"/>
  <c r="V32" i="27"/>
  <c r="G33" i="27"/>
  <c r="M33" i="27" s="1"/>
  <c r="I33" i="27"/>
  <c r="K33" i="27"/>
  <c r="O33" i="27"/>
  <c r="Q33" i="27"/>
  <c r="V33" i="27"/>
  <c r="G34" i="27"/>
  <c r="M34" i="27" s="1"/>
  <c r="I34" i="27"/>
  <c r="K34" i="27"/>
  <c r="O34" i="27"/>
  <c r="Q34" i="27"/>
  <c r="V34" i="27"/>
  <c r="I35" i="27"/>
  <c r="K35" i="27"/>
  <c r="O35" i="27"/>
  <c r="Q35" i="27"/>
  <c r="V35" i="27"/>
  <c r="G37" i="27"/>
  <c r="M37" i="27" s="1"/>
  <c r="I37" i="27"/>
  <c r="K37" i="27"/>
  <c r="O37" i="27"/>
  <c r="Q37" i="27"/>
  <c r="V37" i="27"/>
  <c r="I38" i="27"/>
  <c r="K38" i="27"/>
  <c r="O38" i="27"/>
  <c r="Q38" i="27"/>
  <c r="V38" i="27"/>
  <c r="G39" i="27"/>
  <c r="M39" i="27" s="1"/>
  <c r="I39" i="27"/>
  <c r="K39" i="27"/>
  <c r="O39" i="27"/>
  <c r="Q39" i="27"/>
  <c r="V39" i="27"/>
  <c r="I40" i="27"/>
  <c r="K40" i="27"/>
  <c r="O40" i="27"/>
  <c r="Q40" i="27"/>
  <c r="V40" i="27"/>
  <c r="G42" i="27"/>
  <c r="M42" i="27" s="1"/>
  <c r="I42" i="27"/>
  <c r="K42" i="27"/>
  <c r="O42" i="27"/>
  <c r="Q42" i="27"/>
  <c r="V42" i="27"/>
  <c r="I43" i="27"/>
  <c r="K43" i="27"/>
  <c r="O43" i="27"/>
  <c r="Q43" i="27"/>
  <c r="V43" i="27"/>
  <c r="G45" i="27"/>
  <c r="M45" i="27" s="1"/>
  <c r="I45" i="27"/>
  <c r="K45" i="27"/>
  <c r="O45" i="27"/>
  <c r="Q45" i="27"/>
  <c r="V45" i="27"/>
  <c r="I46" i="27"/>
  <c r="K46" i="27"/>
  <c r="O46" i="27"/>
  <c r="Q46" i="27"/>
  <c r="V46" i="27"/>
  <c r="AE48" i="27"/>
  <c r="G57" i="1" s="1"/>
  <c r="G9" i="26"/>
  <c r="M9" i="26" s="1"/>
  <c r="I9" i="26"/>
  <c r="K9" i="26"/>
  <c r="O9" i="26"/>
  <c r="Q9" i="26"/>
  <c r="V9" i="26"/>
  <c r="G10" i="26"/>
  <c r="M10" i="26" s="1"/>
  <c r="I10" i="26"/>
  <c r="K10" i="26"/>
  <c r="O10" i="26"/>
  <c r="Q10" i="26"/>
  <c r="V10" i="26"/>
  <c r="I11" i="26"/>
  <c r="K11" i="26"/>
  <c r="O11" i="26"/>
  <c r="Q11" i="26"/>
  <c r="V11" i="26"/>
  <c r="I12" i="26"/>
  <c r="K12" i="26"/>
  <c r="O12" i="26"/>
  <c r="Q12" i="26"/>
  <c r="V12" i="26"/>
  <c r="G13" i="26"/>
  <c r="M13" i="26" s="1"/>
  <c r="I13" i="26"/>
  <c r="K13" i="26"/>
  <c r="O13" i="26"/>
  <c r="Q13" i="26"/>
  <c r="V13" i="26"/>
  <c r="G14" i="26"/>
  <c r="M14" i="26" s="1"/>
  <c r="I14" i="26"/>
  <c r="K14" i="26"/>
  <c r="O14" i="26"/>
  <c r="Q14" i="26"/>
  <c r="V14" i="26"/>
  <c r="I15" i="26"/>
  <c r="K15" i="26"/>
  <c r="O15" i="26"/>
  <c r="Q15" i="26"/>
  <c r="V15" i="26"/>
  <c r="I16" i="26"/>
  <c r="K16" i="26"/>
  <c r="O16" i="26"/>
  <c r="Q16" i="26"/>
  <c r="V16" i="26"/>
  <c r="G17" i="26"/>
  <c r="M17" i="26" s="1"/>
  <c r="I17" i="26"/>
  <c r="K17" i="26"/>
  <c r="O17" i="26"/>
  <c r="Q17" i="26"/>
  <c r="V17" i="26"/>
  <c r="G18" i="26"/>
  <c r="M18" i="26" s="1"/>
  <c r="I18" i="26"/>
  <c r="K18" i="26"/>
  <c r="O18" i="26"/>
  <c r="Q18" i="26"/>
  <c r="V18" i="26"/>
  <c r="I19" i="26"/>
  <c r="K19" i="26"/>
  <c r="O19" i="26"/>
  <c r="Q19" i="26"/>
  <c r="V19" i="26"/>
  <c r="I20" i="26"/>
  <c r="K20" i="26"/>
  <c r="O20" i="26"/>
  <c r="Q20" i="26"/>
  <c r="V20" i="26"/>
  <c r="G21" i="26"/>
  <c r="M21" i="26" s="1"/>
  <c r="I21" i="26"/>
  <c r="K21" i="26"/>
  <c r="O21" i="26"/>
  <c r="Q21" i="26"/>
  <c r="V21" i="26"/>
  <c r="G22" i="26"/>
  <c r="M22" i="26" s="1"/>
  <c r="I22" i="26"/>
  <c r="K22" i="26"/>
  <c r="O22" i="26"/>
  <c r="Q22" i="26"/>
  <c r="V22" i="26"/>
  <c r="I23" i="26"/>
  <c r="K23" i="26"/>
  <c r="O23" i="26"/>
  <c r="Q23" i="26"/>
  <c r="V23" i="26"/>
  <c r="G24" i="26"/>
  <c r="M24" i="26" s="1"/>
  <c r="I24" i="26"/>
  <c r="K24" i="26"/>
  <c r="O24" i="26"/>
  <c r="Q24" i="26"/>
  <c r="V24" i="26"/>
  <c r="G25" i="26"/>
  <c r="M25" i="26" s="1"/>
  <c r="I25" i="26"/>
  <c r="K25" i="26"/>
  <c r="O25" i="26"/>
  <c r="Q25" i="26"/>
  <c r="V25" i="26"/>
  <c r="G26" i="26"/>
  <c r="M26" i="26" s="1"/>
  <c r="I26" i="26"/>
  <c r="K26" i="26"/>
  <c r="O26" i="26"/>
  <c r="Q26" i="26"/>
  <c r="V26" i="26"/>
  <c r="I27" i="26"/>
  <c r="K27" i="26"/>
  <c r="O27" i="26"/>
  <c r="Q27" i="26"/>
  <c r="V27" i="26"/>
  <c r="I28" i="26"/>
  <c r="K28" i="26"/>
  <c r="O28" i="26"/>
  <c r="Q28" i="26"/>
  <c r="V28" i="26"/>
  <c r="G29" i="26"/>
  <c r="M29" i="26" s="1"/>
  <c r="I29" i="26"/>
  <c r="K29" i="26"/>
  <c r="O29" i="26"/>
  <c r="Q29" i="26"/>
  <c r="V29" i="26"/>
  <c r="G31" i="26"/>
  <c r="M31" i="26" s="1"/>
  <c r="I31" i="26"/>
  <c r="K31" i="26"/>
  <c r="O31" i="26"/>
  <c r="Q31" i="26"/>
  <c r="V31" i="26"/>
  <c r="I32" i="26"/>
  <c r="K32" i="26"/>
  <c r="O32" i="26"/>
  <c r="Q32" i="26"/>
  <c r="V32" i="26"/>
  <c r="I33" i="26"/>
  <c r="K33" i="26"/>
  <c r="O33" i="26"/>
  <c r="Q33" i="26"/>
  <c r="V33" i="26"/>
  <c r="G34" i="26"/>
  <c r="M34" i="26" s="1"/>
  <c r="I34" i="26"/>
  <c r="K34" i="26"/>
  <c r="O34" i="26"/>
  <c r="Q34" i="26"/>
  <c r="V34" i="26"/>
  <c r="G35" i="26"/>
  <c r="M35" i="26" s="1"/>
  <c r="I35" i="26"/>
  <c r="K35" i="26"/>
  <c r="O35" i="26"/>
  <c r="Q35" i="26"/>
  <c r="V35" i="26"/>
  <c r="I36" i="26"/>
  <c r="K36" i="26"/>
  <c r="O36" i="26"/>
  <c r="Q36" i="26"/>
  <c r="V36" i="26"/>
  <c r="I37" i="26"/>
  <c r="K37" i="26"/>
  <c r="O37" i="26"/>
  <c r="Q37" i="26"/>
  <c r="V37" i="26"/>
  <c r="G38" i="26"/>
  <c r="M38" i="26" s="1"/>
  <c r="I38" i="26"/>
  <c r="K38" i="26"/>
  <c r="O38" i="26"/>
  <c r="Q38" i="26"/>
  <c r="V38" i="26"/>
  <c r="G39" i="26"/>
  <c r="M39" i="26" s="1"/>
  <c r="I39" i="26"/>
  <c r="K39" i="26"/>
  <c r="O39" i="26"/>
  <c r="Q39" i="26"/>
  <c r="V39" i="26"/>
  <c r="I40" i="26"/>
  <c r="K40" i="26"/>
  <c r="O40" i="26"/>
  <c r="Q40" i="26"/>
  <c r="V40" i="26"/>
  <c r="I41" i="26"/>
  <c r="K41" i="26"/>
  <c r="O41" i="26"/>
  <c r="Q41" i="26"/>
  <c r="V41" i="26"/>
  <c r="G42" i="26"/>
  <c r="M42" i="26" s="1"/>
  <c r="I42" i="26"/>
  <c r="K42" i="26"/>
  <c r="O42" i="26"/>
  <c r="Q42" i="26"/>
  <c r="V42" i="26"/>
  <c r="G43" i="26"/>
  <c r="M43" i="26" s="1"/>
  <c r="I43" i="26"/>
  <c r="K43" i="26"/>
  <c r="O43" i="26"/>
  <c r="Q43" i="26"/>
  <c r="V43" i="26"/>
  <c r="I44" i="26"/>
  <c r="K44" i="26"/>
  <c r="O44" i="26"/>
  <c r="Q44" i="26"/>
  <c r="V44" i="26"/>
  <c r="G45" i="26"/>
  <c r="M45" i="26" s="1"/>
  <c r="I45" i="26"/>
  <c r="K45" i="26"/>
  <c r="O45" i="26"/>
  <c r="Q45" i="26"/>
  <c r="V45" i="26"/>
  <c r="G46" i="26"/>
  <c r="M46" i="26" s="1"/>
  <c r="I46" i="26"/>
  <c r="K46" i="26"/>
  <c r="O46" i="26"/>
  <c r="Q46" i="26"/>
  <c r="V46" i="26"/>
  <c r="G47" i="26"/>
  <c r="M47" i="26" s="1"/>
  <c r="I47" i="26"/>
  <c r="K47" i="26"/>
  <c r="O47" i="26"/>
  <c r="Q47" i="26"/>
  <c r="V47" i="26"/>
  <c r="I48" i="26"/>
  <c r="K48" i="26"/>
  <c r="O48" i="26"/>
  <c r="Q48" i="26"/>
  <c r="V48" i="26"/>
  <c r="G50" i="26"/>
  <c r="I50" i="26"/>
  <c r="K50" i="26"/>
  <c r="O50" i="26"/>
  <c r="Q50" i="26"/>
  <c r="V50" i="26"/>
  <c r="G51" i="26"/>
  <c r="M51" i="26" s="1"/>
  <c r="I51" i="26"/>
  <c r="K51" i="26"/>
  <c r="O51" i="26"/>
  <c r="Q51" i="26"/>
  <c r="V51" i="26"/>
  <c r="G52" i="26"/>
  <c r="M52" i="26" s="1"/>
  <c r="I52" i="26"/>
  <c r="K52" i="26"/>
  <c r="O52" i="26"/>
  <c r="Q52" i="26"/>
  <c r="V52" i="26"/>
  <c r="I53" i="26"/>
  <c r="K53" i="26"/>
  <c r="O53" i="26"/>
  <c r="Q53" i="26"/>
  <c r="V53" i="26"/>
  <c r="G54" i="26"/>
  <c r="M54" i="26" s="1"/>
  <c r="I54" i="26"/>
  <c r="K54" i="26"/>
  <c r="O54" i="26"/>
  <c r="Q54" i="26"/>
  <c r="V54" i="26"/>
  <c r="G55" i="26"/>
  <c r="M55" i="26" s="1"/>
  <c r="I55" i="26"/>
  <c r="K55" i="26"/>
  <c r="O55" i="26"/>
  <c r="Q55" i="26"/>
  <c r="V55" i="26"/>
  <c r="G56" i="26"/>
  <c r="M56" i="26" s="1"/>
  <c r="I56" i="26"/>
  <c r="K56" i="26"/>
  <c r="O56" i="26"/>
  <c r="Q56" i="26"/>
  <c r="V56" i="26"/>
  <c r="I57" i="26"/>
  <c r="K57" i="26"/>
  <c r="O57" i="26"/>
  <c r="Q57" i="26"/>
  <c r="V57" i="26"/>
  <c r="I58" i="26"/>
  <c r="K58" i="26"/>
  <c r="O58" i="26"/>
  <c r="Q58" i="26"/>
  <c r="V58" i="26"/>
  <c r="G59" i="26"/>
  <c r="M59" i="26" s="1"/>
  <c r="I59" i="26"/>
  <c r="K59" i="26"/>
  <c r="O59" i="26"/>
  <c r="Q59" i="26"/>
  <c r="V59" i="26"/>
  <c r="G60" i="26"/>
  <c r="M60" i="26" s="1"/>
  <c r="I60" i="26"/>
  <c r="K60" i="26"/>
  <c r="O60" i="26"/>
  <c r="Q60" i="26"/>
  <c r="V60" i="26"/>
  <c r="I61" i="26"/>
  <c r="K61" i="26"/>
  <c r="O61" i="26"/>
  <c r="Q61" i="26"/>
  <c r="V61" i="26"/>
  <c r="I62" i="26"/>
  <c r="K62" i="26"/>
  <c r="O62" i="26"/>
  <c r="Q62" i="26"/>
  <c r="V62" i="26"/>
  <c r="G63" i="26"/>
  <c r="M63" i="26" s="1"/>
  <c r="I63" i="26"/>
  <c r="K63" i="26"/>
  <c r="O63" i="26"/>
  <c r="Q63" i="26"/>
  <c r="V63" i="26"/>
  <c r="G65" i="26"/>
  <c r="M65" i="26" s="1"/>
  <c r="I65" i="26"/>
  <c r="K65" i="26"/>
  <c r="O65" i="26"/>
  <c r="Q65" i="26"/>
  <c r="V65" i="26"/>
  <c r="I66" i="26"/>
  <c r="K66" i="26"/>
  <c r="O66" i="26"/>
  <c r="Q66" i="26"/>
  <c r="V66" i="26"/>
  <c r="I67" i="26"/>
  <c r="K67" i="26"/>
  <c r="O67" i="26"/>
  <c r="Q67" i="26"/>
  <c r="V67" i="26"/>
  <c r="G68" i="26"/>
  <c r="M68" i="26" s="1"/>
  <c r="I68" i="26"/>
  <c r="K68" i="26"/>
  <c r="O68" i="26"/>
  <c r="Q68" i="26"/>
  <c r="V68" i="26"/>
  <c r="G69" i="26"/>
  <c r="M69" i="26" s="1"/>
  <c r="I69" i="26"/>
  <c r="K69" i="26"/>
  <c r="O69" i="26"/>
  <c r="Q69" i="26"/>
  <c r="V69" i="26"/>
  <c r="I70" i="26"/>
  <c r="K70" i="26"/>
  <c r="O70" i="26"/>
  <c r="Q70" i="26"/>
  <c r="V70" i="26"/>
  <c r="I71" i="26"/>
  <c r="K71" i="26"/>
  <c r="O71" i="26"/>
  <c r="Q71" i="26"/>
  <c r="V71" i="26"/>
  <c r="G72" i="26"/>
  <c r="M72" i="26" s="1"/>
  <c r="I72" i="26"/>
  <c r="K72" i="26"/>
  <c r="O72" i="26"/>
  <c r="Q72" i="26"/>
  <c r="V72" i="26"/>
  <c r="G73" i="26"/>
  <c r="M73" i="26" s="1"/>
  <c r="I73" i="26"/>
  <c r="K73" i="26"/>
  <c r="O73" i="26"/>
  <c r="Q73" i="26"/>
  <c r="V73" i="26"/>
  <c r="I74" i="26"/>
  <c r="K74" i="26"/>
  <c r="O74" i="26"/>
  <c r="Q74" i="26"/>
  <c r="V74" i="26"/>
  <c r="I75" i="26"/>
  <c r="K75" i="26"/>
  <c r="O75" i="26"/>
  <c r="Q75" i="26"/>
  <c r="V75" i="26"/>
  <c r="G76" i="26"/>
  <c r="M76" i="26" s="1"/>
  <c r="I76" i="26"/>
  <c r="K76" i="26"/>
  <c r="O76" i="26"/>
  <c r="Q76" i="26"/>
  <c r="V76" i="26"/>
  <c r="G77" i="26"/>
  <c r="M77" i="26" s="1"/>
  <c r="I77" i="26"/>
  <c r="K77" i="26"/>
  <c r="O77" i="26"/>
  <c r="Q77" i="26"/>
  <c r="V77" i="26"/>
  <c r="G78" i="26"/>
  <c r="M78" i="26" s="1"/>
  <c r="I78" i="26"/>
  <c r="K78" i="26"/>
  <c r="O78" i="26"/>
  <c r="Q78" i="26"/>
  <c r="V78" i="26"/>
  <c r="I80" i="26"/>
  <c r="K80" i="26"/>
  <c r="O80" i="26"/>
  <c r="Q80" i="26"/>
  <c r="V80" i="26"/>
  <c r="G81" i="26"/>
  <c r="M81" i="26" s="1"/>
  <c r="I81" i="26"/>
  <c r="K81" i="26"/>
  <c r="O81" i="26"/>
  <c r="Q81" i="26"/>
  <c r="V81" i="26"/>
  <c r="G82" i="26"/>
  <c r="M82" i="26" s="1"/>
  <c r="I82" i="26"/>
  <c r="K82" i="26"/>
  <c r="O82" i="26"/>
  <c r="Q82" i="26"/>
  <c r="V82" i="26"/>
  <c r="I83" i="26"/>
  <c r="K83" i="26"/>
  <c r="O83" i="26"/>
  <c r="Q83" i="26"/>
  <c r="V83" i="26"/>
  <c r="G84" i="26"/>
  <c r="M84" i="26" s="1"/>
  <c r="I84" i="26"/>
  <c r="K84" i="26"/>
  <c r="O84" i="26"/>
  <c r="Q84" i="26"/>
  <c r="V84" i="26"/>
  <c r="G85" i="26"/>
  <c r="M85" i="26" s="1"/>
  <c r="I85" i="26"/>
  <c r="K85" i="26"/>
  <c r="O85" i="26"/>
  <c r="Q85" i="26"/>
  <c r="V85" i="26"/>
  <c r="G86" i="26"/>
  <c r="M86" i="26" s="1"/>
  <c r="I86" i="26"/>
  <c r="K86" i="26"/>
  <c r="O86" i="26"/>
  <c r="Q86" i="26"/>
  <c r="V86" i="26"/>
  <c r="I87" i="26"/>
  <c r="K87" i="26"/>
  <c r="O87" i="26"/>
  <c r="Q87" i="26"/>
  <c r="V87" i="26"/>
  <c r="I88" i="26"/>
  <c r="K88" i="26"/>
  <c r="O88" i="26"/>
  <c r="Q88" i="26"/>
  <c r="V88" i="26"/>
  <c r="G89" i="26"/>
  <c r="M89" i="26" s="1"/>
  <c r="I89" i="26"/>
  <c r="K89" i="26"/>
  <c r="O89" i="26"/>
  <c r="Q89" i="26"/>
  <c r="V89" i="26"/>
  <c r="G90" i="26"/>
  <c r="M90" i="26" s="1"/>
  <c r="I90" i="26"/>
  <c r="K90" i="26"/>
  <c r="O90" i="26"/>
  <c r="Q90" i="26"/>
  <c r="V90" i="26"/>
  <c r="I91" i="26"/>
  <c r="K91" i="26"/>
  <c r="O91" i="26"/>
  <c r="Q91" i="26"/>
  <c r="V91" i="26"/>
  <c r="I93" i="26"/>
  <c r="K93" i="26"/>
  <c r="O93" i="26"/>
  <c r="Q93" i="26"/>
  <c r="V93" i="26"/>
  <c r="G94" i="26"/>
  <c r="M94" i="26" s="1"/>
  <c r="I94" i="26"/>
  <c r="K94" i="26"/>
  <c r="O94" i="26"/>
  <c r="Q94" i="26"/>
  <c r="V94" i="26"/>
  <c r="G96" i="26"/>
  <c r="M96" i="26" s="1"/>
  <c r="M95" i="26" s="1"/>
  <c r="I96" i="26"/>
  <c r="I95" i="26" s="1"/>
  <c r="K96" i="26"/>
  <c r="K95" i="26" s="1"/>
  <c r="O96" i="26"/>
  <c r="O95" i="26" s="1"/>
  <c r="Q96" i="26"/>
  <c r="Q95" i="26" s="1"/>
  <c r="V96" i="26"/>
  <c r="V95" i="26" s="1"/>
  <c r="I99" i="26"/>
  <c r="K99" i="26"/>
  <c r="O99" i="26"/>
  <c r="Q99" i="26"/>
  <c r="V99" i="26"/>
  <c r="G100" i="26"/>
  <c r="M100" i="26" s="1"/>
  <c r="I100" i="26"/>
  <c r="K100" i="26"/>
  <c r="O100" i="26"/>
  <c r="Q100" i="26"/>
  <c r="V100" i="26"/>
  <c r="G101" i="26"/>
  <c r="M101" i="26" s="1"/>
  <c r="I101" i="26"/>
  <c r="K101" i="26"/>
  <c r="O101" i="26"/>
  <c r="Q101" i="26"/>
  <c r="V101" i="26"/>
  <c r="G102" i="26"/>
  <c r="M102" i="26" s="1"/>
  <c r="I102" i="26"/>
  <c r="K102" i="26"/>
  <c r="O102" i="26"/>
  <c r="Q102" i="26"/>
  <c r="V102" i="26"/>
  <c r="I103" i="26"/>
  <c r="K103" i="26"/>
  <c r="O103" i="26"/>
  <c r="Q103" i="26"/>
  <c r="V103" i="26"/>
  <c r="I104" i="26"/>
  <c r="K104" i="26"/>
  <c r="O104" i="26"/>
  <c r="Q104" i="26"/>
  <c r="V104" i="26"/>
  <c r="G105" i="26"/>
  <c r="M105" i="26" s="1"/>
  <c r="I105" i="26"/>
  <c r="K105" i="26"/>
  <c r="O105" i="26"/>
  <c r="Q105" i="26"/>
  <c r="V105" i="26"/>
  <c r="G106" i="26"/>
  <c r="M106" i="26" s="1"/>
  <c r="I106" i="26"/>
  <c r="K106" i="26"/>
  <c r="O106" i="26"/>
  <c r="Q106" i="26"/>
  <c r="V106" i="26"/>
  <c r="I107" i="26"/>
  <c r="K107" i="26"/>
  <c r="O107" i="26"/>
  <c r="Q107" i="26"/>
  <c r="V107" i="26"/>
  <c r="G108" i="26"/>
  <c r="M108" i="26" s="1"/>
  <c r="I108" i="26"/>
  <c r="K108" i="26"/>
  <c r="O108" i="26"/>
  <c r="Q108" i="26"/>
  <c r="V108" i="26"/>
  <c r="G109" i="26"/>
  <c r="M109" i="26" s="1"/>
  <c r="I109" i="26"/>
  <c r="K109" i="26"/>
  <c r="O109" i="26"/>
  <c r="Q109" i="26"/>
  <c r="V109" i="26"/>
  <c r="G110" i="26"/>
  <c r="M110" i="26" s="1"/>
  <c r="I110" i="26"/>
  <c r="K110" i="26"/>
  <c r="O110" i="26"/>
  <c r="Q110" i="26"/>
  <c r="V110" i="26"/>
  <c r="I111" i="26"/>
  <c r="K111" i="26"/>
  <c r="O111" i="26"/>
  <c r="Q111" i="26"/>
  <c r="V111" i="26"/>
  <c r="G112" i="26"/>
  <c r="M112" i="26" s="1"/>
  <c r="I112" i="26"/>
  <c r="K112" i="26"/>
  <c r="O112" i="26"/>
  <c r="Q112" i="26"/>
  <c r="V112" i="26"/>
  <c r="G114" i="26"/>
  <c r="M114" i="26" s="1"/>
  <c r="I114" i="26"/>
  <c r="K114" i="26"/>
  <c r="O114" i="26"/>
  <c r="Q114" i="26"/>
  <c r="V114" i="26"/>
  <c r="G115" i="26"/>
  <c r="M115" i="26" s="1"/>
  <c r="I115" i="26"/>
  <c r="K115" i="26"/>
  <c r="O115" i="26"/>
  <c r="Q115" i="26"/>
  <c r="V115" i="26"/>
  <c r="I116" i="26"/>
  <c r="K116" i="26"/>
  <c r="O116" i="26"/>
  <c r="Q116" i="26"/>
  <c r="V116" i="26"/>
  <c r="G117" i="26"/>
  <c r="M117" i="26" s="1"/>
  <c r="I117" i="26"/>
  <c r="K117" i="26"/>
  <c r="O117" i="26"/>
  <c r="Q117" i="26"/>
  <c r="V117" i="26"/>
  <c r="G118" i="26"/>
  <c r="M118" i="26" s="1"/>
  <c r="I118" i="26"/>
  <c r="K118" i="26"/>
  <c r="O118" i="26"/>
  <c r="Q118" i="26"/>
  <c r="V118" i="26"/>
  <c r="G119" i="26"/>
  <c r="M119" i="26" s="1"/>
  <c r="I119" i="26"/>
  <c r="K119" i="26"/>
  <c r="O119" i="26"/>
  <c r="Q119" i="26"/>
  <c r="V119" i="26"/>
  <c r="I120" i="26"/>
  <c r="K120" i="26"/>
  <c r="O120" i="26"/>
  <c r="Q120" i="26"/>
  <c r="V120" i="26"/>
  <c r="I121" i="26"/>
  <c r="K121" i="26"/>
  <c r="O121" i="26"/>
  <c r="Q121" i="26"/>
  <c r="V121" i="26"/>
  <c r="G122" i="26"/>
  <c r="M122" i="26" s="1"/>
  <c r="I122" i="26"/>
  <c r="K122" i="26"/>
  <c r="O122" i="26"/>
  <c r="Q122" i="26"/>
  <c r="V122" i="26"/>
  <c r="G123" i="26"/>
  <c r="M123" i="26" s="1"/>
  <c r="I123" i="26"/>
  <c r="K123" i="26"/>
  <c r="O123" i="26"/>
  <c r="Q123" i="26"/>
  <c r="V123" i="26"/>
  <c r="AE125" i="26"/>
  <c r="G56" i="1" s="1"/>
  <c r="AZ246" i="25"/>
  <c r="AZ223" i="25"/>
  <c r="AZ183" i="25"/>
  <c r="AZ181" i="25"/>
  <c r="AZ178" i="25"/>
  <c r="AZ177" i="25"/>
  <c r="AZ157" i="25"/>
  <c r="AZ128" i="25"/>
  <c r="AZ120" i="25"/>
  <c r="AZ117" i="25"/>
  <c r="AZ115" i="25"/>
  <c r="AZ100" i="25"/>
  <c r="AZ98" i="25"/>
  <c r="AZ96" i="25"/>
  <c r="AZ94" i="25"/>
  <c r="AZ92" i="25"/>
  <c r="AZ90" i="25"/>
  <c r="AZ87" i="25"/>
  <c r="AZ76" i="25"/>
  <c r="AZ71" i="25"/>
  <c r="AZ67" i="25"/>
  <c r="AZ65" i="25"/>
  <c r="AZ61" i="25"/>
  <c r="AZ45" i="25"/>
  <c r="AZ43" i="25"/>
  <c r="AZ33" i="25"/>
  <c r="AZ25" i="25"/>
  <c r="AZ23" i="25"/>
  <c r="AZ21" i="25"/>
  <c r="AZ19" i="25"/>
  <c r="AZ17" i="25"/>
  <c r="AZ15" i="25"/>
  <c r="AZ13" i="25"/>
  <c r="AZ10" i="25"/>
  <c r="I9" i="25"/>
  <c r="K9" i="25"/>
  <c r="O9" i="25"/>
  <c r="Q9" i="25"/>
  <c r="V9" i="25"/>
  <c r="I11" i="25"/>
  <c r="K11" i="25"/>
  <c r="O11" i="25"/>
  <c r="Q11" i="25"/>
  <c r="V11" i="25"/>
  <c r="I12" i="25"/>
  <c r="K12" i="25"/>
  <c r="O12" i="25"/>
  <c r="Q12" i="25"/>
  <c r="V12" i="25"/>
  <c r="I14" i="25"/>
  <c r="K14" i="25"/>
  <c r="O14" i="25"/>
  <c r="Q14" i="25"/>
  <c r="V14" i="25"/>
  <c r="G16" i="25"/>
  <c r="M16" i="25" s="1"/>
  <c r="I16" i="25"/>
  <c r="K16" i="25"/>
  <c r="O16" i="25"/>
  <c r="Q16" i="25"/>
  <c r="V16" i="25"/>
  <c r="I18" i="25"/>
  <c r="K18" i="25"/>
  <c r="O18" i="25"/>
  <c r="Q18" i="25"/>
  <c r="V18" i="25"/>
  <c r="G20" i="25"/>
  <c r="M20" i="25" s="1"/>
  <c r="I20" i="25"/>
  <c r="K20" i="25"/>
  <c r="O20" i="25"/>
  <c r="Q20" i="25"/>
  <c r="V20" i="25"/>
  <c r="I22" i="25"/>
  <c r="K22" i="25"/>
  <c r="O22" i="25"/>
  <c r="Q22" i="25"/>
  <c r="V22" i="25"/>
  <c r="G24" i="25"/>
  <c r="M24" i="25" s="1"/>
  <c r="I24" i="25"/>
  <c r="K24" i="25"/>
  <c r="O24" i="25"/>
  <c r="Q24" i="25"/>
  <c r="V24" i="25"/>
  <c r="I26" i="25"/>
  <c r="K26" i="25"/>
  <c r="O26" i="25"/>
  <c r="Q26" i="25"/>
  <c r="V26" i="25"/>
  <c r="G28" i="25"/>
  <c r="M28" i="25" s="1"/>
  <c r="I28" i="25"/>
  <c r="K28" i="25"/>
  <c r="O28" i="25"/>
  <c r="Q28" i="25"/>
  <c r="V28" i="25"/>
  <c r="G29" i="25"/>
  <c r="M29" i="25" s="1"/>
  <c r="I29" i="25"/>
  <c r="K29" i="25"/>
  <c r="O29" i="25"/>
  <c r="Q29" i="25"/>
  <c r="V29" i="25"/>
  <c r="I30" i="25"/>
  <c r="K30" i="25"/>
  <c r="O30" i="25"/>
  <c r="Q30" i="25"/>
  <c r="V30" i="25"/>
  <c r="I31" i="25"/>
  <c r="K31" i="25"/>
  <c r="O31" i="25"/>
  <c r="Q31" i="25"/>
  <c r="V31" i="25"/>
  <c r="G32" i="25"/>
  <c r="M32" i="25" s="1"/>
  <c r="I32" i="25"/>
  <c r="K32" i="25"/>
  <c r="O32" i="25"/>
  <c r="Q32" i="25"/>
  <c r="V32" i="25"/>
  <c r="I34" i="25"/>
  <c r="K34" i="25"/>
  <c r="O34" i="25"/>
  <c r="Q34" i="25"/>
  <c r="V34" i="25"/>
  <c r="I36" i="25"/>
  <c r="K36" i="25"/>
  <c r="O36" i="25"/>
  <c r="Q36" i="25"/>
  <c r="V36" i="25"/>
  <c r="I42" i="25"/>
  <c r="K42" i="25"/>
  <c r="O42" i="25"/>
  <c r="Q42" i="25"/>
  <c r="V42" i="25"/>
  <c r="I44" i="25"/>
  <c r="K44" i="25"/>
  <c r="O44" i="25"/>
  <c r="Q44" i="25"/>
  <c r="V44" i="25"/>
  <c r="I46" i="25"/>
  <c r="K46" i="25"/>
  <c r="O46" i="25"/>
  <c r="Q46" i="25"/>
  <c r="V46" i="25"/>
  <c r="G47" i="25"/>
  <c r="M47" i="25" s="1"/>
  <c r="I47" i="25"/>
  <c r="K47" i="25"/>
  <c r="O47" i="25"/>
  <c r="Q47" i="25"/>
  <c r="V47" i="25"/>
  <c r="I48" i="25"/>
  <c r="K48" i="25"/>
  <c r="O48" i="25"/>
  <c r="Q48" i="25"/>
  <c r="V48" i="25"/>
  <c r="G49" i="25"/>
  <c r="M49" i="25" s="1"/>
  <c r="I49" i="25"/>
  <c r="K49" i="25"/>
  <c r="O49" i="25"/>
  <c r="Q49" i="25"/>
  <c r="V49" i="25"/>
  <c r="G50" i="25"/>
  <c r="M50" i="25" s="1"/>
  <c r="I50" i="25"/>
  <c r="K50" i="25"/>
  <c r="O50" i="25"/>
  <c r="Q50" i="25"/>
  <c r="V50" i="25"/>
  <c r="I51" i="25"/>
  <c r="K51" i="25"/>
  <c r="O51" i="25"/>
  <c r="Q51" i="25"/>
  <c r="V51" i="25"/>
  <c r="I52" i="25"/>
  <c r="K52" i="25"/>
  <c r="O52" i="25"/>
  <c r="Q52" i="25"/>
  <c r="V52" i="25"/>
  <c r="G54" i="25"/>
  <c r="M54" i="25" s="1"/>
  <c r="I54" i="25"/>
  <c r="K54" i="25"/>
  <c r="O54" i="25"/>
  <c r="Q54" i="25"/>
  <c r="V54" i="25"/>
  <c r="I55" i="25"/>
  <c r="K55" i="25"/>
  <c r="O55" i="25"/>
  <c r="Q55" i="25"/>
  <c r="V55" i="25"/>
  <c r="I56" i="25"/>
  <c r="K56" i="25"/>
  <c r="O56" i="25"/>
  <c r="Q56" i="25"/>
  <c r="V56" i="25"/>
  <c r="I57" i="25"/>
  <c r="K57" i="25"/>
  <c r="O57" i="25"/>
  <c r="Q57" i="25"/>
  <c r="V57" i="25"/>
  <c r="G58" i="25"/>
  <c r="M58" i="25" s="1"/>
  <c r="I58" i="25"/>
  <c r="K58" i="25"/>
  <c r="O58" i="25"/>
  <c r="Q58" i="25"/>
  <c r="V58" i="25"/>
  <c r="I59" i="25"/>
  <c r="K59" i="25"/>
  <c r="O59" i="25"/>
  <c r="Q59" i="25"/>
  <c r="V59" i="25"/>
  <c r="G60" i="25"/>
  <c r="M60" i="25" s="1"/>
  <c r="I60" i="25"/>
  <c r="K60" i="25"/>
  <c r="O60" i="25"/>
  <c r="Q60" i="25"/>
  <c r="V60" i="25"/>
  <c r="I62" i="25"/>
  <c r="K62" i="25"/>
  <c r="O62" i="25"/>
  <c r="Q62" i="25"/>
  <c r="V62" i="25"/>
  <c r="I63" i="25"/>
  <c r="K63" i="25"/>
  <c r="O63" i="25"/>
  <c r="Q63" i="25"/>
  <c r="V63" i="25"/>
  <c r="G64" i="25"/>
  <c r="M64" i="25" s="1"/>
  <c r="I64" i="25"/>
  <c r="K64" i="25"/>
  <c r="O64" i="25"/>
  <c r="Q64" i="25"/>
  <c r="V64" i="25"/>
  <c r="I66" i="25"/>
  <c r="K66" i="25"/>
  <c r="O66" i="25"/>
  <c r="Q66" i="25"/>
  <c r="V66" i="25"/>
  <c r="I68" i="25"/>
  <c r="K68" i="25"/>
  <c r="O68" i="25"/>
  <c r="Q68" i="25"/>
  <c r="V68" i="25"/>
  <c r="G70" i="25"/>
  <c r="M70" i="25" s="1"/>
  <c r="I70" i="25"/>
  <c r="K70" i="25"/>
  <c r="O70" i="25"/>
  <c r="Q70" i="25"/>
  <c r="V70" i="25"/>
  <c r="I72" i="25"/>
  <c r="K72" i="25"/>
  <c r="O72" i="25"/>
  <c r="Q72" i="25"/>
  <c r="V72" i="25"/>
  <c r="I73" i="25"/>
  <c r="K73" i="25"/>
  <c r="O73" i="25"/>
  <c r="Q73" i="25"/>
  <c r="V73" i="25"/>
  <c r="I74" i="25"/>
  <c r="K74" i="25"/>
  <c r="O74" i="25"/>
  <c r="Q74" i="25"/>
  <c r="V74" i="25"/>
  <c r="G75" i="25"/>
  <c r="M75" i="25" s="1"/>
  <c r="I75" i="25"/>
  <c r="K75" i="25"/>
  <c r="O75" i="25"/>
  <c r="Q75" i="25"/>
  <c r="V75" i="25"/>
  <c r="I77" i="25"/>
  <c r="K77" i="25"/>
  <c r="O77" i="25"/>
  <c r="Q77" i="25"/>
  <c r="V77" i="25"/>
  <c r="G78" i="25"/>
  <c r="M78" i="25" s="1"/>
  <c r="I78" i="25"/>
  <c r="K78" i="25"/>
  <c r="O78" i="25"/>
  <c r="Q78" i="25"/>
  <c r="V78" i="25"/>
  <c r="I79" i="25"/>
  <c r="K79" i="25"/>
  <c r="O79" i="25"/>
  <c r="Q79" i="25"/>
  <c r="V79" i="25"/>
  <c r="G81" i="25"/>
  <c r="M81" i="25" s="1"/>
  <c r="I81" i="25"/>
  <c r="K81" i="25"/>
  <c r="O81" i="25"/>
  <c r="Q81" i="25"/>
  <c r="V81" i="25"/>
  <c r="I82" i="25"/>
  <c r="K82" i="25"/>
  <c r="O82" i="25"/>
  <c r="Q82" i="25"/>
  <c r="V82" i="25"/>
  <c r="G83" i="25"/>
  <c r="M83" i="25" s="1"/>
  <c r="I83" i="25"/>
  <c r="K83" i="25"/>
  <c r="O83" i="25"/>
  <c r="Q83" i="25"/>
  <c r="V83" i="25"/>
  <c r="I84" i="25"/>
  <c r="K84" i="25"/>
  <c r="O84" i="25"/>
  <c r="Q84" i="25"/>
  <c r="V84" i="25"/>
  <c r="I85" i="25"/>
  <c r="K85" i="25"/>
  <c r="O85" i="25"/>
  <c r="Q85" i="25"/>
  <c r="V85" i="25"/>
  <c r="I86" i="25"/>
  <c r="K86" i="25"/>
  <c r="O86" i="25"/>
  <c r="Q86" i="25"/>
  <c r="V86" i="25"/>
  <c r="I89" i="25"/>
  <c r="K89" i="25"/>
  <c r="O89" i="25"/>
  <c r="Q89" i="25"/>
  <c r="V89" i="25"/>
  <c r="I91" i="25"/>
  <c r="K91" i="25"/>
  <c r="O91" i="25"/>
  <c r="Q91" i="25"/>
  <c r="V91" i="25"/>
  <c r="G93" i="25"/>
  <c r="I93" i="25"/>
  <c r="K93" i="25"/>
  <c r="O93" i="25"/>
  <c r="Q93" i="25"/>
  <c r="V93" i="25"/>
  <c r="I95" i="25"/>
  <c r="K95" i="25"/>
  <c r="O95" i="25"/>
  <c r="Q95" i="25"/>
  <c r="V95" i="25"/>
  <c r="G97" i="25"/>
  <c r="M97" i="25" s="1"/>
  <c r="I97" i="25"/>
  <c r="K97" i="25"/>
  <c r="O97" i="25"/>
  <c r="Q97" i="25"/>
  <c r="V97" i="25"/>
  <c r="I101" i="25"/>
  <c r="K101" i="25"/>
  <c r="O101" i="25"/>
  <c r="Q101" i="25"/>
  <c r="V101" i="25"/>
  <c r="G102" i="25"/>
  <c r="M102" i="25" s="1"/>
  <c r="I102" i="25"/>
  <c r="K102" i="25"/>
  <c r="O102" i="25"/>
  <c r="Q102" i="25"/>
  <c r="V102" i="25"/>
  <c r="I103" i="25"/>
  <c r="K103" i="25"/>
  <c r="O103" i="25"/>
  <c r="Q103" i="25"/>
  <c r="V103" i="25"/>
  <c r="G104" i="25"/>
  <c r="M104" i="25" s="1"/>
  <c r="I104" i="25"/>
  <c r="K104" i="25"/>
  <c r="O104" i="25"/>
  <c r="Q104" i="25"/>
  <c r="V104" i="25"/>
  <c r="I105" i="25"/>
  <c r="K105" i="25"/>
  <c r="O105" i="25"/>
  <c r="Q105" i="25"/>
  <c r="V105" i="25"/>
  <c r="G106" i="25"/>
  <c r="M106" i="25" s="1"/>
  <c r="I106" i="25"/>
  <c r="K106" i="25"/>
  <c r="O106" i="25"/>
  <c r="Q106" i="25"/>
  <c r="V106" i="25"/>
  <c r="G107" i="25"/>
  <c r="M107" i="25" s="1"/>
  <c r="I107" i="25"/>
  <c r="K107" i="25"/>
  <c r="O107" i="25"/>
  <c r="Q107" i="25"/>
  <c r="V107" i="25"/>
  <c r="I108" i="25"/>
  <c r="K108" i="25"/>
  <c r="O108" i="25"/>
  <c r="Q108" i="25"/>
  <c r="V108" i="25"/>
  <c r="I109" i="25"/>
  <c r="K109" i="25"/>
  <c r="O109" i="25"/>
  <c r="Q109" i="25"/>
  <c r="V109" i="25"/>
  <c r="I110" i="25"/>
  <c r="K110" i="25"/>
  <c r="O110" i="25"/>
  <c r="Q110" i="25"/>
  <c r="V110" i="25"/>
  <c r="I111" i="25"/>
  <c r="K111" i="25"/>
  <c r="O111" i="25"/>
  <c r="Q111" i="25"/>
  <c r="V111" i="25"/>
  <c r="G113" i="25"/>
  <c r="M113" i="25" s="1"/>
  <c r="I113" i="25"/>
  <c r="K113" i="25"/>
  <c r="O113" i="25"/>
  <c r="Q113" i="25"/>
  <c r="V113" i="25"/>
  <c r="I114" i="25"/>
  <c r="K114" i="25"/>
  <c r="O114" i="25"/>
  <c r="Q114" i="25"/>
  <c r="V114" i="25"/>
  <c r="G116" i="25"/>
  <c r="M116" i="25" s="1"/>
  <c r="I116" i="25"/>
  <c r="K116" i="25"/>
  <c r="O116" i="25"/>
  <c r="Q116" i="25"/>
  <c r="V116" i="25"/>
  <c r="I118" i="25"/>
  <c r="K118" i="25"/>
  <c r="O118" i="25"/>
  <c r="Q118" i="25"/>
  <c r="V118" i="25"/>
  <c r="G119" i="25"/>
  <c r="M119" i="25" s="1"/>
  <c r="I119" i="25"/>
  <c r="K119" i="25"/>
  <c r="O119" i="25"/>
  <c r="Q119" i="25"/>
  <c r="V119" i="25"/>
  <c r="I121" i="25"/>
  <c r="K121" i="25"/>
  <c r="O121" i="25"/>
  <c r="Q121" i="25"/>
  <c r="V121" i="25"/>
  <c r="G122" i="25"/>
  <c r="M122" i="25" s="1"/>
  <c r="I122" i="25"/>
  <c r="K122" i="25"/>
  <c r="O122" i="25"/>
  <c r="Q122" i="25"/>
  <c r="V122" i="25"/>
  <c r="G123" i="25"/>
  <c r="M123" i="25" s="1"/>
  <c r="I123" i="25"/>
  <c r="K123" i="25"/>
  <c r="O123" i="25"/>
  <c r="Q123" i="25"/>
  <c r="V123" i="25"/>
  <c r="I124" i="25"/>
  <c r="K124" i="25"/>
  <c r="O124" i="25"/>
  <c r="Q124" i="25"/>
  <c r="V124" i="25"/>
  <c r="I125" i="25"/>
  <c r="K125" i="25"/>
  <c r="O125" i="25"/>
  <c r="Q125" i="25"/>
  <c r="V125" i="25"/>
  <c r="G126" i="25"/>
  <c r="M126" i="25" s="1"/>
  <c r="I126" i="25"/>
  <c r="K126" i="25"/>
  <c r="O126" i="25"/>
  <c r="Q126" i="25"/>
  <c r="V126" i="25"/>
  <c r="I127" i="25"/>
  <c r="K127" i="25"/>
  <c r="O127" i="25"/>
  <c r="Q127" i="25"/>
  <c r="V127" i="25"/>
  <c r="I131" i="25"/>
  <c r="K131" i="25"/>
  <c r="O131" i="25"/>
  <c r="Q131" i="25"/>
  <c r="V131" i="25"/>
  <c r="I136" i="25"/>
  <c r="K136" i="25"/>
  <c r="O136" i="25"/>
  <c r="Q136" i="25"/>
  <c r="V136" i="25"/>
  <c r="I139" i="25"/>
  <c r="K139" i="25"/>
  <c r="O139" i="25"/>
  <c r="Q139" i="25"/>
  <c r="V139" i="25"/>
  <c r="I140" i="25"/>
  <c r="K140" i="25"/>
  <c r="O140" i="25"/>
  <c r="Q140" i="25"/>
  <c r="V140" i="25"/>
  <c r="G141" i="25"/>
  <c r="I141" i="25"/>
  <c r="K141" i="25"/>
  <c r="O141" i="25"/>
  <c r="Q141" i="25"/>
  <c r="V141" i="25"/>
  <c r="I142" i="25"/>
  <c r="K142" i="25"/>
  <c r="O142" i="25"/>
  <c r="Q142" i="25"/>
  <c r="V142" i="25"/>
  <c r="G147" i="25"/>
  <c r="M147" i="25" s="1"/>
  <c r="I147" i="25"/>
  <c r="K147" i="25"/>
  <c r="O147" i="25"/>
  <c r="Q147" i="25"/>
  <c r="V147" i="25"/>
  <c r="G150" i="25"/>
  <c r="M150" i="25" s="1"/>
  <c r="I150" i="25"/>
  <c r="K150" i="25"/>
  <c r="O150" i="25"/>
  <c r="Q150" i="25"/>
  <c r="V150" i="25"/>
  <c r="I151" i="25"/>
  <c r="K151" i="25"/>
  <c r="O151" i="25"/>
  <c r="Q151" i="25"/>
  <c r="V151" i="25"/>
  <c r="I152" i="25"/>
  <c r="K152" i="25"/>
  <c r="O152" i="25"/>
  <c r="Q152" i="25"/>
  <c r="V152" i="25"/>
  <c r="G153" i="25"/>
  <c r="M153" i="25" s="1"/>
  <c r="I153" i="25"/>
  <c r="K153" i="25"/>
  <c r="O153" i="25"/>
  <c r="Q153" i="25"/>
  <c r="V153" i="25"/>
  <c r="I154" i="25"/>
  <c r="K154" i="25"/>
  <c r="O154" i="25"/>
  <c r="Q154" i="25"/>
  <c r="V154" i="25"/>
  <c r="I156" i="25"/>
  <c r="K156" i="25"/>
  <c r="O156" i="25"/>
  <c r="Q156" i="25"/>
  <c r="V156" i="25"/>
  <c r="I158" i="25"/>
  <c r="K158" i="25"/>
  <c r="O158" i="25"/>
  <c r="Q158" i="25"/>
  <c r="V158" i="25"/>
  <c r="G159" i="25"/>
  <c r="M159" i="25" s="1"/>
  <c r="I159" i="25"/>
  <c r="K159" i="25"/>
  <c r="O159" i="25"/>
  <c r="Q159" i="25"/>
  <c r="V159" i="25"/>
  <c r="I160" i="25"/>
  <c r="K160" i="25"/>
  <c r="O160" i="25"/>
  <c r="Q160" i="25"/>
  <c r="V160" i="25"/>
  <c r="G161" i="25"/>
  <c r="M161" i="25" s="1"/>
  <c r="I161" i="25"/>
  <c r="K161" i="25"/>
  <c r="O161" i="25"/>
  <c r="Q161" i="25"/>
  <c r="V161" i="25"/>
  <c r="I162" i="25"/>
  <c r="K162" i="25"/>
  <c r="O162" i="25"/>
  <c r="Q162" i="25"/>
  <c r="V162" i="25"/>
  <c r="I164" i="25"/>
  <c r="K164" i="25"/>
  <c r="O164" i="25"/>
  <c r="Q164" i="25"/>
  <c r="V164" i="25"/>
  <c r="G166" i="25"/>
  <c r="M166" i="25" s="1"/>
  <c r="I166" i="25"/>
  <c r="K166" i="25"/>
  <c r="O166" i="25"/>
  <c r="Q166" i="25"/>
  <c r="V166" i="25"/>
  <c r="I168" i="25"/>
  <c r="K168" i="25"/>
  <c r="O168" i="25"/>
  <c r="Q168" i="25"/>
  <c r="V168" i="25"/>
  <c r="I169" i="25"/>
  <c r="K169" i="25"/>
  <c r="O169" i="25"/>
  <c r="Q169" i="25"/>
  <c r="V169" i="25"/>
  <c r="G170" i="25"/>
  <c r="M170" i="25" s="1"/>
  <c r="I170" i="25"/>
  <c r="K170" i="25"/>
  <c r="O170" i="25"/>
  <c r="Q170" i="25"/>
  <c r="V170" i="25"/>
  <c r="I171" i="25"/>
  <c r="K171" i="25"/>
  <c r="O171" i="25"/>
  <c r="Q171" i="25"/>
  <c r="V171" i="25"/>
  <c r="I172" i="25"/>
  <c r="K172" i="25"/>
  <c r="O172" i="25"/>
  <c r="Q172" i="25"/>
  <c r="V172" i="25"/>
  <c r="I173" i="25"/>
  <c r="K173" i="25"/>
  <c r="O173" i="25"/>
  <c r="Q173" i="25"/>
  <c r="V173" i="25"/>
  <c r="G174" i="25"/>
  <c r="M174" i="25" s="1"/>
  <c r="I174" i="25"/>
  <c r="K174" i="25"/>
  <c r="O174" i="25"/>
  <c r="Q174" i="25"/>
  <c r="V174" i="25"/>
  <c r="I175" i="25"/>
  <c r="K175" i="25"/>
  <c r="O175" i="25"/>
  <c r="Q175" i="25"/>
  <c r="V175" i="25"/>
  <c r="G176" i="25"/>
  <c r="M176" i="25" s="1"/>
  <c r="I176" i="25"/>
  <c r="K176" i="25"/>
  <c r="O176" i="25"/>
  <c r="Q176" i="25"/>
  <c r="V176" i="25"/>
  <c r="I182" i="25"/>
  <c r="K182" i="25"/>
  <c r="O182" i="25"/>
  <c r="Q182" i="25"/>
  <c r="V182" i="25"/>
  <c r="G185" i="25"/>
  <c r="M185" i="25" s="1"/>
  <c r="I185" i="25"/>
  <c r="K185" i="25"/>
  <c r="O185" i="25"/>
  <c r="Q185" i="25"/>
  <c r="V185" i="25"/>
  <c r="I186" i="25"/>
  <c r="K186" i="25"/>
  <c r="O186" i="25"/>
  <c r="Q186" i="25"/>
  <c r="V186" i="25"/>
  <c r="G187" i="25"/>
  <c r="M187" i="25" s="1"/>
  <c r="I187" i="25"/>
  <c r="K187" i="25"/>
  <c r="O187" i="25"/>
  <c r="Q187" i="25"/>
  <c r="V187" i="25"/>
  <c r="I188" i="25"/>
  <c r="K188" i="25"/>
  <c r="O188" i="25"/>
  <c r="Q188" i="25"/>
  <c r="V188" i="25"/>
  <c r="I189" i="25"/>
  <c r="K189" i="25"/>
  <c r="O189" i="25"/>
  <c r="Q189" i="25"/>
  <c r="V189" i="25"/>
  <c r="I190" i="25"/>
  <c r="K190" i="25"/>
  <c r="O190" i="25"/>
  <c r="Q190" i="25"/>
  <c r="V190" i="25"/>
  <c r="I191" i="25"/>
  <c r="K191" i="25"/>
  <c r="O191" i="25"/>
  <c r="Q191" i="25"/>
  <c r="V191" i="25"/>
  <c r="I192" i="25"/>
  <c r="K192" i="25"/>
  <c r="O192" i="25"/>
  <c r="Q192" i="25"/>
  <c r="V192" i="25"/>
  <c r="G193" i="25"/>
  <c r="M193" i="25" s="1"/>
  <c r="I193" i="25"/>
  <c r="K193" i="25"/>
  <c r="O193" i="25"/>
  <c r="Q193" i="25"/>
  <c r="V193" i="25"/>
  <c r="I194" i="25"/>
  <c r="K194" i="25"/>
  <c r="O194" i="25"/>
  <c r="Q194" i="25"/>
  <c r="V194" i="25"/>
  <c r="G196" i="25"/>
  <c r="M196" i="25" s="1"/>
  <c r="I196" i="25"/>
  <c r="K196" i="25"/>
  <c r="O196" i="25"/>
  <c r="Q196" i="25"/>
  <c r="V196" i="25"/>
  <c r="I201" i="25"/>
  <c r="K201" i="25"/>
  <c r="O201" i="25"/>
  <c r="Q201" i="25"/>
  <c r="V201" i="25"/>
  <c r="G204" i="25"/>
  <c r="M204" i="25" s="1"/>
  <c r="I204" i="25"/>
  <c r="K204" i="25"/>
  <c r="O204" i="25"/>
  <c r="Q204" i="25"/>
  <c r="V204" i="25"/>
  <c r="I205" i="25"/>
  <c r="K205" i="25"/>
  <c r="O205" i="25"/>
  <c r="Q205" i="25"/>
  <c r="V205" i="25"/>
  <c r="G206" i="25"/>
  <c r="M206" i="25" s="1"/>
  <c r="I206" i="25"/>
  <c r="K206" i="25"/>
  <c r="O206" i="25"/>
  <c r="Q206" i="25"/>
  <c r="V206" i="25"/>
  <c r="I207" i="25"/>
  <c r="K207" i="25"/>
  <c r="O207" i="25"/>
  <c r="Q207" i="25"/>
  <c r="V207" i="25"/>
  <c r="G212" i="25"/>
  <c r="M212" i="25" s="1"/>
  <c r="I212" i="25"/>
  <c r="K212" i="25"/>
  <c r="O212" i="25"/>
  <c r="Q212" i="25"/>
  <c r="V212" i="25"/>
  <c r="G215" i="25"/>
  <c r="M215" i="25" s="1"/>
  <c r="I215" i="25"/>
  <c r="K215" i="25"/>
  <c r="O215" i="25"/>
  <c r="Q215" i="25"/>
  <c r="V215" i="25"/>
  <c r="I216" i="25"/>
  <c r="K216" i="25"/>
  <c r="O216" i="25"/>
  <c r="Q216" i="25"/>
  <c r="V216" i="25"/>
  <c r="I217" i="25"/>
  <c r="K217" i="25"/>
  <c r="O217" i="25"/>
  <c r="Q217" i="25"/>
  <c r="V217" i="25"/>
  <c r="I219" i="25"/>
  <c r="K219" i="25"/>
  <c r="O219" i="25"/>
  <c r="Q219" i="25"/>
  <c r="V219" i="25"/>
  <c r="I220" i="25"/>
  <c r="K220" i="25"/>
  <c r="O220" i="25"/>
  <c r="Q220" i="25"/>
  <c r="V220" i="25"/>
  <c r="V218" i="25" s="1"/>
  <c r="G222" i="25"/>
  <c r="M222" i="25" s="1"/>
  <c r="I222" i="25"/>
  <c r="K222" i="25"/>
  <c r="O222" i="25"/>
  <c r="Q222" i="25"/>
  <c r="V222" i="25"/>
  <c r="I224" i="25"/>
  <c r="K224" i="25"/>
  <c r="O224" i="25"/>
  <c r="Q224" i="25"/>
  <c r="V224" i="25"/>
  <c r="G225" i="25"/>
  <c r="M225" i="25" s="1"/>
  <c r="I225" i="25"/>
  <c r="K225" i="25"/>
  <c r="O225" i="25"/>
  <c r="Q225" i="25"/>
  <c r="V225" i="25"/>
  <c r="I227" i="25"/>
  <c r="K227" i="25"/>
  <c r="O227" i="25"/>
  <c r="Q227" i="25"/>
  <c r="V227" i="25"/>
  <c r="G228" i="25"/>
  <c r="M228" i="25" s="1"/>
  <c r="I228" i="25"/>
  <c r="K228" i="25"/>
  <c r="O228" i="25"/>
  <c r="Q228" i="25"/>
  <c r="V228" i="25"/>
  <c r="I230" i="25"/>
  <c r="I229" i="25" s="1"/>
  <c r="K230" i="25"/>
  <c r="K229" i="25" s="1"/>
  <c r="O230" i="25"/>
  <c r="O229" i="25" s="1"/>
  <c r="Q230" i="25"/>
  <c r="Q229" i="25" s="1"/>
  <c r="V230" i="25"/>
  <c r="V229" i="25" s="1"/>
  <c r="G232" i="25"/>
  <c r="M232" i="25" s="1"/>
  <c r="I232" i="25"/>
  <c r="K232" i="25"/>
  <c r="O232" i="25"/>
  <c r="Q232" i="25"/>
  <c r="V232" i="25"/>
  <c r="G234" i="25"/>
  <c r="M234" i="25" s="1"/>
  <c r="I234" i="25"/>
  <c r="K234" i="25"/>
  <c r="O234" i="25"/>
  <c r="Q234" i="25"/>
  <c r="V234" i="25"/>
  <c r="I235" i="25"/>
  <c r="K235" i="25"/>
  <c r="O235" i="25"/>
  <c r="Q235" i="25"/>
  <c r="V235" i="25"/>
  <c r="I236" i="25"/>
  <c r="K236" i="25"/>
  <c r="O236" i="25"/>
  <c r="Q236" i="25"/>
  <c r="V236" i="25"/>
  <c r="G237" i="25"/>
  <c r="M237" i="25" s="1"/>
  <c r="I237" i="25"/>
  <c r="K237" i="25"/>
  <c r="O237" i="25"/>
  <c r="Q237" i="25"/>
  <c r="V237" i="25"/>
  <c r="G238" i="25"/>
  <c r="M238" i="25" s="1"/>
  <c r="I238" i="25"/>
  <c r="K238" i="25"/>
  <c r="O238" i="25"/>
  <c r="Q238" i="25"/>
  <c r="V238" i="25"/>
  <c r="I239" i="25"/>
  <c r="K239" i="25"/>
  <c r="O239" i="25"/>
  <c r="Q239" i="25"/>
  <c r="V239" i="25"/>
  <c r="G241" i="25"/>
  <c r="M241" i="25" s="1"/>
  <c r="M240" i="25" s="1"/>
  <c r="I241" i="25"/>
  <c r="I240" i="25" s="1"/>
  <c r="K241" i="25"/>
  <c r="K240" i="25" s="1"/>
  <c r="O241" i="25"/>
  <c r="O240" i="25" s="1"/>
  <c r="Q241" i="25"/>
  <c r="Q240" i="25" s="1"/>
  <c r="V241" i="25"/>
  <c r="V240" i="25" s="1"/>
  <c r="G243" i="25"/>
  <c r="M243" i="25" s="1"/>
  <c r="M242" i="25" s="1"/>
  <c r="I243" i="25"/>
  <c r="I242" i="25" s="1"/>
  <c r="K243" i="25"/>
  <c r="K242" i="25" s="1"/>
  <c r="O243" i="25"/>
  <c r="O242" i="25" s="1"/>
  <c r="Q243" i="25"/>
  <c r="Q242" i="25" s="1"/>
  <c r="V243" i="25"/>
  <c r="V242" i="25" s="1"/>
  <c r="G245" i="25"/>
  <c r="I245" i="25"/>
  <c r="K245" i="25"/>
  <c r="O245" i="25"/>
  <c r="Q245" i="25"/>
  <c r="V245" i="25"/>
  <c r="I247" i="25"/>
  <c r="K247" i="25"/>
  <c r="O247" i="25"/>
  <c r="Q247" i="25"/>
  <c r="V247" i="25"/>
  <c r="G248" i="25"/>
  <c r="M248" i="25" s="1"/>
  <c r="I248" i="25"/>
  <c r="K248" i="25"/>
  <c r="O248" i="25"/>
  <c r="Q248" i="25"/>
  <c r="V248" i="25"/>
  <c r="G249" i="25"/>
  <c r="M249" i="25" s="1"/>
  <c r="I249" i="25"/>
  <c r="K249" i="25"/>
  <c r="O249" i="25"/>
  <c r="Q249" i="25"/>
  <c r="V249" i="25"/>
  <c r="G250" i="25"/>
  <c r="M250" i="25" s="1"/>
  <c r="I250" i="25"/>
  <c r="K250" i="25"/>
  <c r="O250" i="25"/>
  <c r="Q250" i="25"/>
  <c r="V250" i="25"/>
  <c r="I251" i="25"/>
  <c r="K251" i="25"/>
  <c r="O251" i="25"/>
  <c r="Q251" i="25"/>
  <c r="V251" i="25"/>
  <c r="G253" i="25"/>
  <c r="M253" i="25" s="1"/>
  <c r="I253" i="25"/>
  <c r="K253" i="25"/>
  <c r="O253" i="25"/>
  <c r="Q253" i="25"/>
  <c r="V253" i="25"/>
  <c r="G254" i="25"/>
  <c r="M254" i="25" s="1"/>
  <c r="I254" i="25"/>
  <c r="K254" i="25"/>
  <c r="O254" i="25"/>
  <c r="Q254" i="25"/>
  <c r="V254" i="25"/>
  <c r="G255" i="25"/>
  <c r="M255" i="25" s="1"/>
  <c r="I255" i="25"/>
  <c r="K255" i="25"/>
  <c r="O255" i="25"/>
  <c r="Q255" i="25"/>
  <c r="V255" i="25"/>
  <c r="I256" i="25"/>
  <c r="K256" i="25"/>
  <c r="O256" i="25"/>
  <c r="Q256" i="25"/>
  <c r="V256" i="25"/>
  <c r="I257" i="25"/>
  <c r="K257" i="25"/>
  <c r="O257" i="25"/>
  <c r="Q257" i="25"/>
  <c r="V257" i="25"/>
  <c r="I258" i="25"/>
  <c r="K258" i="25"/>
  <c r="O258" i="25"/>
  <c r="Q258" i="25"/>
  <c r="V258" i="25"/>
  <c r="I259" i="25"/>
  <c r="K259" i="25"/>
  <c r="O259" i="25"/>
  <c r="Q259" i="25"/>
  <c r="V259" i="25"/>
  <c r="G260" i="25"/>
  <c r="M260" i="25" s="1"/>
  <c r="I260" i="25"/>
  <c r="K260" i="25"/>
  <c r="O260" i="25"/>
  <c r="Q260" i="25"/>
  <c r="V260" i="25"/>
  <c r="I262" i="25"/>
  <c r="K262" i="25"/>
  <c r="O262" i="25"/>
  <c r="Q262" i="25"/>
  <c r="V262" i="25"/>
  <c r="G263" i="25"/>
  <c r="M263" i="25" s="1"/>
  <c r="I263" i="25"/>
  <c r="K263" i="25"/>
  <c r="O263" i="25"/>
  <c r="Q263" i="25"/>
  <c r="V263" i="25"/>
  <c r="G264" i="25"/>
  <c r="M264" i="25" s="1"/>
  <c r="I264" i="25"/>
  <c r="K264" i="25"/>
  <c r="O264" i="25"/>
  <c r="Q264" i="25"/>
  <c r="V264" i="25"/>
  <c r="I265" i="25"/>
  <c r="K265" i="25"/>
  <c r="O265" i="25"/>
  <c r="Q265" i="25"/>
  <c r="V265" i="25"/>
  <c r="I266" i="25"/>
  <c r="K266" i="25"/>
  <c r="O266" i="25"/>
  <c r="Q266" i="25"/>
  <c r="V266" i="25"/>
  <c r="G267" i="25"/>
  <c r="M267" i="25" s="1"/>
  <c r="I267" i="25"/>
  <c r="K267" i="25"/>
  <c r="O267" i="25"/>
  <c r="Q267" i="25"/>
  <c r="V267" i="25"/>
  <c r="G268" i="25"/>
  <c r="M268" i="25" s="1"/>
  <c r="I268" i="25"/>
  <c r="K268" i="25"/>
  <c r="O268" i="25"/>
  <c r="Q268" i="25"/>
  <c r="V268" i="25"/>
  <c r="I270" i="25"/>
  <c r="K270" i="25"/>
  <c r="O270" i="25"/>
  <c r="Q270" i="25"/>
  <c r="V270" i="25"/>
  <c r="I271" i="25"/>
  <c r="K271" i="25"/>
  <c r="O271" i="25"/>
  <c r="Q271" i="25"/>
  <c r="V271" i="25"/>
  <c r="G272" i="25"/>
  <c r="M272" i="25" s="1"/>
  <c r="I272" i="25"/>
  <c r="K272" i="25"/>
  <c r="O272" i="25"/>
  <c r="Q272" i="25"/>
  <c r="V272" i="25"/>
  <c r="I273" i="25"/>
  <c r="K273" i="25"/>
  <c r="O273" i="25"/>
  <c r="Q273" i="25"/>
  <c r="V273" i="25"/>
  <c r="G274" i="25"/>
  <c r="M274" i="25" s="1"/>
  <c r="I274" i="25"/>
  <c r="K274" i="25"/>
  <c r="O274" i="25"/>
  <c r="Q274" i="25"/>
  <c r="V274" i="25"/>
  <c r="I275" i="25"/>
  <c r="K275" i="25"/>
  <c r="O275" i="25"/>
  <c r="Q275" i="25"/>
  <c r="V275" i="25"/>
  <c r="I276" i="25"/>
  <c r="K276" i="25"/>
  <c r="O276" i="25"/>
  <c r="Q276" i="25"/>
  <c r="V276" i="25"/>
  <c r="G277" i="25"/>
  <c r="M277" i="25" s="1"/>
  <c r="I277" i="25"/>
  <c r="K277" i="25"/>
  <c r="O277" i="25"/>
  <c r="Q277" i="25"/>
  <c r="V277" i="25"/>
  <c r="I278" i="25"/>
  <c r="K278" i="25"/>
  <c r="O278" i="25"/>
  <c r="Q278" i="25"/>
  <c r="V278" i="25"/>
  <c r="I279" i="25"/>
  <c r="K279" i="25"/>
  <c r="O279" i="25"/>
  <c r="Q279" i="25"/>
  <c r="V279" i="25"/>
  <c r="G280" i="25"/>
  <c r="M280" i="25" s="1"/>
  <c r="I280" i="25"/>
  <c r="K280" i="25"/>
  <c r="O280" i="25"/>
  <c r="Q280" i="25"/>
  <c r="V280" i="25"/>
  <c r="G281" i="25"/>
  <c r="M281" i="25" s="1"/>
  <c r="I281" i="25"/>
  <c r="K281" i="25"/>
  <c r="O281" i="25"/>
  <c r="Q281" i="25"/>
  <c r="V281" i="25"/>
  <c r="I282" i="25"/>
  <c r="K282" i="25"/>
  <c r="O282" i="25"/>
  <c r="Q282" i="25"/>
  <c r="V282" i="25"/>
  <c r="I284" i="25"/>
  <c r="I283" i="25" s="1"/>
  <c r="K284" i="25"/>
  <c r="K283" i="25" s="1"/>
  <c r="O284" i="25"/>
  <c r="O283" i="25" s="1"/>
  <c r="Q284" i="25"/>
  <c r="Q283" i="25" s="1"/>
  <c r="V284" i="25"/>
  <c r="V283" i="25" s="1"/>
  <c r="G286" i="25"/>
  <c r="M286" i="25" s="1"/>
  <c r="M285" i="25" s="1"/>
  <c r="I286" i="25"/>
  <c r="I285" i="25" s="1"/>
  <c r="K286" i="25"/>
  <c r="K285" i="25" s="1"/>
  <c r="O286" i="25"/>
  <c r="O285" i="25" s="1"/>
  <c r="Q286" i="25"/>
  <c r="Q285" i="25" s="1"/>
  <c r="V286" i="25"/>
  <c r="V285" i="25" s="1"/>
  <c r="G288" i="25"/>
  <c r="M288" i="25" s="1"/>
  <c r="I288" i="25"/>
  <c r="K288" i="25"/>
  <c r="O288" i="25"/>
  <c r="Q288" i="25"/>
  <c r="V288" i="25"/>
  <c r="I289" i="25"/>
  <c r="K289" i="25"/>
  <c r="O289" i="25"/>
  <c r="Q289" i="25"/>
  <c r="V289" i="25"/>
  <c r="I290" i="25"/>
  <c r="K290" i="25"/>
  <c r="O290" i="25"/>
  <c r="Q290" i="25"/>
  <c r="V290" i="25"/>
  <c r="G291" i="25"/>
  <c r="M291" i="25" s="1"/>
  <c r="I291" i="25"/>
  <c r="K291" i="25"/>
  <c r="O291" i="25"/>
  <c r="Q291" i="25"/>
  <c r="V291" i="25"/>
  <c r="AE293" i="25"/>
  <c r="G55" i="1" s="1"/>
  <c r="G9" i="24"/>
  <c r="M9" i="24" s="1"/>
  <c r="I9" i="24"/>
  <c r="K9" i="24"/>
  <c r="O9" i="24"/>
  <c r="Q9" i="24"/>
  <c r="V9" i="24"/>
  <c r="G11" i="24"/>
  <c r="M11" i="24" s="1"/>
  <c r="I11" i="24"/>
  <c r="K11" i="24"/>
  <c r="O11" i="24"/>
  <c r="Q11" i="24"/>
  <c r="V11" i="24"/>
  <c r="I12" i="24"/>
  <c r="K12" i="24"/>
  <c r="O12" i="24"/>
  <c r="Q12" i="24"/>
  <c r="V12" i="24"/>
  <c r="G13" i="24"/>
  <c r="M13" i="24" s="1"/>
  <c r="I13" i="24"/>
  <c r="K13" i="24"/>
  <c r="O13" i="24"/>
  <c r="Q13" i="24"/>
  <c r="V13" i="24"/>
  <c r="I14" i="24"/>
  <c r="K14" i="24"/>
  <c r="O14" i="24"/>
  <c r="Q14" i="24"/>
  <c r="V14" i="24"/>
  <c r="I15" i="24"/>
  <c r="K15" i="24"/>
  <c r="O15" i="24"/>
  <c r="Q15" i="24"/>
  <c r="V15" i="24"/>
  <c r="G16" i="24"/>
  <c r="M16" i="24" s="1"/>
  <c r="I16" i="24"/>
  <c r="K16" i="24"/>
  <c r="O16" i="24"/>
  <c r="Q16" i="24"/>
  <c r="V16" i="24"/>
  <c r="I17" i="24"/>
  <c r="K17" i="24"/>
  <c r="O17" i="24"/>
  <c r="Q17" i="24"/>
  <c r="V17" i="24"/>
  <c r="G18" i="24"/>
  <c r="M18" i="24" s="1"/>
  <c r="I18" i="24"/>
  <c r="K18" i="24"/>
  <c r="O18" i="24"/>
  <c r="Q18" i="24"/>
  <c r="V18" i="24"/>
  <c r="I20" i="24"/>
  <c r="K20" i="24"/>
  <c r="O20" i="24"/>
  <c r="Q20" i="24"/>
  <c r="V20" i="24"/>
  <c r="G22" i="24"/>
  <c r="M22" i="24" s="1"/>
  <c r="I22" i="24"/>
  <c r="K22" i="24"/>
  <c r="O22" i="24"/>
  <c r="Q22" i="24"/>
  <c r="V22" i="24"/>
  <c r="I23" i="24"/>
  <c r="K23" i="24"/>
  <c r="O23" i="24"/>
  <c r="Q23" i="24"/>
  <c r="V23" i="24"/>
  <c r="G24" i="24"/>
  <c r="M24" i="24" s="1"/>
  <c r="I24" i="24"/>
  <c r="K24" i="24"/>
  <c r="O24" i="24"/>
  <c r="Q24" i="24"/>
  <c r="V24" i="24"/>
  <c r="G25" i="24"/>
  <c r="M25" i="24" s="1"/>
  <c r="I25" i="24"/>
  <c r="K25" i="24"/>
  <c r="O25" i="24"/>
  <c r="Q25" i="24"/>
  <c r="V25" i="24"/>
  <c r="G27" i="24"/>
  <c r="M27" i="24" s="1"/>
  <c r="I27" i="24"/>
  <c r="K27" i="24"/>
  <c r="O27" i="24"/>
  <c r="Q27" i="24"/>
  <c r="V27" i="24"/>
  <c r="G29" i="24"/>
  <c r="M29" i="24" s="1"/>
  <c r="I29" i="24"/>
  <c r="K29" i="24"/>
  <c r="O29" i="24"/>
  <c r="Q29" i="24"/>
  <c r="V29" i="24"/>
  <c r="G30" i="24"/>
  <c r="M30" i="24" s="1"/>
  <c r="I30" i="24"/>
  <c r="K30" i="24"/>
  <c r="O30" i="24"/>
  <c r="Q30" i="24"/>
  <c r="V30" i="24"/>
  <c r="G31" i="24"/>
  <c r="M31" i="24" s="1"/>
  <c r="I31" i="24"/>
  <c r="K31" i="24"/>
  <c r="O31" i="24"/>
  <c r="Q31" i="24"/>
  <c r="V31" i="24"/>
  <c r="G32" i="24"/>
  <c r="M32" i="24" s="1"/>
  <c r="I32" i="24"/>
  <c r="K32" i="24"/>
  <c r="O32" i="24"/>
  <c r="Q32" i="24"/>
  <c r="V32" i="24"/>
  <c r="G34" i="24"/>
  <c r="M34" i="24" s="1"/>
  <c r="I34" i="24"/>
  <c r="K34" i="24"/>
  <c r="O34" i="24"/>
  <c r="Q34" i="24"/>
  <c r="V34" i="24"/>
  <c r="G36" i="24"/>
  <c r="M36" i="24" s="1"/>
  <c r="I36" i="24"/>
  <c r="K36" i="24"/>
  <c r="O36" i="24"/>
  <c r="Q36" i="24"/>
  <c r="V36" i="24"/>
  <c r="I37" i="24"/>
  <c r="K37" i="24"/>
  <c r="O37" i="24"/>
  <c r="Q37" i="24"/>
  <c r="V37" i="24"/>
  <c r="I38" i="24"/>
  <c r="K38" i="24"/>
  <c r="O38" i="24"/>
  <c r="Q38" i="24"/>
  <c r="V38" i="24"/>
  <c r="I39" i="24"/>
  <c r="K39" i="24"/>
  <c r="O39" i="24"/>
  <c r="Q39" i="24"/>
  <c r="V39" i="24"/>
  <c r="G41" i="24"/>
  <c r="M41" i="24" s="1"/>
  <c r="I41" i="24"/>
  <c r="K41" i="24"/>
  <c r="O41" i="24"/>
  <c r="Q41" i="24"/>
  <c r="V41" i="24"/>
  <c r="I43" i="24"/>
  <c r="K43" i="24"/>
  <c r="O43" i="24"/>
  <c r="Q43" i="24"/>
  <c r="V43" i="24"/>
  <c r="G44" i="24"/>
  <c r="M44" i="24" s="1"/>
  <c r="I44" i="24"/>
  <c r="K44" i="24"/>
  <c r="O44" i="24"/>
  <c r="Q44" i="24"/>
  <c r="V44" i="24"/>
  <c r="I45" i="24"/>
  <c r="K45" i="24"/>
  <c r="O45" i="24"/>
  <c r="Q45" i="24"/>
  <c r="V45" i="24"/>
  <c r="G46" i="24"/>
  <c r="M46" i="24" s="1"/>
  <c r="I46" i="24"/>
  <c r="K46" i="24"/>
  <c r="O46" i="24"/>
  <c r="Q46" i="24"/>
  <c r="V46" i="24"/>
  <c r="G48" i="24"/>
  <c r="M48" i="24" s="1"/>
  <c r="I48" i="24"/>
  <c r="K48" i="24"/>
  <c r="O48" i="24"/>
  <c r="Q48" i="24"/>
  <c r="V48" i="24"/>
  <c r="G50" i="24"/>
  <c r="M50" i="24" s="1"/>
  <c r="I50" i="24"/>
  <c r="K50" i="24"/>
  <c r="O50" i="24"/>
  <c r="Q50" i="24"/>
  <c r="V50" i="24"/>
  <c r="I51" i="24"/>
  <c r="K51" i="24"/>
  <c r="O51" i="24"/>
  <c r="Q51" i="24"/>
  <c r="V51" i="24"/>
  <c r="I52" i="24"/>
  <c r="K52" i="24"/>
  <c r="O52" i="24"/>
  <c r="Q52" i="24"/>
  <c r="V52" i="24"/>
  <c r="I53" i="24"/>
  <c r="K53" i="24"/>
  <c r="O53" i="24"/>
  <c r="Q53" i="24"/>
  <c r="V53" i="24"/>
  <c r="G55" i="24"/>
  <c r="I55" i="24"/>
  <c r="K55" i="24"/>
  <c r="O55" i="24"/>
  <c r="Q55" i="24"/>
  <c r="V55" i="24"/>
  <c r="I56" i="24"/>
  <c r="K56" i="24"/>
  <c r="O56" i="24"/>
  <c r="Q56" i="24"/>
  <c r="V56" i="24"/>
  <c r="I57" i="24"/>
  <c r="K57" i="24"/>
  <c r="O57" i="24"/>
  <c r="Q57" i="24"/>
  <c r="V57" i="24"/>
  <c r="I58" i="24"/>
  <c r="K58" i="24"/>
  <c r="O58" i="24"/>
  <c r="Q58" i="24"/>
  <c r="V58" i="24"/>
  <c r="G59" i="24"/>
  <c r="M59" i="24" s="1"/>
  <c r="I59" i="24"/>
  <c r="K59" i="24"/>
  <c r="O59" i="24"/>
  <c r="Q59" i="24"/>
  <c r="V59" i="24"/>
  <c r="I60" i="24"/>
  <c r="K60" i="24"/>
  <c r="O60" i="24"/>
  <c r="Q60" i="24"/>
  <c r="V60" i="24"/>
  <c r="I61" i="24"/>
  <c r="K61" i="24"/>
  <c r="O61" i="24"/>
  <c r="Q61" i="24"/>
  <c r="V61" i="24"/>
  <c r="I62" i="24"/>
  <c r="K62" i="24"/>
  <c r="O62" i="24"/>
  <c r="Q62" i="24"/>
  <c r="V62" i="24"/>
  <c r="G63" i="24"/>
  <c r="M63" i="24" s="1"/>
  <c r="I63" i="24"/>
  <c r="K63" i="24"/>
  <c r="O63" i="24"/>
  <c r="Q63" i="24"/>
  <c r="V63" i="24"/>
  <c r="I65" i="24"/>
  <c r="K65" i="24"/>
  <c r="O65" i="24"/>
  <c r="Q65" i="24"/>
  <c r="V65" i="24"/>
  <c r="G66" i="24"/>
  <c r="M66" i="24" s="1"/>
  <c r="I66" i="24"/>
  <c r="K66" i="24"/>
  <c r="O66" i="24"/>
  <c r="Q66" i="24"/>
  <c r="V66" i="24"/>
  <c r="G67" i="24"/>
  <c r="M67" i="24" s="1"/>
  <c r="I67" i="24"/>
  <c r="K67" i="24"/>
  <c r="O67" i="24"/>
  <c r="Q67" i="24"/>
  <c r="V67" i="24"/>
  <c r="G68" i="24"/>
  <c r="M68" i="24" s="1"/>
  <c r="I68" i="24"/>
  <c r="K68" i="24"/>
  <c r="O68" i="24"/>
  <c r="Q68" i="24"/>
  <c r="V68" i="24"/>
  <c r="I69" i="24"/>
  <c r="K69" i="24"/>
  <c r="O69" i="24"/>
  <c r="Q69" i="24"/>
  <c r="V69" i="24"/>
  <c r="G70" i="24"/>
  <c r="I70" i="24"/>
  <c r="K70" i="24"/>
  <c r="O70" i="24"/>
  <c r="Q70" i="24"/>
  <c r="V70" i="24"/>
  <c r="I71" i="24"/>
  <c r="K71" i="24"/>
  <c r="O71" i="24"/>
  <c r="Q71" i="24"/>
  <c r="V71" i="24"/>
  <c r="G72" i="24"/>
  <c r="M72" i="24" s="1"/>
  <c r="I72" i="24"/>
  <c r="K72" i="24"/>
  <c r="O72" i="24"/>
  <c r="Q72" i="24"/>
  <c r="V72" i="24"/>
  <c r="I73" i="24"/>
  <c r="K73" i="24"/>
  <c r="O73" i="24"/>
  <c r="Q73" i="24"/>
  <c r="V73" i="24"/>
  <c r="G75" i="24"/>
  <c r="M75" i="24" s="1"/>
  <c r="I75" i="24"/>
  <c r="K75" i="24"/>
  <c r="O75" i="24"/>
  <c r="Q75" i="24"/>
  <c r="V75" i="24"/>
  <c r="I76" i="24"/>
  <c r="K76" i="24"/>
  <c r="O76" i="24"/>
  <c r="Q76" i="24"/>
  <c r="V76" i="24"/>
  <c r="G77" i="24"/>
  <c r="M77" i="24" s="1"/>
  <c r="I77" i="24"/>
  <c r="K77" i="24"/>
  <c r="O77" i="24"/>
  <c r="Q77" i="24"/>
  <c r="V77" i="24"/>
  <c r="I78" i="24"/>
  <c r="K78" i="24"/>
  <c r="O78" i="24"/>
  <c r="Q78" i="24"/>
  <c r="V78" i="24"/>
  <c r="I79" i="24"/>
  <c r="K79" i="24"/>
  <c r="O79" i="24"/>
  <c r="Q79" i="24"/>
  <c r="V79" i="24"/>
  <c r="G81" i="24"/>
  <c r="M81" i="24" s="1"/>
  <c r="I81" i="24"/>
  <c r="K81" i="24"/>
  <c r="O81" i="24"/>
  <c r="Q81" i="24"/>
  <c r="V81" i="24"/>
  <c r="G82" i="24"/>
  <c r="M82" i="24" s="1"/>
  <c r="I82" i="24"/>
  <c r="K82" i="24"/>
  <c r="O82" i="24"/>
  <c r="Q82" i="24"/>
  <c r="V82" i="24"/>
  <c r="I83" i="24"/>
  <c r="K83" i="24"/>
  <c r="O83" i="24"/>
  <c r="Q83" i="24"/>
  <c r="V83" i="24"/>
  <c r="G85" i="24"/>
  <c r="M85" i="24" s="1"/>
  <c r="I85" i="24"/>
  <c r="K85" i="24"/>
  <c r="O85" i="24"/>
  <c r="Q85" i="24"/>
  <c r="V85" i="24"/>
  <c r="I86" i="24"/>
  <c r="K86" i="24"/>
  <c r="O86" i="24"/>
  <c r="Q86" i="24"/>
  <c r="V86" i="24"/>
  <c r="G87" i="24"/>
  <c r="M87" i="24" s="1"/>
  <c r="I87" i="24"/>
  <c r="K87" i="24"/>
  <c r="O87" i="24"/>
  <c r="Q87" i="24"/>
  <c r="V87" i="24"/>
  <c r="I89" i="24"/>
  <c r="K89" i="24"/>
  <c r="O89" i="24"/>
  <c r="Q89" i="24"/>
  <c r="V89" i="24"/>
  <c r="G90" i="24"/>
  <c r="M90" i="24" s="1"/>
  <c r="I90" i="24"/>
  <c r="K90" i="24"/>
  <c r="O90" i="24"/>
  <c r="Q90" i="24"/>
  <c r="V90" i="24"/>
  <c r="I91" i="24"/>
  <c r="K91" i="24"/>
  <c r="O91" i="24"/>
  <c r="Q91" i="24"/>
  <c r="V91" i="24"/>
  <c r="G93" i="24"/>
  <c r="M93" i="24" s="1"/>
  <c r="I93" i="24"/>
  <c r="K93" i="24"/>
  <c r="O93" i="24"/>
  <c r="Q93" i="24"/>
  <c r="V93" i="24"/>
  <c r="I98" i="24"/>
  <c r="K98" i="24"/>
  <c r="O98" i="24"/>
  <c r="Q98" i="24"/>
  <c r="V98" i="24"/>
  <c r="I104" i="24"/>
  <c r="K104" i="24"/>
  <c r="O104" i="24"/>
  <c r="Q104" i="24"/>
  <c r="V104" i="24"/>
  <c r="G105" i="24"/>
  <c r="M105" i="24" s="1"/>
  <c r="I105" i="24"/>
  <c r="K105" i="24"/>
  <c r="O105" i="24"/>
  <c r="Q105" i="24"/>
  <c r="V105" i="24"/>
  <c r="G106" i="24"/>
  <c r="M106" i="24" s="1"/>
  <c r="I106" i="24"/>
  <c r="K106" i="24"/>
  <c r="O106" i="24"/>
  <c r="Q106" i="24"/>
  <c r="V106" i="24"/>
  <c r="G107" i="24"/>
  <c r="M107" i="24" s="1"/>
  <c r="I107" i="24"/>
  <c r="K107" i="24"/>
  <c r="O107" i="24"/>
  <c r="Q107" i="24"/>
  <c r="V107" i="24"/>
  <c r="I108" i="24"/>
  <c r="K108" i="24"/>
  <c r="O108" i="24"/>
  <c r="Q108" i="24"/>
  <c r="V108" i="24"/>
  <c r="I109" i="24"/>
  <c r="K109" i="24"/>
  <c r="O109" i="24"/>
  <c r="Q109" i="24"/>
  <c r="V109" i="24"/>
  <c r="G110" i="24"/>
  <c r="M110" i="24" s="1"/>
  <c r="I110" i="24"/>
  <c r="K110" i="24"/>
  <c r="O110" i="24"/>
  <c r="Q110" i="24"/>
  <c r="V110" i="24"/>
  <c r="I111" i="24"/>
  <c r="K111" i="24"/>
  <c r="O111" i="24"/>
  <c r="Q111" i="24"/>
  <c r="V111" i="24"/>
  <c r="G116" i="24"/>
  <c r="M116" i="24" s="1"/>
  <c r="I116" i="24"/>
  <c r="K116" i="24"/>
  <c r="O116" i="24"/>
  <c r="Q116" i="24"/>
  <c r="V116" i="24"/>
  <c r="I122" i="24"/>
  <c r="K122" i="24"/>
  <c r="O122" i="24"/>
  <c r="Q122" i="24"/>
  <c r="V122" i="24"/>
  <c r="G123" i="24"/>
  <c r="M123" i="24" s="1"/>
  <c r="I123" i="24"/>
  <c r="K123" i="24"/>
  <c r="O123" i="24"/>
  <c r="Q123" i="24"/>
  <c r="V123" i="24"/>
  <c r="I124" i="24"/>
  <c r="K124" i="24"/>
  <c r="O124" i="24"/>
  <c r="Q124" i="24"/>
  <c r="V124" i="24"/>
  <c r="I125" i="24"/>
  <c r="K125" i="24"/>
  <c r="O125" i="24"/>
  <c r="Q125" i="24"/>
  <c r="V125" i="24"/>
  <c r="I130" i="24"/>
  <c r="K130" i="24"/>
  <c r="O130" i="24"/>
  <c r="Q130" i="24"/>
  <c r="V130" i="24"/>
  <c r="G136" i="24"/>
  <c r="M136" i="24" s="1"/>
  <c r="I136" i="24"/>
  <c r="K136" i="24"/>
  <c r="O136" i="24"/>
  <c r="Q136" i="24"/>
  <c r="V136" i="24"/>
  <c r="I137" i="24"/>
  <c r="K137" i="24"/>
  <c r="O137" i="24"/>
  <c r="Q137" i="24"/>
  <c r="V137" i="24"/>
  <c r="G138" i="24"/>
  <c r="M138" i="24" s="1"/>
  <c r="I138" i="24"/>
  <c r="K138" i="24"/>
  <c r="O138" i="24"/>
  <c r="Q138" i="24"/>
  <c r="V138" i="24"/>
  <c r="I140" i="24"/>
  <c r="K140" i="24"/>
  <c r="O140" i="24"/>
  <c r="Q140" i="24"/>
  <c r="V140" i="24"/>
  <c r="G141" i="24"/>
  <c r="M141" i="24" s="1"/>
  <c r="I141" i="24"/>
  <c r="K141" i="24"/>
  <c r="O141" i="24"/>
  <c r="Q141" i="24"/>
  <c r="V141" i="24"/>
  <c r="I142" i="24"/>
  <c r="K142" i="24"/>
  <c r="O142" i="24"/>
  <c r="Q142" i="24"/>
  <c r="V142" i="24"/>
  <c r="G143" i="24"/>
  <c r="M143" i="24" s="1"/>
  <c r="I143" i="24"/>
  <c r="K143" i="24"/>
  <c r="O143" i="24"/>
  <c r="Q143" i="24"/>
  <c r="V143" i="24"/>
  <c r="I144" i="24"/>
  <c r="K144" i="24"/>
  <c r="O144" i="24"/>
  <c r="Q144" i="24"/>
  <c r="V144" i="24"/>
  <c r="G145" i="24"/>
  <c r="I145" i="24"/>
  <c r="K145" i="24"/>
  <c r="O145" i="24"/>
  <c r="Q145" i="24"/>
  <c r="V145" i="24"/>
  <c r="I146" i="24"/>
  <c r="K146" i="24"/>
  <c r="O146" i="24"/>
  <c r="Q146" i="24"/>
  <c r="V146" i="24"/>
  <c r="G147" i="24"/>
  <c r="M147" i="24" s="1"/>
  <c r="I147" i="24"/>
  <c r="K147" i="24"/>
  <c r="O147" i="24"/>
  <c r="Q147" i="24"/>
  <c r="V147" i="24"/>
  <c r="G148" i="24"/>
  <c r="M148" i="24" s="1"/>
  <c r="I148" i="24"/>
  <c r="K148" i="24"/>
  <c r="O148" i="24"/>
  <c r="Q148" i="24"/>
  <c r="V148" i="24"/>
  <c r="G149" i="24"/>
  <c r="M149" i="24" s="1"/>
  <c r="I149" i="24"/>
  <c r="K149" i="24"/>
  <c r="O149" i="24"/>
  <c r="Q149" i="24"/>
  <c r="V149" i="24"/>
  <c r="I150" i="24"/>
  <c r="K150" i="24"/>
  <c r="O150" i="24"/>
  <c r="Q150" i="24"/>
  <c r="V150" i="24"/>
  <c r="I151" i="24"/>
  <c r="K151" i="24"/>
  <c r="O151" i="24"/>
  <c r="Q151" i="24"/>
  <c r="V151" i="24"/>
  <c r="I152" i="24"/>
  <c r="K152" i="24"/>
  <c r="O152" i="24"/>
  <c r="Q152" i="24"/>
  <c r="V152" i="24"/>
  <c r="G153" i="24"/>
  <c r="M153" i="24" s="1"/>
  <c r="I153" i="24"/>
  <c r="K153" i="24"/>
  <c r="O153" i="24"/>
  <c r="Q153" i="24"/>
  <c r="V153" i="24"/>
  <c r="I154" i="24"/>
  <c r="K154" i="24"/>
  <c r="O154" i="24"/>
  <c r="Q154" i="24"/>
  <c r="V154" i="24"/>
  <c r="G155" i="24"/>
  <c r="M155" i="24" s="1"/>
  <c r="I155" i="24"/>
  <c r="K155" i="24"/>
  <c r="O155" i="24"/>
  <c r="Q155" i="24"/>
  <c r="V155" i="24"/>
  <c r="I156" i="24"/>
  <c r="K156" i="24"/>
  <c r="O156" i="24"/>
  <c r="Q156" i="24"/>
  <c r="V156" i="24"/>
  <c r="G157" i="24"/>
  <c r="M157" i="24" s="1"/>
  <c r="I157" i="24"/>
  <c r="K157" i="24"/>
  <c r="O157" i="24"/>
  <c r="Q157" i="24"/>
  <c r="V157" i="24"/>
  <c r="G158" i="24"/>
  <c r="M158" i="24" s="1"/>
  <c r="I158" i="24"/>
  <c r="K158" i="24"/>
  <c r="O158" i="24"/>
  <c r="Q158" i="24"/>
  <c r="V158" i="24"/>
  <c r="G159" i="24"/>
  <c r="M159" i="24" s="1"/>
  <c r="I159" i="24"/>
  <c r="K159" i="24"/>
  <c r="O159" i="24"/>
  <c r="Q159" i="24"/>
  <c r="V159" i="24"/>
  <c r="I160" i="24"/>
  <c r="K160" i="24"/>
  <c r="O160" i="24"/>
  <c r="Q160" i="24"/>
  <c r="V160" i="24"/>
  <c r="I161" i="24"/>
  <c r="K161" i="24"/>
  <c r="O161" i="24"/>
  <c r="Q161" i="24"/>
  <c r="V161" i="24"/>
  <c r="I163" i="24"/>
  <c r="K163" i="24"/>
  <c r="O163" i="24"/>
  <c r="Q163" i="24"/>
  <c r="V163" i="24"/>
  <c r="G164" i="24"/>
  <c r="M164" i="24" s="1"/>
  <c r="I164" i="24"/>
  <c r="K164" i="24"/>
  <c r="O164" i="24"/>
  <c r="Q164" i="24"/>
  <c r="V164" i="24"/>
  <c r="I165" i="24"/>
  <c r="K165" i="24"/>
  <c r="O165" i="24"/>
  <c r="Q165" i="24"/>
  <c r="V165" i="24"/>
  <c r="I166" i="24"/>
  <c r="K166" i="24"/>
  <c r="O166" i="24"/>
  <c r="Q166" i="24"/>
  <c r="V166" i="24"/>
  <c r="I167" i="24"/>
  <c r="K167" i="24"/>
  <c r="O167" i="24"/>
  <c r="Q167" i="24"/>
  <c r="V167" i="24"/>
  <c r="G168" i="24"/>
  <c r="M168" i="24" s="1"/>
  <c r="I168" i="24"/>
  <c r="K168" i="24"/>
  <c r="O168" i="24"/>
  <c r="Q168" i="24"/>
  <c r="V168" i="24"/>
  <c r="I169" i="24"/>
  <c r="K169" i="24"/>
  <c r="O169" i="24"/>
  <c r="Q169" i="24"/>
  <c r="V169" i="24"/>
  <c r="I170" i="24"/>
  <c r="K170" i="24"/>
  <c r="O170" i="24"/>
  <c r="Q170" i="24"/>
  <c r="V170" i="24"/>
  <c r="I171" i="24"/>
  <c r="K171" i="24"/>
  <c r="O171" i="24"/>
  <c r="Q171" i="24"/>
  <c r="V171" i="24"/>
  <c r="G172" i="24"/>
  <c r="M172" i="24" s="1"/>
  <c r="I172" i="24"/>
  <c r="K172" i="24"/>
  <c r="O172" i="24"/>
  <c r="Q172" i="24"/>
  <c r="V172" i="24"/>
  <c r="I173" i="24"/>
  <c r="K173" i="24"/>
  <c r="O173" i="24"/>
  <c r="Q173" i="24"/>
  <c r="V173" i="24"/>
  <c r="I174" i="24"/>
  <c r="K174" i="24"/>
  <c r="O174" i="24"/>
  <c r="Q174" i="24"/>
  <c r="V174" i="24"/>
  <c r="G175" i="24"/>
  <c r="M175" i="24" s="1"/>
  <c r="I175" i="24"/>
  <c r="K175" i="24"/>
  <c r="O175" i="24"/>
  <c r="Q175" i="24"/>
  <c r="V175" i="24"/>
  <c r="I176" i="24"/>
  <c r="K176" i="24"/>
  <c r="O176" i="24"/>
  <c r="Q176" i="24"/>
  <c r="V176" i="24"/>
  <c r="I177" i="24"/>
  <c r="K177" i="24"/>
  <c r="O177" i="24"/>
  <c r="Q177" i="24"/>
  <c r="V177" i="24"/>
  <c r="AE179" i="24"/>
  <c r="G54" i="1" s="1"/>
  <c r="I9" i="23"/>
  <c r="K9" i="23"/>
  <c r="O9" i="23"/>
  <c r="Q9" i="23"/>
  <c r="V9" i="23"/>
  <c r="I10" i="23"/>
  <c r="K10" i="23"/>
  <c r="O10" i="23"/>
  <c r="Q10" i="23"/>
  <c r="V10" i="23"/>
  <c r="I11" i="23"/>
  <c r="K11" i="23"/>
  <c r="O11" i="23"/>
  <c r="Q11" i="23"/>
  <c r="V11" i="23"/>
  <c r="G12" i="23"/>
  <c r="M12" i="23" s="1"/>
  <c r="I12" i="23"/>
  <c r="K12" i="23"/>
  <c r="O12" i="23"/>
  <c r="Q12" i="23"/>
  <c r="V12" i="23"/>
  <c r="I13" i="23"/>
  <c r="K13" i="23"/>
  <c r="O13" i="23"/>
  <c r="Q13" i="23"/>
  <c r="V13" i="23"/>
  <c r="I14" i="23"/>
  <c r="K14" i="23"/>
  <c r="O14" i="23"/>
  <c r="Q14" i="23"/>
  <c r="V14" i="23"/>
  <c r="I15" i="23"/>
  <c r="K15" i="23"/>
  <c r="O15" i="23"/>
  <c r="Q15" i="23"/>
  <c r="V15" i="23"/>
  <c r="G16" i="23"/>
  <c r="M16" i="23" s="1"/>
  <c r="I16" i="23"/>
  <c r="K16" i="23"/>
  <c r="O16" i="23"/>
  <c r="Q16" i="23"/>
  <c r="V16" i="23"/>
  <c r="I17" i="23"/>
  <c r="K17" i="23"/>
  <c r="O17" i="23"/>
  <c r="Q17" i="23"/>
  <c r="V17" i="23"/>
  <c r="I18" i="23"/>
  <c r="K18" i="23"/>
  <c r="O18" i="23"/>
  <c r="Q18" i="23"/>
  <c r="V18" i="23"/>
  <c r="I19" i="23"/>
  <c r="K19" i="23"/>
  <c r="O19" i="23"/>
  <c r="Q19" i="23"/>
  <c r="V19" i="23"/>
  <c r="G20" i="23"/>
  <c r="M20" i="23" s="1"/>
  <c r="I20" i="23"/>
  <c r="K20" i="23"/>
  <c r="O20" i="23"/>
  <c r="Q20" i="23"/>
  <c r="V20" i="23"/>
  <c r="G21" i="23"/>
  <c r="M21" i="23" s="1"/>
  <c r="I21" i="23"/>
  <c r="K21" i="23"/>
  <c r="O21" i="23"/>
  <c r="Q21" i="23"/>
  <c r="V21" i="23"/>
  <c r="G22" i="23"/>
  <c r="M22" i="23" s="1"/>
  <c r="I22" i="23"/>
  <c r="K22" i="23"/>
  <c r="O22" i="23"/>
  <c r="Q22" i="23"/>
  <c r="V22" i="23"/>
  <c r="I24" i="23"/>
  <c r="K24" i="23"/>
  <c r="O24" i="23"/>
  <c r="Q24" i="23"/>
  <c r="V24" i="23"/>
  <c r="G25" i="23"/>
  <c r="M25" i="23" s="1"/>
  <c r="I25" i="23"/>
  <c r="K25" i="23"/>
  <c r="O25" i="23"/>
  <c r="Q25" i="23"/>
  <c r="V25" i="23"/>
  <c r="I26" i="23"/>
  <c r="K26" i="23"/>
  <c r="O26" i="23"/>
  <c r="Q26" i="23"/>
  <c r="V26" i="23"/>
  <c r="I27" i="23"/>
  <c r="K27" i="23"/>
  <c r="O27" i="23"/>
  <c r="Q27" i="23"/>
  <c r="V27" i="23"/>
  <c r="I28" i="23"/>
  <c r="K28" i="23"/>
  <c r="O28" i="23"/>
  <c r="Q28" i="23"/>
  <c r="V28" i="23"/>
  <c r="G30" i="23"/>
  <c r="M30" i="23" s="1"/>
  <c r="I30" i="23"/>
  <c r="K30" i="23"/>
  <c r="O30" i="23"/>
  <c r="Q30" i="23"/>
  <c r="V30" i="23"/>
  <c r="I31" i="23"/>
  <c r="K31" i="23"/>
  <c r="O31" i="23"/>
  <c r="Q31" i="23"/>
  <c r="V31" i="23"/>
  <c r="G32" i="23"/>
  <c r="M32" i="23" s="1"/>
  <c r="I32" i="23"/>
  <c r="K32" i="23"/>
  <c r="O32" i="23"/>
  <c r="Q32" i="23"/>
  <c r="V32" i="23"/>
  <c r="I33" i="23"/>
  <c r="K33" i="23"/>
  <c r="O33" i="23"/>
  <c r="Q33" i="23"/>
  <c r="V33" i="23"/>
  <c r="G34" i="23"/>
  <c r="M34" i="23" s="1"/>
  <c r="I34" i="23"/>
  <c r="K34" i="23"/>
  <c r="O34" i="23"/>
  <c r="Q34" i="23"/>
  <c r="V34" i="23"/>
  <c r="I35" i="23"/>
  <c r="K35" i="23"/>
  <c r="O35" i="23"/>
  <c r="Q35" i="23"/>
  <c r="V35" i="23"/>
  <c r="I36" i="23"/>
  <c r="K36" i="23"/>
  <c r="O36" i="23"/>
  <c r="Q36" i="23"/>
  <c r="V36" i="23"/>
  <c r="G37" i="23"/>
  <c r="M37" i="23" s="1"/>
  <c r="I37" i="23"/>
  <c r="K37" i="23"/>
  <c r="O37" i="23"/>
  <c r="Q37" i="23"/>
  <c r="V37" i="23"/>
  <c r="G38" i="23"/>
  <c r="M38" i="23" s="1"/>
  <c r="I38" i="23"/>
  <c r="K38" i="23"/>
  <c r="O38" i="23"/>
  <c r="Q38" i="23"/>
  <c r="V38" i="23"/>
  <c r="I39" i="23"/>
  <c r="K39" i="23"/>
  <c r="O39" i="23"/>
  <c r="Q39" i="23"/>
  <c r="V39" i="23"/>
  <c r="AE41" i="23"/>
  <c r="G53" i="1" s="1"/>
  <c r="I9" i="22"/>
  <c r="K9" i="22"/>
  <c r="O9" i="22"/>
  <c r="Q9" i="22"/>
  <c r="V9" i="22"/>
  <c r="G10" i="22"/>
  <c r="M10" i="22" s="1"/>
  <c r="I10" i="22"/>
  <c r="K10" i="22"/>
  <c r="O10" i="22"/>
  <c r="Q10" i="22"/>
  <c r="V10" i="22"/>
  <c r="G11" i="22"/>
  <c r="M11" i="22" s="1"/>
  <c r="I11" i="22"/>
  <c r="K11" i="22"/>
  <c r="O11" i="22"/>
  <c r="Q11" i="22"/>
  <c r="V11" i="22"/>
  <c r="I12" i="22"/>
  <c r="K12" i="22"/>
  <c r="O12" i="22"/>
  <c r="Q12" i="22"/>
  <c r="V12" i="22"/>
  <c r="I13" i="22"/>
  <c r="K13" i="22"/>
  <c r="O13" i="22"/>
  <c r="Q13" i="22"/>
  <c r="V13" i="22"/>
  <c r="I14" i="22"/>
  <c r="K14" i="22"/>
  <c r="O14" i="22"/>
  <c r="Q14" i="22"/>
  <c r="V14" i="22"/>
  <c r="I15" i="22"/>
  <c r="K15" i="22"/>
  <c r="O15" i="22"/>
  <c r="Q15" i="22"/>
  <c r="V15" i="22"/>
  <c r="G16" i="22"/>
  <c r="M16" i="22" s="1"/>
  <c r="I16" i="22"/>
  <c r="K16" i="22"/>
  <c r="O16" i="22"/>
  <c r="Q16" i="22"/>
  <c r="V16" i="22"/>
  <c r="I18" i="22"/>
  <c r="K18" i="22"/>
  <c r="O18" i="22"/>
  <c r="Q18" i="22"/>
  <c r="V18" i="22"/>
  <c r="I19" i="22"/>
  <c r="I17" i="22" s="1"/>
  <c r="K19" i="22"/>
  <c r="O19" i="22"/>
  <c r="Q19" i="22"/>
  <c r="V19" i="22"/>
  <c r="G20" i="22"/>
  <c r="M20" i="22" s="1"/>
  <c r="I20" i="22"/>
  <c r="K20" i="22"/>
  <c r="O20" i="22"/>
  <c r="Q20" i="22"/>
  <c r="V20" i="22"/>
  <c r="I22" i="22"/>
  <c r="K22" i="22"/>
  <c r="O22" i="22"/>
  <c r="Q22" i="22"/>
  <c r="V22" i="22"/>
  <c r="I23" i="22"/>
  <c r="K23" i="22"/>
  <c r="O23" i="22"/>
  <c r="Q23" i="22"/>
  <c r="V23" i="22"/>
  <c r="I24" i="22"/>
  <c r="K24" i="22"/>
  <c r="O24" i="22"/>
  <c r="Q24" i="22"/>
  <c r="V24" i="22"/>
  <c r="I25" i="22"/>
  <c r="K25" i="22"/>
  <c r="O25" i="22"/>
  <c r="Q25" i="22"/>
  <c r="V25" i="22"/>
  <c r="G26" i="22"/>
  <c r="M26" i="22" s="1"/>
  <c r="I26" i="22"/>
  <c r="K26" i="22"/>
  <c r="O26" i="22"/>
  <c r="Q26" i="22"/>
  <c r="V26" i="22"/>
  <c r="I27" i="22"/>
  <c r="K27" i="22"/>
  <c r="O27" i="22"/>
  <c r="Q27" i="22"/>
  <c r="V27" i="22"/>
  <c r="G28" i="22"/>
  <c r="M28" i="22" s="1"/>
  <c r="I28" i="22"/>
  <c r="K28" i="22"/>
  <c r="O28" i="22"/>
  <c r="Q28" i="22"/>
  <c r="V28" i="22"/>
  <c r="I29" i="22"/>
  <c r="K29" i="22"/>
  <c r="O29" i="22"/>
  <c r="Q29" i="22"/>
  <c r="V29" i="22"/>
  <c r="G30" i="22"/>
  <c r="M30" i="22" s="1"/>
  <c r="I30" i="22"/>
  <c r="K30" i="22"/>
  <c r="O30" i="22"/>
  <c r="Q30" i="22"/>
  <c r="V30" i="22"/>
  <c r="AE32" i="22"/>
  <c r="G52" i="1" s="1"/>
  <c r="I9" i="21"/>
  <c r="K9" i="21"/>
  <c r="O9" i="21"/>
  <c r="Q9" i="21"/>
  <c r="V9" i="21"/>
  <c r="G10" i="21"/>
  <c r="M10" i="21" s="1"/>
  <c r="I10" i="21"/>
  <c r="K10" i="21"/>
  <c r="O10" i="21"/>
  <c r="Q10" i="21"/>
  <c r="V10" i="21"/>
  <c r="I11" i="21"/>
  <c r="K11" i="21"/>
  <c r="O11" i="21"/>
  <c r="Q11" i="21"/>
  <c r="V11" i="21"/>
  <c r="G13" i="21"/>
  <c r="I13" i="21"/>
  <c r="K13" i="21"/>
  <c r="O13" i="21"/>
  <c r="Q13" i="21"/>
  <c r="V13" i="21"/>
  <c r="I14" i="21"/>
  <c r="K14" i="21"/>
  <c r="O14" i="21"/>
  <c r="Q14" i="21"/>
  <c r="V14" i="21"/>
  <c r="G15" i="21"/>
  <c r="M15" i="21" s="1"/>
  <c r="I15" i="21"/>
  <c r="K15" i="21"/>
  <c r="O15" i="21"/>
  <c r="Q15" i="21"/>
  <c r="V15" i="21"/>
  <c r="I17" i="21"/>
  <c r="K17" i="21"/>
  <c r="O17" i="21"/>
  <c r="Q17" i="21"/>
  <c r="V17" i="21"/>
  <c r="G18" i="21"/>
  <c r="M18" i="21" s="1"/>
  <c r="I18" i="21"/>
  <c r="K18" i="21"/>
  <c r="O18" i="21"/>
  <c r="Q18" i="21"/>
  <c r="V18" i="21"/>
  <c r="I19" i="21"/>
  <c r="K19" i="21"/>
  <c r="O19" i="21"/>
  <c r="Q19" i="21"/>
  <c r="V19" i="21"/>
  <c r="G20" i="21"/>
  <c r="M20" i="21" s="1"/>
  <c r="I20" i="21"/>
  <c r="K20" i="21"/>
  <c r="O20" i="21"/>
  <c r="Q20" i="21"/>
  <c r="V20" i="21"/>
  <c r="I21" i="21"/>
  <c r="K21" i="21"/>
  <c r="O21" i="21"/>
  <c r="Q21" i="21"/>
  <c r="V21" i="21"/>
  <c r="G22" i="21"/>
  <c r="M22" i="21" s="1"/>
  <c r="I22" i="21"/>
  <c r="K22" i="21"/>
  <c r="O22" i="21"/>
  <c r="Q22" i="21"/>
  <c r="V22" i="21"/>
  <c r="AE24" i="21"/>
  <c r="G51" i="1" s="1"/>
  <c r="I9" i="20"/>
  <c r="K9" i="20"/>
  <c r="O9" i="20"/>
  <c r="Q9" i="20"/>
  <c r="V9" i="20"/>
  <c r="I10" i="20"/>
  <c r="K10" i="20"/>
  <c r="O10" i="20"/>
  <c r="Q10" i="20"/>
  <c r="V10" i="20"/>
  <c r="G11" i="20"/>
  <c r="M11" i="20" s="1"/>
  <c r="I11" i="20"/>
  <c r="K11" i="20"/>
  <c r="O11" i="20"/>
  <c r="Q11" i="20"/>
  <c r="V11" i="20"/>
  <c r="I12" i="20"/>
  <c r="K12" i="20"/>
  <c r="O12" i="20"/>
  <c r="Q12" i="20"/>
  <c r="V12" i="20"/>
  <c r="G13" i="20"/>
  <c r="M13" i="20" s="1"/>
  <c r="I13" i="20"/>
  <c r="K13" i="20"/>
  <c r="O13" i="20"/>
  <c r="Q13" i="20"/>
  <c r="V13" i="20"/>
  <c r="G14" i="20"/>
  <c r="M14" i="20" s="1"/>
  <c r="I14" i="20"/>
  <c r="K14" i="20"/>
  <c r="O14" i="20"/>
  <c r="Q14" i="20"/>
  <c r="V14" i="20"/>
  <c r="G15" i="20"/>
  <c r="M15" i="20" s="1"/>
  <c r="I15" i="20"/>
  <c r="K15" i="20"/>
  <c r="O15" i="20"/>
  <c r="Q15" i="20"/>
  <c r="V15" i="20"/>
  <c r="I16" i="20"/>
  <c r="K16" i="20"/>
  <c r="O16" i="20"/>
  <c r="Q16" i="20"/>
  <c r="V16" i="20"/>
  <c r="G17" i="20"/>
  <c r="M17" i="20" s="1"/>
  <c r="I17" i="20"/>
  <c r="K17" i="20"/>
  <c r="O17" i="20"/>
  <c r="Q17" i="20"/>
  <c r="V17" i="20"/>
  <c r="I18" i="20"/>
  <c r="K18" i="20"/>
  <c r="O18" i="20"/>
  <c r="Q18" i="20"/>
  <c r="V18" i="20"/>
  <c r="G19" i="20"/>
  <c r="M19" i="20" s="1"/>
  <c r="I19" i="20"/>
  <c r="K19" i="20"/>
  <c r="O19" i="20"/>
  <c r="Q19" i="20"/>
  <c r="V19" i="20"/>
  <c r="I20" i="20"/>
  <c r="K20" i="20"/>
  <c r="O20" i="20"/>
  <c r="Q20" i="20"/>
  <c r="V20" i="20"/>
  <c r="G22" i="20"/>
  <c r="M22" i="20" s="1"/>
  <c r="M21" i="20" s="1"/>
  <c r="I22" i="20"/>
  <c r="I21" i="20" s="1"/>
  <c r="K22" i="20"/>
  <c r="K21" i="20" s="1"/>
  <c r="O22" i="20"/>
  <c r="O21" i="20" s="1"/>
  <c r="Q22" i="20"/>
  <c r="Q21" i="20" s="1"/>
  <c r="V22" i="20"/>
  <c r="V21" i="20" s="1"/>
  <c r="I24" i="20"/>
  <c r="K24" i="20"/>
  <c r="O24" i="20"/>
  <c r="Q24" i="20"/>
  <c r="V24" i="20"/>
  <c r="G25" i="20"/>
  <c r="M25" i="20" s="1"/>
  <c r="I25" i="20"/>
  <c r="K25" i="20"/>
  <c r="O25" i="20"/>
  <c r="Q25" i="20"/>
  <c r="V25" i="20"/>
  <c r="I26" i="20"/>
  <c r="K26" i="20"/>
  <c r="O26" i="20"/>
  <c r="Q26" i="20"/>
  <c r="V26" i="20"/>
  <c r="I27" i="20"/>
  <c r="K27" i="20"/>
  <c r="O27" i="20"/>
  <c r="Q27" i="20"/>
  <c r="V27" i="20"/>
  <c r="G28" i="20"/>
  <c r="M28" i="20" s="1"/>
  <c r="I28" i="20"/>
  <c r="K28" i="20"/>
  <c r="O28" i="20"/>
  <c r="Q28" i="20"/>
  <c r="V28" i="20"/>
  <c r="G29" i="20"/>
  <c r="M29" i="20" s="1"/>
  <c r="I29" i="20"/>
  <c r="K29" i="20"/>
  <c r="O29" i="20"/>
  <c r="Q29" i="20"/>
  <c r="V29" i="20"/>
  <c r="AE31" i="20"/>
  <c r="G50" i="1" s="1"/>
  <c r="G9" i="19"/>
  <c r="M9" i="19" s="1"/>
  <c r="I9" i="19"/>
  <c r="K9" i="19"/>
  <c r="O9" i="19"/>
  <c r="Q9" i="19"/>
  <c r="V9" i="19"/>
  <c r="I10" i="19"/>
  <c r="K10" i="19"/>
  <c r="O10" i="19"/>
  <c r="Q10" i="19"/>
  <c r="V10" i="19"/>
  <c r="I11" i="19"/>
  <c r="K11" i="19"/>
  <c r="O11" i="19"/>
  <c r="Q11" i="19"/>
  <c r="V11" i="19"/>
  <c r="G12" i="19"/>
  <c r="M12" i="19" s="1"/>
  <c r="I12" i="19"/>
  <c r="K12" i="19"/>
  <c r="O12" i="19"/>
  <c r="Q12" i="19"/>
  <c r="V12" i="19"/>
  <c r="G13" i="19"/>
  <c r="M13" i="19" s="1"/>
  <c r="I13" i="19"/>
  <c r="K13" i="19"/>
  <c r="O13" i="19"/>
  <c r="Q13" i="19"/>
  <c r="V13" i="19"/>
  <c r="G14" i="19"/>
  <c r="M14" i="19" s="1"/>
  <c r="I14" i="19"/>
  <c r="K14" i="19"/>
  <c r="O14" i="19"/>
  <c r="Q14" i="19"/>
  <c r="V14" i="19"/>
  <c r="I15" i="19"/>
  <c r="K15" i="19"/>
  <c r="O15" i="19"/>
  <c r="Q15" i="19"/>
  <c r="V15" i="19"/>
  <c r="G16" i="19"/>
  <c r="I16" i="19"/>
  <c r="K16" i="19"/>
  <c r="O16" i="19"/>
  <c r="Q16" i="19"/>
  <c r="V16" i="19"/>
  <c r="G17" i="19"/>
  <c r="M17" i="19" s="1"/>
  <c r="I17" i="19"/>
  <c r="K17" i="19"/>
  <c r="O17" i="19"/>
  <c r="Q17" i="19"/>
  <c r="V17" i="19"/>
  <c r="I18" i="19"/>
  <c r="K18" i="19"/>
  <c r="O18" i="19"/>
  <c r="Q18" i="19"/>
  <c r="V18" i="19"/>
  <c r="I19" i="19"/>
  <c r="K19" i="19"/>
  <c r="O19" i="19"/>
  <c r="Q19" i="19"/>
  <c r="V19" i="19"/>
  <c r="G20" i="19"/>
  <c r="M20" i="19" s="1"/>
  <c r="I20" i="19"/>
  <c r="K20" i="19"/>
  <c r="O20" i="19"/>
  <c r="Q20" i="19"/>
  <c r="V20" i="19"/>
  <c r="G22" i="19"/>
  <c r="M22" i="19" s="1"/>
  <c r="I22" i="19"/>
  <c r="K22" i="19"/>
  <c r="O22" i="19"/>
  <c r="Q22" i="19"/>
  <c r="V22" i="19"/>
  <c r="I23" i="19"/>
  <c r="K23" i="19"/>
  <c r="O23" i="19"/>
  <c r="Q23" i="19"/>
  <c r="V23" i="19"/>
  <c r="G24" i="19"/>
  <c r="M24" i="19" s="1"/>
  <c r="I24" i="19"/>
  <c r="K24" i="19"/>
  <c r="O24" i="19"/>
  <c r="Q24" i="19"/>
  <c r="V24" i="19"/>
  <c r="G25" i="19"/>
  <c r="M25" i="19" s="1"/>
  <c r="I25" i="19"/>
  <c r="K25" i="19"/>
  <c r="O25" i="19"/>
  <c r="Q25" i="19"/>
  <c r="V25" i="19"/>
  <c r="G26" i="19"/>
  <c r="M26" i="19" s="1"/>
  <c r="I26" i="19"/>
  <c r="K26" i="19"/>
  <c r="O26" i="19"/>
  <c r="Q26" i="19"/>
  <c r="V26" i="19"/>
  <c r="I28" i="19"/>
  <c r="K28" i="19"/>
  <c r="O28" i="19"/>
  <c r="Q28" i="19"/>
  <c r="V28" i="19"/>
  <c r="I29" i="19"/>
  <c r="K29" i="19"/>
  <c r="O29" i="19"/>
  <c r="Q29" i="19"/>
  <c r="V29" i="19"/>
  <c r="G30" i="19"/>
  <c r="M30" i="19" s="1"/>
  <c r="I30" i="19"/>
  <c r="K30" i="19"/>
  <c r="O30" i="19"/>
  <c r="Q30" i="19"/>
  <c r="V30" i="19"/>
  <c r="G31" i="19"/>
  <c r="M31" i="19" s="1"/>
  <c r="I31" i="19"/>
  <c r="K31" i="19"/>
  <c r="O31" i="19"/>
  <c r="Q31" i="19"/>
  <c r="V31" i="19"/>
  <c r="I32" i="19"/>
  <c r="K32" i="19"/>
  <c r="O32" i="19"/>
  <c r="Q32" i="19"/>
  <c r="V32" i="19"/>
  <c r="I33" i="19"/>
  <c r="K33" i="19"/>
  <c r="O33" i="19"/>
  <c r="Q33" i="19"/>
  <c r="V33" i="19"/>
  <c r="G34" i="19"/>
  <c r="M34" i="19" s="1"/>
  <c r="I34" i="19"/>
  <c r="K34" i="19"/>
  <c r="O34" i="19"/>
  <c r="Q34" i="19"/>
  <c r="V34" i="19"/>
  <c r="G35" i="19"/>
  <c r="M35" i="19" s="1"/>
  <c r="I35" i="19"/>
  <c r="K35" i="19"/>
  <c r="O35" i="19"/>
  <c r="Q35" i="19"/>
  <c r="V35" i="19"/>
  <c r="G36" i="19"/>
  <c r="M36" i="19" s="1"/>
  <c r="I36" i="19"/>
  <c r="K36" i="19"/>
  <c r="O36" i="19"/>
  <c r="Q36" i="19"/>
  <c r="V36" i="19"/>
  <c r="I37" i="19"/>
  <c r="K37" i="19"/>
  <c r="O37" i="19"/>
  <c r="Q37" i="19"/>
  <c r="V37" i="19"/>
  <c r="G38" i="19"/>
  <c r="M38" i="19" s="1"/>
  <c r="I38" i="19"/>
  <c r="K38" i="19"/>
  <c r="O38" i="19"/>
  <c r="Q38" i="19"/>
  <c r="V38" i="19"/>
  <c r="G39" i="19"/>
  <c r="M39" i="19" s="1"/>
  <c r="I39" i="19"/>
  <c r="K39" i="19"/>
  <c r="O39" i="19"/>
  <c r="Q39" i="19"/>
  <c r="V39" i="19"/>
  <c r="I40" i="19"/>
  <c r="K40" i="19"/>
  <c r="O40" i="19"/>
  <c r="Q40" i="19"/>
  <c r="V40" i="19"/>
  <c r="AE42" i="19"/>
  <c r="G49" i="1" s="1"/>
  <c r="I9" i="18"/>
  <c r="K9" i="18"/>
  <c r="O9" i="18"/>
  <c r="Q9" i="18"/>
  <c r="V9" i="18"/>
  <c r="G10" i="18"/>
  <c r="M10" i="18" s="1"/>
  <c r="I10" i="18"/>
  <c r="K10" i="18"/>
  <c r="O10" i="18"/>
  <c r="Q10" i="18"/>
  <c r="V10" i="18"/>
  <c r="I11" i="18"/>
  <c r="K11" i="18"/>
  <c r="O11" i="18"/>
  <c r="Q11" i="18"/>
  <c r="V11" i="18"/>
  <c r="I12" i="18"/>
  <c r="K12" i="18"/>
  <c r="O12" i="18"/>
  <c r="Q12" i="18"/>
  <c r="V12" i="18"/>
  <c r="G13" i="18"/>
  <c r="M13" i="18" s="1"/>
  <c r="I13" i="18"/>
  <c r="K13" i="18"/>
  <c r="O13" i="18"/>
  <c r="Q13" i="18"/>
  <c r="V13" i="18"/>
  <c r="I14" i="18"/>
  <c r="K14" i="18"/>
  <c r="O14" i="18"/>
  <c r="Q14" i="18"/>
  <c r="V14" i="18"/>
  <c r="I15" i="18"/>
  <c r="K15" i="18"/>
  <c r="O15" i="18"/>
  <c r="Q15" i="18"/>
  <c r="V15" i="18"/>
  <c r="I16" i="18"/>
  <c r="K16" i="18"/>
  <c r="O16" i="18"/>
  <c r="Q16" i="18"/>
  <c r="V16" i="18"/>
  <c r="I17" i="18"/>
  <c r="K17" i="18"/>
  <c r="O17" i="18"/>
  <c r="Q17" i="18"/>
  <c r="V17" i="18"/>
  <c r="I18" i="18"/>
  <c r="K18" i="18"/>
  <c r="O18" i="18"/>
  <c r="Q18" i="18"/>
  <c r="V18" i="18"/>
  <c r="I19" i="18"/>
  <c r="K19" i="18"/>
  <c r="O19" i="18"/>
  <c r="Q19" i="18"/>
  <c r="V19" i="18"/>
  <c r="I20" i="18"/>
  <c r="K20" i="18"/>
  <c r="O20" i="18"/>
  <c r="Q20" i="18"/>
  <c r="V20" i="18"/>
  <c r="G21" i="18"/>
  <c r="M21" i="18" s="1"/>
  <c r="I21" i="18"/>
  <c r="K21" i="18"/>
  <c r="O21" i="18"/>
  <c r="Q21" i="18"/>
  <c r="V21" i="18"/>
  <c r="I22" i="18"/>
  <c r="K22" i="18"/>
  <c r="O22" i="18"/>
  <c r="Q22" i="18"/>
  <c r="V22" i="18"/>
  <c r="I23" i="18"/>
  <c r="K23" i="18"/>
  <c r="O23" i="18"/>
  <c r="Q23" i="18"/>
  <c r="V23" i="18"/>
  <c r="G24" i="18"/>
  <c r="M24" i="18" s="1"/>
  <c r="I24" i="18"/>
  <c r="K24" i="18"/>
  <c r="O24" i="18"/>
  <c r="Q24" i="18"/>
  <c r="V24" i="18"/>
  <c r="G25" i="18"/>
  <c r="M25" i="18" s="1"/>
  <c r="I25" i="18"/>
  <c r="K25" i="18"/>
  <c r="O25" i="18"/>
  <c r="Q25" i="18"/>
  <c r="V25" i="18"/>
  <c r="G26" i="18"/>
  <c r="M26" i="18" s="1"/>
  <c r="I26" i="18"/>
  <c r="K26" i="18"/>
  <c r="O26" i="18"/>
  <c r="Q26" i="18"/>
  <c r="V26" i="18"/>
  <c r="G27" i="18"/>
  <c r="M27" i="18" s="1"/>
  <c r="I27" i="18"/>
  <c r="K27" i="18"/>
  <c r="O27" i="18"/>
  <c r="Q27" i="18"/>
  <c r="V27" i="18"/>
  <c r="I28" i="18"/>
  <c r="K28" i="18"/>
  <c r="O28" i="18"/>
  <c r="Q28" i="18"/>
  <c r="V28" i="18"/>
  <c r="I29" i="18"/>
  <c r="K29" i="18"/>
  <c r="O29" i="18"/>
  <c r="Q29" i="18"/>
  <c r="V29" i="18"/>
  <c r="I30" i="18"/>
  <c r="K30" i="18"/>
  <c r="O30" i="18"/>
  <c r="Q30" i="18"/>
  <c r="V30" i="18"/>
  <c r="G31" i="18"/>
  <c r="M31" i="18" s="1"/>
  <c r="I31" i="18"/>
  <c r="K31" i="18"/>
  <c r="O31" i="18"/>
  <c r="Q31" i="18"/>
  <c r="V31" i="18"/>
  <c r="I32" i="18"/>
  <c r="K32" i="18"/>
  <c r="O32" i="18"/>
  <c r="Q32" i="18"/>
  <c r="V32" i="18"/>
  <c r="G33" i="18"/>
  <c r="M33" i="18" s="1"/>
  <c r="I33" i="18"/>
  <c r="K33" i="18"/>
  <c r="O33" i="18"/>
  <c r="Q33" i="18"/>
  <c r="V33" i="18"/>
  <c r="I35" i="18"/>
  <c r="K35" i="18"/>
  <c r="O35" i="18"/>
  <c r="Q35" i="18"/>
  <c r="V35" i="18"/>
  <c r="I36" i="18"/>
  <c r="K36" i="18"/>
  <c r="O36" i="18"/>
  <c r="Q36" i="18"/>
  <c r="V36" i="18"/>
  <c r="I37" i="18"/>
  <c r="K37" i="18"/>
  <c r="O37" i="18"/>
  <c r="Q37" i="18"/>
  <c r="V37" i="18"/>
  <c r="G38" i="18"/>
  <c r="M38" i="18" s="1"/>
  <c r="I38" i="18"/>
  <c r="K38" i="18"/>
  <c r="O38" i="18"/>
  <c r="Q38" i="18"/>
  <c r="V38" i="18"/>
  <c r="I39" i="18"/>
  <c r="K39" i="18"/>
  <c r="O39" i="18"/>
  <c r="Q39" i="18"/>
  <c r="V39" i="18"/>
  <c r="I41" i="18"/>
  <c r="K41" i="18"/>
  <c r="O41" i="18"/>
  <c r="Q41" i="18"/>
  <c r="V41" i="18"/>
  <c r="G42" i="18"/>
  <c r="M42" i="18" s="1"/>
  <c r="I42" i="18"/>
  <c r="K42" i="18"/>
  <c r="O42" i="18"/>
  <c r="Q42" i="18"/>
  <c r="V42" i="18"/>
  <c r="I43" i="18"/>
  <c r="K43" i="18"/>
  <c r="O43" i="18"/>
  <c r="Q43" i="18"/>
  <c r="V43" i="18"/>
  <c r="I44" i="18"/>
  <c r="K44" i="18"/>
  <c r="O44" i="18"/>
  <c r="Q44" i="18"/>
  <c r="V44" i="18"/>
  <c r="I45" i="18"/>
  <c r="K45" i="18"/>
  <c r="O45" i="18"/>
  <c r="Q45" i="18"/>
  <c r="V45" i="18"/>
  <c r="I46" i="18"/>
  <c r="K46" i="18"/>
  <c r="O46" i="18"/>
  <c r="Q46" i="18"/>
  <c r="V46" i="18"/>
  <c r="G47" i="18"/>
  <c r="M47" i="18" s="1"/>
  <c r="I47" i="18"/>
  <c r="K47" i="18"/>
  <c r="O47" i="18"/>
  <c r="Q47" i="18"/>
  <c r="V47" i="18"/>
  <c r="I48" i="18"/>
  <c r="K48" i="18"/>
  <c r="O48" i="18"/>
  <c r="Q48" i="18"/>
  <c r="V48" i="18"/>
  <c r="G49" i="18"/>
  <c r="M49" i="18" s="1"/>
  <c r="I49" i="18"/>
  <c r="K49" i="18"/>
  <c r="O49" i="18"/>
  <c r="Q49" i="18"/>
  <c r="V49" i="18"/>
  <c r="G50" i="18"/>
  <c r="M50" i="18" s="1"/>
  <c r="I50" i="18"/>
  <c r="K50" i="18"/>
  <c r="O50" i="18"/>
  <c r="Q50" i="18"/>
  <c r="V50" i="18"/>
  <c r="G51" i="18"/>
  <c r="M51" i="18" s="1"/>
  <c r="I51" i="18"/>
  <c r="K51" i="18"/>
  <c r="O51" i="18"/>
  <c r="Q51" i="18"/>
  <c r="V51" i="18"/>
  <c r="I52" i="18"/>
  <c r="K52" i="18"/>
  <c r="O52" i="18"/>
  <c r="Q52" i="18"/>
  <c r="V52" i="18"/>
  <c r="AE54" i="18"/>
  <c r="G48" i="1" s="1"/>
  <c r="I9" i="17"/>
  <c r="K9" i="17"/>
  <c r="O9" i="17"/>
  <c r="Q9" i="17"/>
  <c r="V9" i="17"/>
  <c r="I10" i="17"/>
  <c r="K10" i="17"/>
  <c r="O10" i="17"/>
  <c r="Q10" i="17"/>
  <c r="V10" i="17"/>
  <c r="G11" i="17"/>
  <c r="M11" i="17" s="1"/>
  <c r="I11" i="17"/>
  <c r="K11" i="17"/>
  <c r="O11" i="17"/>
  <c r="Q11" i="17"/>
  <c r="V11" i="17"/>
  <c r="G12" i="17"/>
  <c r="M12" i="17" s="1"/>
  <c r="I12" i="17"/>
  <c r="K12" i="17"/>
  <c r="O12" i="17"/>
  <c r="Q12" i="17"/>
  <c r="V12" i="17"/>
  <c r="G13" i="17"/>
  <c r="M13" i="17" s="1"/>
  <c r="I13" i="17"/>
  <c r="K13" i="17"/>
  <c r="O13" i="17"/>
  <c r="Q13" i="17"/>
  <c r="V13" i="17"/>
  <c r="I14" i="17"/>
  <c r="K14" i="17"/>
  <c r="O14" i="17"/>
  <c r="Q14" i="17"/>
  <c r="V14" i="17"/>
  <c r="G15" i="17"/>
  <c r="M15" i="17" s="1"/>
  <c r="I15" i="17"/>
  <c r="K15" i="17"/>
  <c r="O15" i="17"/>
  <c r="Q15" i="17"/>
  <c r="V15" i="17"/>
  <c r="I16" i="17"/>
  <c r="K16" i="17"/>
  <c r="O16" i="17"/>
  <c r="Q16" i="17"/>
  <c r="V16" i="17"/>
  <c r="G17" i="17"/>
  <c r="M17" i="17" s="1"/>
  <c r="I17" i="17"/>
  <c r="K17" i="17"/>
  <c r="O17" i="17"/>
  <c r="Q17" i="17"/>
  <c r="V17" i="17"/>
  <c r="G18" i="17"/>
  <c r="M18" i="17" s="1"/>
  <c r="I18" i="17"/>
  <c r="K18" i="17"/>
  <c r="O18" i="17"/>
  <c r="Q18" i="17"/>
  <c r="V18" i="17"/>
  <c r="I19" i="17"/>
  <c r="K19" i="17"/>
  <c r="O19" i="17"/>
  <c r="Q19" i="17"/>
  <c r="V19" i="17"/>
  <c r="I20" i="17"/>
  <c r="K20" i="17"/>
  <c r="O20" i="17"/>
  <c r="Q20" i="17"/>
  <c r="V20" i="17"/>
  <c r="I21" i="17"/>
  <c r="K21" i="17"/>
  <c r="O21" i="17"/>
  <c r="Q21" i="17"/>
  <c r="V21" i="17"/>
  <c r="I22" i="17"/>
  <c r="K22" i="17"/>
  <c r="O22" i="17"/>
  <c r="Q22" i="17"/>
  <c r="V22" i="17"/>
  <c r="G23" i="17"/>
  <c r="M23" i="17" s="1"/>
  <c r="I23" i="17"/>
  <c r="K23" i="17"/>
  <c r="O23" i="17"/>
  <c r="Q23" i="17"/>
  <c r="V23" i="17"/>
  <c r="I24" i="17"/>
  <c r="K24" i="17"/>
  <c r="O24" i="17"/>
  <c r="Q24" i="17"/>
  <c r="V24" i="17"/>
  <c r="I25" i="17"/>
  <c r="K25" i="17"/>
  <c r="O25" i="17"/>
  <c r="Q25" i="17"/>
  <c r="V25" i="17"/>
  <c r="G26" i="17"/>
  <c r="M26" i="17" s="1"/>
  <c r="I26" i="17"/>
  <c r="K26" i="17"/>
  <c r="O26" i="17"/>
  <c r="Q26" i="17"/>
  <c r="V26" i="17"/>
  <c r="I27" i="17"/>
  <c r="K27" i="17"/>
  <c r="O27" i="17"/>
  <c r="Q27" i="17"/>
  <c r="V27" i="17"/>
  <c r="I28" i="17"/>
  <c r="K28" i="17"/>
  <c r="O28" i="17"/>
  <c r="Q28" i="17"/>
  <c r="V28" i="17"/>
  <c r="I29" i="17"/>
  <c r="K29" i="17"/>
  <c r="O29" i="17"/>
  <c r="Q29" i="17"/>
  <c r="V29" i="17"/>
  <c r="I30" i="17"/>
  <c r="K30" i="17"/>
  <c r="O30" i="17"/>
  <c r="Q30" i="17"/>
  <c r="V30" i="17"/>
  <c r="G31" i="17"/>
  <c r="M31" i="17" s="1"/>
  <c r="I31" i="17"/>
  <c r="K31" i="17"/>
  <c r="O31" i="17"/>
  <c r="Q31" i="17"/>
  <c r="V31" i="17"/>
  <c r="G33" i="17"/>
  <c r="I33" i="17"/>
  <c r="K33" i="17"/>
  <c r="O33" i="17"/>
  <c r="Q33" i="17"/>
  <c r="V33" i="17"/>
  <c r="I34" i="17"/>
  <c r="K34" i="17"/>
  <c r="O34" i="17"/>
  <c r="Q34" i="17"/>
  <c r="V34" i="17"/>
  <c r="I35" i="17"/>
  <c r="K35" i="17"/>
  <c r="O35" i="17"/>
  <c r="Q35" i="17"/>
  <c r="V35" i="17"/>
  <c r="G36" i="17"/>
  <c r="M36" i="17" s="1"/>
  <c r="I36" i="17"/>
  <c r="K36" i="17"/>
  <c r="O36" i="17"/>
  <c r="Q36" i="17"/>
  <c r="V36" i="17"/>
  <c r="I37" i="17"/>
  <c r="K37" i="17"/>
  <c r="O37" i="17"/>
  <c r="Q37" i="17"/>
  <c r="V37" i="17"/>
  <c r="I39" i="17"/>
  <c r="K39" i="17"/>
  <c r="O39" i="17"/>
  <c r="Q39" i="17"/>
  <c r="V39" i="17"/>
  <c r="I40" i="17"/>
  <c r="K40" i="17"/>
  <c r="O40" i="17"/>
  <c r="Q40" i="17"/>
  <c r="V40" i="17"/>
  <c r="G41" i="17"/>
  <c r="M41" i="17" s="1"/>
  <c r="I41" i="17"/>
  <c r="K41" i="17"/>
  <c r="O41" i="17"/>
  <c r="Q41" i="17"/>
  <c r="V41" i="17"/>
  <c r="I42" i="17"/>
  <c r="K42" i="17"/>
  <c r="O42" i="17"/>
  <c r="Q42" i="17"/>
  <c r="V42" i="17"/>
  <c r="I43" i="17"/>
  <c r="K43" i="17"/>
  <c r="O43" i="17"/>
  <c r="Q43" i="17"/>
  <c r="V43" i="17"/>
  <c r="I44" i="17"/>
  <c r="K44" i="17"/>
  <c r="O44" i="17"/>
  <c r="Q44" i="17"/>
  <c r="V44" i="17"/>
  <c r="G45" i="17"/>
  <c r="M45" i="17" s="1"/>
  <c r="I45" i="17"/>
  <c r="K45" i="17"/>
  <c r="O45" i="17"/>
  <c r="Q45" i="17"/>
  <c r="V45" i="17"/>
  <c r="I46" i="17"/>
  <c r="K46" i="17"/>
  <c r="O46" i="17"/>
  <c r="Q46" i="17"/>
  <c r="V46" i="17"/>
  <c r="G47" i="17"/>
  <c r="M47" i="17" s="1"/>
  <c r="I47" i="17"/>
  <c r="K47" i="17"/>
  <c r="O47" i="17"/>
  <c r="Q47" i="17"/>
  <c r="V47" i="17"/>
  <c r="G49" i="17"/>
  <c r="I49" i="17"/>
  <c r="K49" i="17"/>
  <c r="O49" i="17"/>
  <c r="Q49" i="17"/>
  <c r="V49" i="17"/>
  <c r="G50" i="17"/>
  <c r="M50" i="17" s="1"/>
  <c r="I50" i="17"/>
  <c r="K50" i="17"/>
  <c r="O50" i="17"/>
  <c r="Q50" i="17"/>
  <c r="V50" i="17"/>
  <c r="I51" i="17"/>
  <c r="K51" i="17"/>
  <c r="O51" i="17"/>
  <c r="Q51" i="17"/>
  <c r="V51" i="17"/>
  <c r="G52" i="17"/>
  <c r="M52" i="17" s="1"/>
  <c r="I52" i="17"/>
  <c r="K52" i="17"/>
  <c r="O52" i="17"/>
  <c r="Q52" i="17"/>
  <c r="V52" i="17"/>
  <c r="I53" i="17"/>
  <c r="K53" i="17"/>
  <c r="O53" i="17"/>
  <c r="Q53" i="17"/>
  <c r="V53" i="17"/>
  <c r="G54" i="17"/>
  <c r="M54" i="17" s="1"/>
  <c r="I54" i="17"/>
  <c r="K54" i="17"/>
  <c r="O54" i="17"/>
  <c r="Q54" i="17"/>
  <c r="V54" i="17"/>
  <c r="I55" i="17"/>
  <c r="K55" i="17"/>
  <c r="O55" i="17"/>
  <c r="Q55" i="17"/>
  <c r="V55" i="17"/>
  <c r="I56" i="17"/>
  <c r="K56" i="17"/>
  <c r="O56" i="17"/>
  <c r="Q56" i="17"/>
  <c r="V56" i="17"/>
  <c r="I57" i="17"/>
  <c r="K57" i="17"/>
  <c r="O57" i="17"/>
  <c r="Q57" i="17"/>
  <c r="V57" i="17"/>
  <c r="G58" i="17"/>
  <c r="M58" i="17" s="1"/>
  <c r="I58" i="17"/>
  <c r="K58" i="17"/>
  <c r="O58" i="17"/>
  <c r="Q58" i="17"/>
  <c r="V58" i="17"/>
  <c r="G59" i="17"/>
  <c r="M59" i="17" s="1"/>
  <c r="I59" i="17"/>
  <c r="K59" i="17"/>
  <c r="O59" i="17"/>
  <c r="Q59" i="17"/>
  <c r="V59" i="17"/>
  <c r="I60" i="17"/>
  <c r="K60" i="17"/>
  <c r="O60" i="17"/>
  <c r="Q60" i="17"/>
  <c r="V60" i="17"/>
  <c r="G61" i="17"/>
  <c r="M61" i="17" s="1"/>
  <c r="I61" i="17"/>
  <c r="K61" i="17"/>
  <c r="O61" i="17"/>
  <c r="Q61" i="17"/>
  <c r="V61" i="17"/>
  <c r="G62" i="17"/>
  <c r="M62" i="17" s="1"/>
  <c r="I62" i="17"/>
  <c r="K62" i="17"/>
  <c r="O62" i="17"/>
  <c r="Q62" i="17"/>
  <c r="V62" i="17"/>
  <c r="I63" i="17"/>
  <c r="K63" i="17"/>
  <c r="O63" i="17"/>
  <c r="Q63" i="17"/>
  <c r="V63" i="17"/>
  <c r="AE65" i="17"/>
  <c r="G47" i="1" s="1"/>
  <c r="G9" i="16"/>
  <c r="M9" i="16" s="1"/>
  <c r="I9" i="16"/>
  <c r="K9" i="16"/>
  <c r="O9" i="16"/>
  <c r="Q9" i="16"/>
  <c r="V9" i="16"/>
  <c r="I10" i="16"/>
  <c r="K10" i="16"/>
  <c r="O10" i="16"/>
  <c r="Q10" i="16"/>
  <c r="V10" i="16"/>
  <c r="G11" i="16"/>
  <c r="M11" i="16" s="1"/>
  <c r="I11" i="16"/>
  <c r="K11" i="16"/>
  <c r="O11" i="16"/>
  <c r="Q11" i="16"/>
  <c r="V11" i="16"/>
  <c r="I12" i="16"/>
  <c r="K12" i="16"/>
  <c r="O12" i="16"/>
  <c r="Q12" i="16"/>
  <c r="V12" i="16"/>
  <c r="G13" i="16"/>
  <c r="M13" i="16" s="1"/>
  <c r="I13" i="16"/>
  <c r="K13" i="16"/>
  <c r="O13" i="16"/>
  <c r="Q13" i="16"/>
  <c r="V13" i="16"/>
  <c r="I14" i="16"/>
  <c r="K14" i="16"/>
  <c r="O14" i="16"/>
  <c r="Q14" i="16"/>
  <c r="V14" i="16"/>
  <c r="G15" i="16"/>
  <c r="M15" i="16" s="1"/>
  <c r="I15" i="16"/>
  <c r="K15" i="16"/>
  <c r="O15" i="16"/>
  <c r="Q15" i="16"/>
  <c r="V15" i="16"/>
  <c r="G16" i="16"/>
  <c r="M16" i="16" s="1"/>
  <c r="I16" i="16"/>
  <c r="K16" i="16"/>
  <c r="O16" i="16"/>
  <c r="Q16" i="16"/>
  <c r="V16" i="16"/>
  <c r="G17" i="16"/>
  <c r="M17" i="16" s="1"/>
  <c r="I17" i="16"/>
  <c r="K17" i="16"/>
  <c r="O17" i="16"/>
  <c r="Q17" i="16"/>
  <c r="V17" i="16"/>
  <c r="I18" i="16"/>
  <c r="K18" i="16"/>
  <c r="O18" i="16"/>
  <c r="Q18" i="16"/>
  <c r="V18" i="16"/>
  <c r="G19" i="16"/>
  <c r="M19" i="16" s="1"/>
  <c r="I19" i="16"/>
  <c r="K19" i="16"/>
  <c r="O19" i="16"/>
  <c r="Q19" i="16"/>
  <c r="V19" i="16"/>
  <c r="G20" i="16"/>
  <c r="M20" i="16" s="1"/>
  <c r="I20" i="16"/>
  <c r="K20" i="16"/>
  <c r="O20" i="16"/>
  <c r="Q20" i="16"/>
  <c r="V20" i="16"/>
  <c r="G21" i="16"/>
  <c r="M21" i="16" s="1"/>
  <c r="I21" i="16"/>
  <c r="K21" i="16"/>
  <c r="O21" i="16"/>
  <c r="Q21" i="16"/>
  <c r="V21" i="16"/>
  <c r="I22" i="16"/>
  <c r="K22" i="16"/>
  <c r="O22" i="16"/>
  <c r="Q22" i="16"/>
  <c r="V22" i="16"/>
  <c r="G23" i="16"/>
  <c r="M23" i="16" s="1"/>
  <c r="I23" i="16"/>
  <c r="K23" i="16"/>
  <c r="O23" i="16"/>
  <c r="Q23" i="16"/>
  <c r="V23" i="16"/>
  <c r="I25" i="16"/>
  <c r="K25" i="16"/>
  <c r="O25" i="16"/>
  <c r="Q25" i="16"/>
  <c r="V25" i="16"/>
  <c r="G26" i="16"/>
  <c r="M26" i="16" s="1"/>
  <c r="I26" i="16"/>
  <c r="K26" i="16"/>
  <c r="O26" i="16"/>
  <c r="Q26" i="16"/>
  <c r="V26" i="16"/>
  <c r="G27" i="16"/>
  <c r="M27" i="16" s="1"/>
  <c r="I27" i="16"/>
  <c r="K27" i="16"/>
  <c r="O27" i="16"/>
  <c r="Q27" i="16"/>
  <c r="V27" i="16"/>
  <c r="G28" i="16"/>
  <c r="M28" i="16" s="1"/>
  <c r="I28" i="16"/>
  <c r="K28" i="16"/>
  <c r="O28" i="16"/>
  <c r="Q28" i="16"/>
  <c r="V28" i="16"/>
  <c r="G29" i="16"/>
  <c r="M29" i="16" s="1"/>
  <c r="I29" i="16"/>
  <c r="K29" i="16"/>
  <c r="O29" i="16"/>
  <c r="Q29" i="16"/>
  <c r="V29" i="16"/>
  <c r="G30" i="16"/>
  <c r="M30" i="16" s="1"/>
  <c r="I30" i="16"/>
  <c r="K30" i="16"/>
  <c r="O30" i="16"/>
  <c r="Q30" i="16"/>
  <c r="V30" i="16"/>
  <c r="G32" i="16"/>
  <c r="M32" i="16" s="1"/>
  <c r="I32" i="16"/>
  <c r="K32" i="16"/>
  <c r="O32" i="16"/>
  <c r="Q32" i="16"/>
  <c r="V32" i="16"/>
  <c r="G33" i="16"/>
  <c r="M33" i="16" s="1"/>
  <c r="I33" i="16"/>
  <c r="K33" i="16"/>
  <c r="O33" i="16"/>
  <c r="Q33" i="16"/>
  <c r="V33" i="16"/>
  <c r="G35" i="16"/>
  <c r="M35" i="16" s="1"/>
  <c r="I35" i="16"/>
  <c r="K35" i="16"/>
  <c r="O35" i="16"/>
  <c r="Q35" i="16"/>
  <c r="V35" i="16"/>
  <c r="G36" i="16"/>
  <c r="M36" i="16" s="1"/>
  <c r="I36" i="16"/>
  <c r="K36" i="16"/>
  <c r="O36" i="16"/>
  <c r="Q36" i="16"/>
  <c r="V36" i="16"/>
  <c r="I37" i="16"/>
  <c r="K37" i="16"/>
  <c r="O37" i="16"/>
  <c r="Q37" i="16"/>
  <c r="V37" i="16"/>
  <c r="G38" i="16"/>
  <c r="M38" i="16" s="1"/>
  <c r="I38" i="16"/>
  <c r="K38" i="16"/>
  <c r="O38" i="16"/>
  <c r="Q38" i="16"/>
  <c r="V38" i="16"/>
  <c r="I39" i="16"/>
  <c r="K39" i="16"/>
  <c r="O39" i="16"/>
  <c r="Q39" i="16"/>
  <c r="V39" i="16"/>
  <c r="I40" i="16"/>
  <c r="K40" i="16"/>
  <c r="O40" i="16"/>
  <c r="Q40" i="16"/>
  <c r="V40" i="16"/>
  <c r="I41" i="16"/>
  <c r="K41" i="16"/>
  <c r="O41" i="16"/>
  <c r="Q41" i="16"/>
  <c r="V41" i="16"/>
  <c r="G42" i="16"/>
  <c r="M42" i="16" s="1"/>
  <c r="I42" i="16"/>
  <c r="K42" i="16"/>
  <c r="O42" i="16"/>
  <c r="Q42" i="16"/>
  <c r="V42" i="16"/>
  <c r="I44" i="16"/>
  <c r="K44" i="16"/>
  <c r="O44" i="16"/>
  <c r="Q44" i="16"/>
  <c r="V44" i="16"/>
  <c r="I45" i="16"/>
  <c r="K45" i="16"/>
  <c r="O45" i="16"/>
  <c r="Q45" i="16"/>
  <c r="V45" i="16"/>
  <c r="I46" i="16"/>
  <c r="K46" i="16"/>
  <c r="O46" i="16"/>
  <c r="Q46" i="16"/>
  <c r="V46" i="16"/>
  <c r="G47" i="16"/>
  <c r="M47" i="16" s="1"/>
  <c r="I47" i="16"/>
  <c r="K47" i="16"/>
  <c r="O47" i="16"/>
  <c r="Q47" i="16"/>
  <c r="V47" i="16"/>
  <c r="I48" i="16"/>
  <c r="K48" i="16"/>
  <c r="O48" i="16"/>
  <c r="Q48" i="16"/>
  <c r="V48" i="16"/>
  <c r="I49" i="16"/>
  <c r="K49" i="16"/>
  <c r="O49" i="16"/>
  <c r="Q49" i="16"/>
  <c r="V49" i="16"/>
  <c r="I50" i="16"/>
  <c r="K50" i="16"/>
  <c r="O50" i="16"/>
  <c r="Q50" i="16"/>
  <c r="V50" i="16"/>
  <c r="G51" i="16"/>
  <c r="M51" i="16" s="1"/>
  <c r="I51" i="16"/>
  <c r="K51" i="16"/>
  <c r="O51" i="16"/>
  <c r="Q51" i="16"/>
  <c r="V51" i="16"/>
  <c r="I52" i="16"/>
  <c r="K52" i="16"/>
  <c r="O52" i="16"/>
  <c r="Q52" i="16"/>
  <c r="V52" i="16"/>
  <c r="I53" i="16"/>
  <c r="K53" i="16"/>
  <c r="O53" i="16"/>
  <c r="Q53" i="16"/>
  <c r="V53" i="16"/>
  <c r="I54" i="16"/>
  <c r="K54" i="16"/>
  <c r="O54" i="16"/>
  <c r="Q54" i="16"/>
  <c r="V54" i="16"/>
  <c r="G55" i="16"/>
  <c r="M55" i="16" s="1"/>
  <c r="I55" i="16"/>
  <c r="K55" i="16"/>
  <c r="O55" i="16"/>
  <c r="Q55" i="16"/>
  <c r="V55" i="16"/>
  <c r="G56" i="16"/>
  <c r="M56" i="16" s="1"/>
  <c r="I56" i="16"/>
  <c r="K56" i="16"/>
  <c r="O56" i="16"/>
  <c r="Q56" i="16"/>
  <c r="V56" i="16"/>
  <c r="I57" i="16"/>
  <c r="K57" i="16"/>
  <c r="O57" i="16"/>
  <c r="Q57" i="16"/>
  <c r="V57" i="16"/>
  <c r="I58" i="16"/>
  <c r="K58" i="16"/>
  <c r="O58" i="16"/>
  <c r="Q58" i="16"/>
  <c r="V58" i="16"/>
  <c r="G59" i="16"/>
  <c r="M59" i="16" s="1"/>
  <c r="I59" i="16"/>
  <c r="K59" i="16"/>
  <c r="O59" i="16"/>
  <c r="Q59" i="16"/>
  <c r="V59" i="16"/>
  <c r="I60" i="16"/>
  <c r="K60" i="16"/>
  <c r="O60" i="16"/>
  <c r="Q60" i="16"/>
  <c r="V60" i="16"/>
  <c r="I61" i="16"/>
  <c r="K61" i="16"/>
  <c r="O61" i="16"/>
  <c r="Q61" i="16"/>
  <c r="V61" i="16"/>
  <c r="I62" i="16"/>
  <c r="K62" i="16"/>
  <c r="O62" i="16"/>
  <c r="Q62" i="16"/>
  <c r="V62" i="16"/>
  <c r="G63" i="16"/>
  <c r="M63" i="16" s="1"/>
  <c r="I63" i="16"/>
  <c r="K63" i="16"/>
  <c r="O63" i="16"/>
  <c r="Q63" i="16"/>
  <c r="V63" i="16"/>
  <c r="I64" i="16"/>
  <c r="K64" i="16"/>
  <c r="O64" i="16"/>
  <c r="Q64" i="16"/>
  <c r="V64" i="16"/>
  <c r="I66" i="16"/>
  <c r="K66" i="16"/>
  <c r="O66" i="16"/>
  <c r="Q66" i="16"/>
  <c r="V66" i="16"/>
  <c r="I67" i="16"/>
  <c r="K67" i="16"/>
  <c r="O67" i="16"/>
  <c r="Q67" i="16"/>
  <c r="V67" i="16"/>
  <c r="G68" i="16"/>
  <c r="M68" i="16" s="1"/>
  <c r="I68" i="16"/>
  <c r="K68" i="16"/>
  <c r="O68" i="16"/>
  <c r="Q68" i="16"/>
  <c r="V68" i="16"/>
  <c r="I69" i="16"/>
  <c r="K69" i="16"/>
  <c r="O69" i="16"/>
  <c r="Q69" i="16"/>
  <c r="V69" i="16"/>
  <c r="I70" i="16"/>
  <c r="K70" i="16"/>
  <c r="O70" i="16"/>
  <c r="Q70" i="16"/>
  <c r="V70" i="16"/>
  <c r="I71" i="16"/>
  <c r="K71" i="16"/>
  <c r="O71" i="16"/>
  <c r="Q71" i="16"/>
  <c r="V71" i="16"/>
  <c r="G72" i="16"/>
  <c r="M72" i="16" s="1"/>
  <c r="I72" i="16"/>
  <c r="K72" i="16"/>
  <c r="O72" i="16"/>
  <c r="Q72" i="16"/>
  <c r="V72" i="16"/>
  <c r="I73" i="16"/>
  <c r="K73" i="16"/>
  <c r="O73" i="16"/>
  <c r="Q73" i="16"/>
  <c r="V73" i="16"/>
  <c r="I74" i="16"/>
  <c r="K74" i="16"/>
  <c r="O74" i="16"/>
  <c r="Q74" i="16"/>
  <c r="V74" i="16"/>
  <c r="I75" i="16"/>
  <c r="K75" i="16"/>
  <c r="O75" i="16"/>
  <c r="Q75" i="16"/>
  <c r="V75" i="16"/>
  <c r="G76" i="16"/>
  <c r="M76" i="16" s="1"/>
  <c r="I76" i="16"/>
  <c r="K76" i="16"/>
  <c r="O76" i="16"/>
  <c r="Q76" i="16"/>
  <c r="V76" i="16"/>
  <c r="I77" i="16"/>
  <c r="K77" i="16"/>
  <c r="O77" i="16"/>
  <c r="Q77" i="16"/>
  <c r="V77" i="16"/>
  <c r="G79" i="16"/>
  <c r="M79" i="16" s="1"/>
  <c r="I79" i="16"/>
  <c r="K79" i="16"/>
  <c r="O79" i="16"/>
  <c r="Q79" i="16"/>
  <c r="V79" i="16"/>
  <c r="I80" i="16"/>
  <c r="K80" i="16"/>
  <c r="O80" i="16"/>
  <c r="Q80" i="16"/>
  <c r="V80" i="16"/>
  <c r="G81" i="16"/>
  <c r="M81" i="16" s="1"/>
  <c r="I81" i="16"/>
  <c r="K81" i="16"/>
  <c r="O81" i="16"/>
  <c r="Q81" i="16"/>
  <c r="V81" i="16"/>
  <c r="I82" i="16"/>
  <c r="K82" i="16"/>
  <c r="O82" i="16"/>
  <c r="Q82" i="16"/>
  <c r="V82" i="16"/>
  <c r="G83" i="16"/>
  <c r="M83" i="16" s="1"/>
  <c r="I83" i="16"/>
  <c r="K83" i="16"/>
  <c r="O83" i="16"/>
  <c r="Q83" i="16"/>
  <c r="V83" i="16"/>
  <c r="G84" i="16"/>
  <c r="M84" i="16" s="1"/>
  <c r="I84" i="16"/>
  <c r="K84" i="16"/>
  <c r="O84" i="16"/>
  <c r="Q84" i="16"/>
  <c r="V84" i="16"/>
  <c r="G85" i="16"/>
  <c r="M85" i="16" s="1"/>
  <c r="I85" i="16"/>
  <c r="K85" i="16"/>
  <c r="O85" i="16"/>
  <c r="Q85" i="16"/>
  <c r="V85" i="16"/>
  <c r="I86" i="16"/>
  <c r="K86" i="16"/>
  <c r="O86" i="16"/>
  <c r="Q86" i="16"/>
  <c r="V86" i="16"/>
  <c r="I87" i="16"/>
  <c r="K87" i="16"/>
  <c r="O87" i="16"/>
  <c r="Q87" i="16"/>
  <c r="V87" i="16"/>
  <c r="I88" i="16"/>
  <c r="K88" i="16"/>
  <c r="O88" i="16"/>
  <c r="Q88" i="16"/>
  <c r="V88" i="16"/>
  <c r="G89" i="16"/>
  <c r="M89" i="16" s="1"/>
  <c r="I89" i="16"/>
  <c r="K89" i="16"/>
  <c r="O89" i="16"/>
  <c r="Q89" i="16"/>
  <c r="V89" i="16"/>
  <c r="I90" i="16"/>
  <c r="K90" i="16"/>
  <c r="O90" i="16"/>
  <c r="Q90" i="16"/>
  <c r="V90" i="16"/>
  <c r="I91" i="16"/>
  <c r="K91" i="16"/>
  <c r="O91" i="16"/>
  <c r="Q91" i="16"/>
  <c r="V91" i="16"/>
  <c r="G92" i="16"/>
  <c r="M92" i="16" s="1"/>
  <c r="I92" i="16"/>
  <c r="K92" i="16"/>
  <c r="O92" i="16"/>
  <c r="Q92" i="16"/>
  <c r="V92" i="16"/>
  <c r="G93" i="16"/>
  <c r="M93" i="16" s="1"/>
  <c r="I93" i="16"/>
  <c r="K93" i="16"/>
  <c r="O93" i="16"/>
  <c r="Q93" i="16"/>
  <c r="V93" i="16"/>
  <c r="I94" i="16"/>
  <c r="K94" i="16"/>
  <c r="O94" i="16"/>
  <c r="Q94" i="16"/>
  <c r="V94" i="16"/>
  <c r="AE96" i="16"/>
  <c r="G9" i="15"/>
  <c r="M9" i="15" s="1"/>
  <c r="I9" i="15"/>
  <c r="K9" i="15"/>
  <c r="O9" i="15"/>
  <c r="Q9" i="15"/>
  <c r="V9" i="15"/>
  <c r="G11" i="15"/>
  <c r="M11" i="15" s="1"/>
  <c r="I11" i="15"/>
  <c r="K11" i="15"/>
  <c r="O11" i="15"/>
  <c r="Q11" i="15"/>
  <c r="V11" i="15"/>
  <c r="G13" i="15"/>
  <c r="M13" i="15" s="1"/>
  <c r="I13" i="15"/>
  <c r="K13" i="15"/>
  <c r="O13" i="15"/>
  <c r="Q13" i="15"/>
  <c r="V13" i="15"/>
  <c r="G14" i="15"/>
  <c r="M14" i="15" s="1"/>
  <c r="I14" i="15"/>
  <c r="K14" i="15"/>
  <c r="O14" i="15"/>
  <c r="Q14" i="15"/>
  <c r="V14" i="15"/>
  <c r="I15" i="15"/>
  <c r="K15" i="15"/>
  <c r="O15" i="15"/>
  <c r="Q15" i="15"/>
  <c r="V15" i="15"/>
  <c r="I16" i="15"/>
  <c r="K16" i="15"/>
  <c r="O16" i="15"/>
  <c r="Q16" i="15"/>
  <c r="V16" i="15"/>
  <c r="I17" i="15"/>
  <c r="K17" i="15"/>
  <c r="O17" i="15"/>
  <c r="Q17" i="15"/>
  <c r="V17" i="15"/>
  <c r="G18" i="15"/>
  <c r="M18" i="15" s="1"/>
  <c r="I18" i="15"/>
  <c r="K18" i="15"/>
  <c r="O18" i="15"/>
  <c r="Q18" i="15"/>
  <c r="V18" i="15"/>
  <c r="I19" i="15"/>
  <c r="K19" i="15"/>
  <c r="O19" i="15"/>
  <c r="Q19" i="15"/>
  <c r="V19" i="15"/>
  <c r="I20" i="15"/>
  <c r="K20" i="15"/>
  <c r="O20" i="15"/>
  <c r="Q20" i="15"/>
  <c r="V20" i="15"/>
  <c r="G21" i="15"/>
  <c r="M21" i="15" s="1"/>
  <c r="I21" i="15"/>
  <c r="K21" i="15"/>
  <c r="O21" i="15"/>
  <c r="Q21" i="15"/>
  <c r="V21" i="15"/>
  <c r="G22" i="15"/>
  <c r="M22" i="15" s="1"/>
  <c r="I22" i="15"/>
  <c r="K22" i="15"/>
  <c r="O22" i="15"/>
  <c r="Q22" i="15"/>
  <c r="V22" i="15"/>
  <c r="I23" i="15"/>
  <c r="K23" i="15"/>
  <c r="O23" i="15"/>
  <c r="Q23" i="15"/>
  <c r="V23" i="15"/>
  <c r="I24" i="15"/>
  <c r="K24" i="15"/>
  <c r="O24" i="15"/>
  <c r="Q24" i="15"/>
  <c r="V24" i="15"/>
  <c r="I25" i="15"/>
  <c r="K25" i="15"/>
  <c r="O25" i="15"/>
  <c r="Q25" i="15"/>
  <c r="V25" i="15"/>
  <c r="G26" i="15"/>
  <c r="M26" i="15" s="1"/>
  <c r="I26" i="15"/>
  <c r="K26" i="15"/>
  <c r="O26" i="15"/>
  <c r="Q26" i="15"/>
  <c r="V26" i="15"/>
  <c r="G27" i="15"/>
  <c r="M27" i="15" s="1"/>
  <c r="I27" i="15"/>
  <c r="K27" i="15"/>
  <c r="O27" i="15"/>
  <c r="Q27" i="15"/>
  <c r="V27" i="15"/>
  <c r="I28" i="15"/>
  <c r="K28" i="15"/>
  <c r="O28" i="15"/>
  <c r="Q28" i="15"/>
  <c r="V28" i="15"/>
  <c r="I29" i="15"/>
  <c r="K29" i="15"/>
  <c r="O29" i="15"/>
  <c r="Q29" i="15"/>
  <c r="V29" i="15"/>
  <c r="G30" i="15"/>
  <c r="M30" i="15" s="1"/>
  <c r="I30" i="15"/>
  <c r="K30" i="15"/>
  <c r="O30" i="15"/>
  <c r="Q30" i="15"/>
  <c r="V30" i="15"/>
  <c r="AE32" i="15"/>
  <c r="G44" i="1" s="1"/>
  <c r="G9" i="14"/>
  <c r="I9" i="14"/>
  <c r="K9" i="14"/>
  <c r="O9" i="14"/>
  <c r="Q9" i="14"/>
  <c r="V9" i="14"/>
  <c r="I11" i="14"/>
  <c r="K11" i="14"/>
  <c r="O11" i="14"/>
  <c r="Q11" i="14"/>
  <c r="V11" i="14"/>
  <c r="G14" i="14"/>
  <c r="M14" i="14" s="1"/>
  <c r="I14" i="14"/>
  <c r="K14" i="14"/>
  <c r="O14" i="14"/>
  <c r="Q14" i="14"/>
  <c r="V14" i="14"/>
  <c r="I16" i="14"/>
  <c r="K16" i="14"/>
  <c r="O16" i="14"/>
  <c r="Q16" i="14"/>
  <c r="V16" i="14"/>
  <c r="I17" i="14"/>
  <c r="K17" i="14"/>
  <c r="O17" i="14"/>
  <c r="Q17" i="14"/>
  <c r="V17" i="14"/>
  <c r="I18" i="14"/>
  <c r="K18" i="14"/>
  <c r="O18" i="14"/>
  <c r="Q18" i="14"/>
  <c r="V18" i="14"/>
  <c r="G19" i="14"/>
  <c r="M19" i="14" s="1"/>
  <c r="I19" i="14"/>
  <c r="K19" i="14"/>
  <c r="O19" i="14"/>
  <c r="Q19" i="14"/>
  <c r="V19" i="14"/>
  <c r="I21" i="14"/>
  <c r="K21" i="14"/>
  <c r="O21" i="14"/>
  <c r="Q21" i="14"/>
  <c r="V21" i="14"/>
  <c r="I24" i="14"/>
  <c r="I23" i="14" s="1"/>
  <c r="K24" i="14"/>
  <c r="K23" i="14" s="1"/>
  <c r="O24" i="14"/>
  <c r="O23" i="14" s="1"/>
  <c r="Q24" i="14"/>
  <c r="Q23" i="14" s="1"/>
  <c r="V24" i="14"/>
  <c r="V23" i="14" s="1"/>
  <c r="G26" i="14"/>
  <c r="M26" i="14" s="1"/>
  <c r="I26" i="14"/>
  <c r="K26" i="14"/>
  <c r="O26" i="14"/>
  <c r="Q26" i="14"/>
  <c r="V26" i="14"/>
  <c r="I27" i="14"/>
  <c r="K27" i="14"/>
  <c r="O27" i="14"/>
  <c r="Q27" i="14"/>
  <c r="V27" i="14"/>
  <c r="G30" i="14"/>
  <c r="M30" i="14" s="1"/>
  <c r="I30" i="14"/>
  <c r="K30" i="14"/>
  <c r="O30" i="14"/>
  <c r="Q30" i="14"/>
  <c r="V30" i="14"/>
  <c r="G32" i="14"/>
  <c r="M32" i="14" s="1"/>
  <c r="I32" i="14"/>
  <c r="K32" i="14"/>
  <c r="O32" i="14"/>
  <c r="Q32" i="14"/>
  <c r="V32" i="14"/>
  <c r="I33" i="14"/>
  <c r="K33" i="14"/>
  <c r="O33" i="14"/>
  <c r="Q33" i="14"/>
  <c r="V33" i="14"/>
  <c r="G34" i="14"/>
  <c r="M34" i="14" s="1"/>
  <c r="I34" i="14"/>
  <c r="K34" i="14"/>
  <c r="O34" i="14"/>
  <c r="Q34" i="14"/>
  <c r="V34" i="14"/>
  <c r="G35" i="14"/>
  <c r="M35" i="14" s="1"/>
  <c r="I35" i="14"/>
  <c r="K35" i="14"/>
  <c r="O35" i="14"/>
  <c r="Q35" i="14"/>
  <c r="V35" i="14"/>
  <c r="G36" i="14"/>
  <c r="M36" i="14" s="1"/>
  <c r="I36" i="14"/>
  <c r="K36" i="14"/>
  <c r="O36" i="14"/>
  <c r="Q36" i="14"/>
  <c r="V36" i="14"/>
  <c r="I37" i="14"/>
  <c r="K37" i="14"/>
  <c r="O37" i="14"/>
  <c r="Q37" i="14"/>
  <c r="V37" i="14"/>
  <c r="G40" i="14"/>
  <c r="M40" i="14" s="1"/>
  <c r="I40" i="14"/>
  <c r="K40" i="14"/>
  <c r="O40" i="14"/>
  <c r="Q40" i="14"/>
  <c r="V40" i="14"/>
  <c r="G43" i="14"/>
  <c r="M43" i="14" s="1"/>
  <c r="I43" i="14"/>
  <c r="K43" i="14"/>
  <c r="O43" i="14"/>
  <c r="Q43" i="14"/>
  <c r="V43" i="14"/>
  <c r="G45" i="14"/>
  <c r="M45" i="14" s="1"/>
  <c r="I45" i="14"/>
  <c r="K45" i="14"/>
  <c r="O45" i="14"/>
  <c r="Q45" i="14"/>
  <c r="V45" i="14"/>
  <c r="I47" i="14"/>
  <c r="K47" i="14"/>
  <c r="O47" i="14"/>
  <c r="Q47" i="14"/>
  <c r="V47" i="14"/>
  <c r="G48" i="14"/>
  <c r="M48" i="14" s="1"/>
  <c r="I48" i="14"/>
  <c r="K48" i="14"/>
  <c r="O48" i="14"/>
  <c r="Q48" i="14"/>
  <c r="V48" i="14"/>
  <c r="G49" i="14"/>
  <c r="M49" i="14" s="1"/>
  <c r="I49" i="14"/>
  <c r="K49" i="14"/>
  <c r="O49" i="14"/>
  <c r="Q49" i="14"/>
  <c r="V49" i="14"/>
  <c r="G50" i="14"/>
  <c r="M50" i="14" s="1"/>
  <c r="I50" i="14"/>
  <c r="K50" i="14"/>
  <c r="O50" i="14"/>
  <c r="Q50" i="14"/>
  <c r="V50" i="14"/>
  <c r="I52" i="14"/>
  <c r="K52" i="14"/>
  <c r="O52" i="14"/>
  <c r="Q52" i="14"/>
  <c r="V52" i="14"/>
  <c r="G54" i="14"/>
  <c r="M54" i="14" s="1"/>
  <c r="I54" i="14"/>
  <c r="K54" i="14"/>
  <c r="O54" i="14"/>
  <c r="Q54" i="14"/>
  <c r="V54" i="14"/>
  <c r="G55" i="14"/>
  <c r="M55" i="14" s="1"/>
  <c r="I55" i="14"/>
  <c r="K55" i="14"/>
  <c r="O55" i="14"/>
  <c r="Q55" i="14"/>
  <c r="V55" i="14"/>
  <c r="G57" i="14"/>
  <c r="M57" i="14" s="1"/>
  <c r="I57" i="14"/>
  <c r="K57" i="14"/>
  <c r="O57" i="14"/>
  <c r="Q57" i="14"/>
  <c r="V57" i="14"/>
  <c r="I59" i="14"/>
  <c r="K59" i="14"/>
  <c r="O59" i="14"/>
  <c r="Q59" i="14"/>
  <c r="V59" i="14"/>
  <c r="G61" i="14"/>
  <c r="M61" i="14" s="1"/>
  <c r="I61" i="14"/>
  <c r="K61" i="14"/>
  <c r="O61" i="14"/>
  <c r="Q61" i="14"/>
  <c r="V61" i="14"/>
  <c r="G63" i="14"/>
  <c r="M63" i="14" s="1"/>
  <c r="I63" i="14"/>
  <c r="K63" i="14"/>
  <c r="O63" i="14"/>
  <c r="Q63" i="14"/>
  <c r="V63" i="14"/>
  <c r="G64" i="14"/>
  <c r="M64" i="14" s="1"/>
  <c r="I64" i="14"/>
  <c r="K64" i="14"/>
  <c r="O64" i="14"/>
  <c r="Q64" i="14"/>
  <c r="V64" i="14"/>
  <c r="I66" i="14"/>
  <c r="K66" i="14"/>
  <c r="O66" i="14"/>
  <c r="Q66" i="14"/>
  <c r="V66" i="14"/>
  <c r="G67" i="14"/>
  <c r="M67" i="14" s="1"/>
  <c r="I67" i="14"/>
  <c r="K67" i="14"/>
  <c r="O67" i="14"/>
  <c r="Q67" i="14"/>
  <c r="V67" i="14"/>
  <c r="G68" i="14"/>
  <c r="M68" i="14" s="1"/>
  <c r="I68" i="14"/>
  <c r="K68" i="14"/>
  <c r="O68" i="14"/>
  <c r="Q68" i="14"/>
  <c r="V68" i="14"/>
  <c r="G69" i="14"/>
  <c r="M69" i="14" s="1"/>
  <c r="I69" i="14"/>
  <c r="K69" i="14"/>
  <c r="O69" i="14"/>
  <c r="Q69" i="14"/>
  <c r="V69" i="14"/>
  <c r="I72" i="14"/>
  <c r="K72" i="14"/>
  <c r="O72" i="14"/>
  <c r="Q72" i="14"/>
  <c r="V72" i="14"/>
  <c r="G73" i="14"/>
  <c r="M73" i="14" s="1"/>
  <c r="I73" i="14"/>
  <c r="K73" i="14"/>
  <c r="O73" i="14"/>
  <c r="Q73" i="14"/>
  <c r="V73" i="14"/>
  <c r="G75" i="14"/>
  <c r="I75" i="14"/>
  <c r="K75" i="14"/>
  <c r="O75" i="14"/>
  <c r="Q75" i="14"/>
  <c r="V75" i="14"/>
  <c r="G76" i="14"/>
  <c r="M76" i="14" s="1"/>
  <c r="I76" i="14"/>
  <c r="K76" i="14"/>
  <c r="O76" i="14"/>
  <c r="Q76" i="14"/>
  <c r="V76" i="14"/>
  <c r="I77" i="14"/>
  <c r="K77" i="14"/>
  <c r="O77" i="14"/>
  <c r="Q77" i="14"/>
  <c r="V77" i="14"/>
  <c r="G78" i="14"/>
  <c r="M78" i="14" s="1"/>
  <c r="I78" i="14"/>
  <c r="K78" i="14"/>
  <c r="O78" i="14"/>
  <c r="Q78" i="14"/>
  <c r="V78" i="14"/>
  <c r="I80" i="14"/>
  <c r="I79" i="14" s="1"/>
  <c r="K80" i="14"/>
  <c r="K79" i="14" s="1"/>
  <c r="O80" i="14"/>
  <c r="O79" i="14" s="1"/>
  <c r="Q80" i="14"/>
  <c r="Q79" i="14" s="1"/>
  <c r="V80" i="14"/>
  <c r="V79" i="14" s="1"/>
  <c r="AE82" i="14"/>
  <c r="G43" i="1" s="1"/>
  <c r="I9" i="13"/>
  <c r="K9" i="13"/>
  <c r="O9" i="13"/>
  <c r="Q9" i="13"/>
  <c r="V9" i="13"/>
  <c r="I10" i="13"/>
  <c r="K10" i="13"/>
  <c r="O10" i="13"/>
  <c r="Q10" i="13"/>
  <c r="V10" i="13"/>
  <c r="I11" i="13"/>
  <c r="K11" i="13"/>
  <c r="O11" i="13"/>
  <c r="Q11" i="13"/>
  <c r="V11" i="13"/>
  <c r="G12" i="13"/>
  <c r="M12" i="13" s="1"/>
  <c r="I12" i="13"/>
  <c r="K12" i="13"/>
  <c r="O12" i="13"/>
  <c r="Q12" i="13"/>
  <c r="V12" i="13"/>
  <c r="G13" i="13"/>
  <c r="M13" i="13" s="1"/>
  <c r="I13" i="13"/>
  <c r="K13" i="13"/>
  <c r="O13" i="13"/>
  <c r="Q13" i="13"/>
  <c r="V13" i="13"/>
  <c r="G22" i="13"/>
  <c r="M22" i="13" s="1"/>
  <c r="I22" i="13"/>
  <c r="K22" i="13"/>
  <c r="O22" i="13"/>
  <c r="Q22" i="13"/>
  <c r="V22" i="13"/>
  <c r="I24" i="13"/>
  <c r="K24" i="13"/>
  <c r="O24" i="13"/>
  <c r="Q24" i="13"/>
  <c r="V24" i="13"/>
  <c r="G25" i="13"/>
  <c r="M25" i="13" s="1"/>
  <c r="I25" i="13"/>
  <c r="K25" i="13"/>
  <c r="O25" i="13"/>
  <c r="Q25" i="13"/>
  <c r="V25" i="13"/>
  <c r="I27" i="13"/>
  <c r="K27" i="13"/>
  <c r="O27" i="13"/>
  <c r="Q27" i="13"/>
  <c r="V27" i="13"/>
  <c r="G28" i="13"/>
  <c r="M28" i="13" s="1"/>
  <c r="I28" i="13"/>
  <c r="K28" i="13"/>
  <c r="O28" i="13"/>
  <c r="Q28" i="13"/>
  <c r="V28" i="13"/>
  <c r="I30" i="13"/>
  <c r="K30" i="13"/>
  <c r="O30" i="13"/>
  <c r="Q30" i="13"/>
  <c r="V30" i="13"/>
  <c r="G32" i="13"/>
  <c r="M32" i="13" s="1"/>
  <c r="I32" i="13"/>
  <c r="K32" i="13"/>
  <c r="O32" i="13"/>
  <c r="Q32" i="13"/>
  <c r="V32" i="13"/>
  <c r="I34" i="13"/>
  <c r="K34" i="13"/>
  <c r="O34" i="13"/>
  <c r="Q34" i="13"/>
  <c r="V34" i="13"/>
  <c r="G36" i="13"/>
  <c r="M36" i="13" s="1"/>
  <c r="I36" i="13"/>
  <c r="K36" i="13"/>
  <c r="O36" i="13"/>
  <c r="Q36" i="13"/>
  <c r="V36" i="13"/>
  <c r="I38" i="13"/>
  <c r="K38" i="13"/>
  <c r="O38" i="13"/>
  <c r="Q38" i="13"/>
  <c r="V38" i="13"/>
  <c r="G39" i="13"/>
  <c r="M39" i="13" s="1"/>
  <c r="I39" i="13"/>
  <c r="K39" i="13"/>
  <c r="O39" i="13"/>
  <c r="Q39" i="13"/>
  <c r="V39" i="13"/>
  <c r="I40" i="13"/>
  <c r="K40" i="13"/>
  <c r="O40" i="13"/>
  <c r="Q40" i="13"/>
  <c r="V40" i="13"/>
  <c r="G49" i="13"/>
  <c r="I49" i="13"/>
  <c r="K49" i="13"/>
  <c r="O49" i="13"/>
  <c r="Q49" i="13"/>
  <c r="V49" i="13"/>
  <c r="I52" i="13"/>
  <c r="K52" i="13"/>
  <c r="O52" i="13"/>
  <c r="Q52" i="13"/>
  <c r="V52" i="13"/>
  <c r="G55" i="13"/>
  <c r="M55" i="13" s="1"/>
  <c r="I55" i="13"/>
  <c r="K55" i="13"/>
  <c r="O55" i="13"/>
  <c r="Q55" i="13"/>
  <c r="V55" i="13"/>
  <c r="G57" i="13"/>
  <c r="M57" i="13" s="1"/>
  <c r="I57" i="13"/>
  <c r="K57" i="13"/>
  <c r="O57" i="13"/>
  <c r="Q57" i="13"/>
  <c r="V57" i="13"/>
  <c r="G59" i="13"/>
  <c r="M59" i="13" s="1"/>
  <c r="I59" i="13"/>
  <c r="K59" i="13"/>
  <c r="O59" i="13"/>
  <c r="Q59" i="13"/>
  <c r="V59" i="13"/>
  <c r="I60" i="13"/>
  <c r="K60" i="13"/>
  <c r="O60" i="13"/>
  <c r="Q60" i="13"/>
  <c r="V60" i="13"/>
  <c r="G61" i="13"/>
  <c r="M61" i="13" s="1"/>
  <c r="I61" i="13"/>
  <c r="K61" i="13"/>
  <c r="O61" i="13"/>
  <c r="Q61" i="13"/>
  <c r="V61" i="13"/>
  <c r="I63" i="13"/>
  <c r="K63" i="13"/>
  <c r="O63" i="13"/>
  <c r="Q63" i="13"/>
  <c r="V63" i="13"/>
  <c r="G66" i="13"/>
  <c r="M66" i="13" s="1"/>
  <c r="I66" i="13"/>
  <c r="K66" i="13"/>
  <c r="O66" i="13"/>
  <c r="Q66" i="13"/>
  <c r="V66" i="13"/>
  <c r="I68" i="13"/>
  <c r="K68" i="13"/>
  <c r="O68" i="13"/>
  <c r="Q68" i="13"/>
  <c r="V68" i="13"/>
  <c r="G70" i="13"/>
  <c r="M70" i="13" s="1"/>
  <c r="I70" i="13"/>
  <c r="K70" i="13"/>
  <c r="O70" i="13"/>
  <c r="Q70" i="13"/>
  <c r="V70" i="13"/>
  <c r="I71" i="13"/>
  <c r="K71" i="13"/>
  <c r="O71" i="13"/>
  <c r="Q71" i="13"/>
  <c r="V71" i="13"/>
  <c r="G72" i="13"/>
  <c r="M72" i="13" s="1"/>
  <c r="I72" i="13"/>
  <c r="K72" i="13"/>
  <c r="O72" i="13"/>
  <c r="Q72" i="13"/>
  <c r="V72" i="13"/>
  <c r="I74" i="13"/>
  <c r="K74" i="13"/>
  <c r="O74" i="13"/>
  <c r="Q74" i="13"/>
  <c r="V74" i="13"/>
  <c r="G76" i="13"/>
  <c r="M76" i="13" s="1"/>
  <c r="I76" i="13"/>
  <c r="K76" i="13"/>
  <c r="O76" i="13"/>
  <c r="Q76" i="13"/>
  <c r="V76" i="13"/>
  <c r="I78" i="13"/>
  <c r="K78" i="13"/>
  <c r="O78" i="13"/>
  <c r="Q78" i="13"/>
  <c r="V78" i="13"/>
  <c r="G81" i="13"/>
  <c r="M81" i="13" s="1"/>
  <c r="I81" i="13"/>
  <c r="K81" i="13"/>
  <c r="O81" i="13"/>
  <c r="Q81" i="13"/>
  <c r="V81" i="13"/>
  <c r="I82" i="13"/>
  <c r="K82" i="13"/>
  <c r="O82" i="13"/>
  <c r="Q82" i="13"/>
  <c r="V82" i="13"/>
  <c r="G83" i="13"/>
  <c r="M83" i="13" s="1"/>
  <c r="I83" i="13"/>
  <c r="K83" i="13"/>
  <c r="O83" i="13"/>
  <c r="Q83" i="13"/>
  <c r="V83" i="13"/>
  <c r="G84" i="13"/>
  <c r="M84" i="13" s="1"/>
  <c r="I84" i="13"/>
  <c r="K84" i="13"/>
  <c r="O84" i="13"/>
  <c r="Q84" i="13"/>
  <c r="V84" i="13"/>
  <c r="G86" i="13"/>
  <c r="M86" i="13" s="1"/>
  <c r="I86" i="13"/>
  <c r="K86" i="13"/>
  <c r="O86" i="13"/>
  <c r="Q86" i="13"/>
  <c r="V86" i="13"/>
  <c r="I87" i="13"/>
  <c r="K87" i="13"/>
  <c r="O87" i="13"/>
  <c r="Q87" i="13"/>
  <c r="V87" i="13"/>
  <c r="G88" i="13"/>
  <c r="M88" i="13" s="1"/>
  <c r="I88" i="13"/>
  <c r="K88" i="13"/>
  <c r="O88" i="13"/>
  <c r="Q88" i="13"/>
  <c r="V88" i="13"/>
  <c r="I89" i="13"/>
  <c r="K89" i="13"/>
  <c r="O89" i="13"/>
  <c r="Q89" i="13"/>
  <c r="V89" i="13"/>
  <c r="G91" i="13"/>
  <c r="M91" i="13" s="1"/>
  <c r="I91" i="13"/>
  <c r="K91" i="13"/>
  <c r="O91" i="13"/>
  <c r="Q91" i="13"/>
  <c r="V91" i="13"/>
  <c r="I92" i="13"/>
  <c r="K92" i="13"/>
  <c r="O92" i="13"/>
  <c r="Q92" i="13"/>
  <c r="V92" i="13"/>
  <c r="G93" i="13"/>
  <c r="M93" i="13" s="1"/>
  <c r="I93" i="13"/>
  <c r="K93" i="13"/>
  <c r="O93" i="13"/>
  <c r="Q93" i="13"/>
  <c r="V93" i="13"/>
  <c r="I94" i="13"/>
  <c r="K94" i="13"/>
  <c r="O94" i="13"/>
  <c r="Q94" i="13"/>
  <c r="V94" i="13"/>
  <c r="G96" i="13"/>
  <c r="M96" i="13" s="1"/>
  <c r="I96" i="13"/>
  <c r="K96" i="13"/>
  <c r="O96" i="13"/>
  <c r="Q96" i="13"/>
  <c r="V96" i="13"/>
  <c r="G97" i="13"/>
  <c r="M97" i="13" s="1"/>
  <c r="I97" i="13"/>
  <c r="K97" i="13"/>
  <c r="O97" i="13"/>
  <c r="Q97" i="13"/>
  <c r="V97" i="13"/>
  <c r="G98" i="13"/>
  <c r="M98" i="13" s="1"/>
  <c r="I98" i="13"/>
  <c r="K98" i="13"/>
  <c r="O98" i="13"/>
  <c r="Q98" i="13"/>
  <c r="V98" i="13"/>
  <c r="I99" i="13"/>
  <c r="K99" i="13"/>
  <c r="O99" i="13"/>
  <c r="Q99" i="13"/>
  <c r="V99" i="13"/>
  <c r="G101" i="13"/>
  <c r="M101" i="13" s="1"/>
  <c r="I101" i="13"/>
  <c r="K101" i="13"/>
  <c r="O101" i="13"/>
  <c r="Q101" i="13"/>
  <c r="V101" i="13"/>
  <c r="G102" i="13"/>
  <c r="I102" i="13"/>
  <c r="K102" i="13"/>
  <c r="O102" i="13"/>
  <c r="Q102" i="13"/>
  <c r="V102" i="13"/>
  <c r="G103" i="13"/>
  <c r="M103" i="13" s="1"/>
  <c r="I103" i="13"/>
  <c r="K103" i="13"/>
  <c r="O103" i="13"/>
  <c r="Q103" i="13"/>
  <c r="V103" i="13"/>
  <c r="I104" i="13"/>
  <c r="K104" i="13"/>
  <c r="O104" i="13"/>
  <c r="Q104" i="13"/>
  <c r="V104" i="13"/>
  <c r="G106" i="13"/>
  <c r="M106" i="13" s="1"/>
  <c r="I106" i="13"/>
  <c r="K106" i="13"/>
  <c r="O106" i="13"/>
  <c r="Q106" i="13"/>
  <c r="V106" i="13"/>
  <c r="G107" i="13"/>
  <c r="M107" i="13" s="1"/>
  <c r="I107" i="13"/>
  <c r="K107" i="13"/>
  <c r="O107" i="13"/>
  <c r="Q107" i="13"/>
  <c r="V107" i="13"/>
  <c r="G108" i="13"/>
  <c r="M108" i="13" s="1"/>
  <c r="I108" i="13"/>
  <c r="K108" i="13"/>
  <c r="O108" i="13"/>
  <c r="Q108" i="13"/>
  <c r="V108" i="13"/>
  <c r="I110" i="13"/>
  <c r="K110" i="13"/>
  <c r="O110" i="13"/>
  <c r="Q110" i="13"/>
  <c r="V110" i="13"/>
  <c r="G111" i="13"/>
  <c r="M111" i="13" s="1"/>
  <c r="I111" i="13"/>
  <c r="K111" i="13"/>
  <c r="O111" i="13"/>
  <c r="Q111" i="13"/>
  <c r="V111" i="13"/>
  <c r="G113" i="13"/>
  <c r="M113" i="13" s="1"/>
  <c r="I113" i="13"/>
  <c r="K113" i="13"/>
  <c r="O113" i="13"/>
  <c r="Q113" i="13"/>
  <c r="V113" i="13"/>
  <c r="G115" i="13"/>
  <c r="M115" i="13" s="1"/>
  <c r="I115" i="13"/>
  <c r="K115" i="13"/>
  <c r="O115" i="13"/>
  <c r="Q115" i="13"/>
  <c r="V115" i="13"/>
  <c r="I116" i="13"/>
  <c r="K116" i="13"/>
  <c r="O116" i="13"/>
  <c r="Q116" i="13"/>
  <c r="V116" i="13"/>
  <c r="G117" i="13"/>
  <c r="M117" i="13" s="1"/>
  <c r="I117" i="13"/>
  <c r="K117" i="13"/>
  <c r="O117" i="13"/>
  <c r="Q117" i="13"/>
  <c r="V117" i="13"/>
  <c r="G118" i="13"/>
  <c r="I118" i="13"/>
  <c r="K118" i="13"/>
  <c r="O118" i="13"/>
  <c r="Q118" i="13"/>
  <c r="V118" i="13"/>
  <c r="G120" i="13"/>
  <c r="M120" i="13" s="1"/>
  <c r="I120" i="13"/>
  <c r="K120" i="13"/>
  <c r="O120" i="13"/>
  <c r="Q120" i="13"/>
  <c r="V120" i="13"/>
  <c r="I122" i="13"/>
  <c r="K122" i="13"/>
  <c r="O122" i="13"/>
  <c r="Q122" i="13"/>
  <c r="V122" i="13"/>
  <c r="G123" i="13"/>
  <c r="M123" i="13" s="1"/>
  <c r="I123" i="13"/>
  <c r="K123" i="13"/>
  <c r="O123" i="13"/>
  <c r="Q123" i="13"/>
  <c r="V123" i="13"/>
  <c r="I125" i="13"/>
  <c r="K125" i="13"/>
  <c r="O125" i="13"/>
  <c r="Q125" i="13"/>
  <c r="V125" i="13"/>
  <c r="G127" i="13"/>
  <c r="M127" i="13" s="1"/>
  <c r="I127" i="13"/>
  <c r="K127" i="13"/>
  <c r="O127" i="13"/>
  <c r="Q127" i="13"/>
  <c r="V127" i="13"/>
  <c r="I128" i="13"/>
  <c r="K128" i="13"/>
  <c r="O128" i="13"/>
  <c r="Q128" i="13"/>
  <c r="V128" i="13"/>
  <c r="G129" i="13"/>
  <c r="M129" i="13" s="1"/>
  <c r="I129" i="13"/>
  <c r="K129" i="13"/>
  <c r="O129" i="13"/>
  <c r="Q129" i="13"/>
  <c r="V129" i="13"/>
  <c r="I130" i="13"/>
  <c r="K130" i="13"/>
  <c r="O130" i="13"/>
  <c r="Q130" i="13"/>
  <c r="V130" i="13"/>
  <c r="G131" i="13"/>
  <c r="M131" i="13" s="1"/>
  <c r="I131" i="13"/>
  <c r="K131" i="13"/>
  <c r="O131" i="13"/>
  <c r="Q131" i="13"/>
  <c r="V131" i="13"/>
  <c r="G132" i="13"/>
  <c r="M132" i="13" s="1"/>
  <c r="I132" i="13"/>
  <c r="K132" i="13"/>
  <c r="O132" i="13"/>
  <c r="Q132" i="13"/>
  <c r="V132" i="13"/>
  <c r="G133" i="13"/>
  <c r="M133" i="13" s="1"/>
  <c r="I133" i="13"/>
  <c r="K133" i="13"/>
  <c r="O133" i="13"/>
  <c r="Q133" i="13"/>
  <c r="V133" i="13"/>
  <c r="I134" i="13"/>
  <c r="K134" i="13"/>
  <c r="O134" i="13"/>
  <c r="Q134" i="13"/>
  <c r="V134" i="13"/>
  <c r="G135" i="13"/>
  <c r="M135" i="13" s="1"/>
  <c r="I135" i="13"/>
  <c r="K135" i="13"/>
  <c r="O135" i="13"/>
  <c r="Q135" i="13"/>
  <c r="V135" i="13"/>
  <c r="I136" i="13"/>
  <c r="K136" i="13"/>
  <c r="O136" i="13"/>
  <c r="Q136" i="13"/>
  <c r="V136" i="13"/>
  <c r="G138" i="13"/>
  <c r="M138" i="13" s="1"/>
  <c r="I138" i="13"/>
  <c r="K138" i="13"/>
  <c r="O138" i="13"/>
  <c r="Q138" i="13"/>
  <c r="V138" i="13"/>
  <c r="I141" i="13"/>
  <c r="K141" i="13"/>
  <c r="O141" i="13"/>
  <c r="Q141" i="13"/>
  <c r="V141" i="13"/>
  <c r="G143" i="13"/>
  <c r="M143" i="13" s="1"/>
  <c r="I143" i="13"/>
  <c r="K143" i="13"/>
  <c r="O143" i="13"/>
  <c r="Q143" i="13"/>
  <c r="V143" i="13"/>
  <c r="I144" i="13"/>
  <c r="K144" i="13"/>
  <c r="O144" i="13"/>
  <c r="Q144" i="13"/>
  <c r="V144" i="13"/>
  <c r="G145" i="13"/>
  <c r="M145" i="13" s="1"/>
  <c r="I145" i="13"/>
  <c r="K145" i="13"/>
  <c r="O145" i="13"/>
  <c r="Q145" i="13"/>
  <c r="V145" i="13"/>
  <c r="I146" i="13"/>
  <c r="K146" i="13"/>
  <c r="O146" i="13"/>
  <c r="Q146" i="13"/>
  <c r="V146" i="13"/>
  <c r="G147" i="13"/>
  <c r="M147" i="13" s="1"/>
  <c r="I147" i="13"/>
  <c r="K147" i="13"/>
  <c r="O147" i="13"/>
  <c r="Q147" i="13"/>
  <c r="V147" i="13"/>
  <c r="I148" i="13"/>
  <c r="K148" i="13"/>
  <c r="O148" i="13"/>
  <c r="Q148" i="13"/>
  <c r="V148" i="13"/>
  <c r="G149" i="13"/>
  <c r="M149" i="13" s="1"/>
  <c r="I149" i="13"/>
  <c r="K149" i="13"/>
  <c r="O149" i="13"/>
  <c r="Q149" i="13"/>
  <c r="V149" i="13"/>
  <c r="I150" i="13"/>
  <c r="K150" i="13"/>
  <c r="O150" i="13"/>
  <c r="Q150" i="13"/>
  <c r="V150" i="13"/>
  <c r="G152" i="13"/>
  <c r="M152" i="13" s="1"/>
  <c r="I152" i="13"/>
  <c r="K152" i="13"/>
  <c r="O152" i="13"/>
  <c r="Q152" i="13"/>
  <c r="V152" i="13"/>
  <c r="G153" i="13"/>
  <c r="M153" i="13" s="1"/>
  <c r="I153" i="13"/>
  <c r="K153" i="13"/>
  <c r="O153" i="13"/>
  <c r="Q153" i="13"/>
  <c r="V153" i="13"/>
  <c r="G155" i="13"/>
  <c r="M155" i="13" s="1"/>
  <c r="I155" i="13"/>
  <c r="K155" i="13"/>
  <c r="O155" i="13"/>
  <c r="Q155" i="13"/>
  <c r="V155" i="13"/>
  <c r="I156" i="13"/>
  <c r="K156" i="13"/>
  <c r="O156" i="13"/>
  <c r="Q156" i="13"/>
  <c r="V156" i="13"/>
  <c r="G158" i="13"/>
  <c r="M158" i="13" s="1"/>
  <c r="I158" i="13"/>
  <c r="K158" i="13"/>
  <c r="O158" i="13"/>
  <c r="Q158" i="13"/>
  <c r="V158" i="13"/>
  <c r="I160" i="13"/>
  <c r="K160" i="13"/>
  <c r="O160" i="13"/>
  <c r="Q160" i="13"/>
  <c r="V160" i="13"/>
  <c r="G161" i="13"/>
  <c r="M161" i="13" s="1"/>
  <c r="I161" i="13"/>
  <c r="K161" i="13"/>
  <c r="O161" i="13"/>
  <c r="Q161" i="13"/>
  <c r="V161" i="13"/>
  <c r="I163" i="13"/>
  <c r="K163" i="13"/>
  <c r="O163" i="13"/>
  <c r="Q163" i="13"/>
  <c r="V163" i="13"/>
  <c r="G164" i="13"/>
  <c r="M164" i="13" s="1"/>
  <c r="I164" i="13"/>
  <c r="K164" i="13"/>
  <c r="O164" i="13"/>
  <c r="Q164" i="13"/>
  <c r="V164" i="13"/>
  <c r="I166" i="13"/>
  <c r="K166" i="13"/>
  <c r="O166" i="13"/>
  <c r="Q166" i="13"/>
  <c r="V166" i="13"/>
  <c r="G168" i="13"/>
  <c r="M168" i="13" s="1"/>
  <c r="I168" i="13"/>
  <c r="K168" i="13"/>
  <c r="O168" i="13"/>
  <c r="Q168" i="13"/>
  <c r="V168" i="13"/>
  <c r="I172" i="13"/>
  <c r="K172" i="13"/>
  <c r="O172" i="13"/>
  <c r="Q172" i="13"/>
  <c r="V172" i="13"/>
  <c r="G173" i="13"/>
  <c r="M173" i="13" s="1"/>
  <c r="I173" i="13"/>
  <c r="K173" i="13"/>
  <c r="O173" i="13"/>
  <c r="Q173" i="13"/>
  <c r="V173" i="13"/>
  <c r="I174" i="13"/>
  <c r="K174" i="13"/>
  <c r="O174" i="13"/>
  <c r="Q174" i="13"/>
  <c r="V174" i="13"/>
  <c r="G175" i="13"/>
  <c r="M175" i="13" s="1"/>
  <c r="I175" i="13"/>
  <c r="K175" i="13"/>
  <c r="O175" i="13"/>
  <c r="Q175" i="13"/>
  <c r="V175" i="13"/>
  <c r="I176" i="13"/>
  <c r="K176" i="13"/>
  <c r="O176" i="13"/>
  <c r="Q176" i="13"/>
  <c r="V176" i="13"/>
  <c r="G177" i="13"/>
  <c r="M177" i="13" s="1"/>
  <c r="I177" i="13"/>
  <c r="K177" i="13"/>
  <c r="O177" i="13"/>
  <c r="Q177" i="13"/>
  <c r="V177" i="13"/>
  <c r="G178" i="13"/>
  <c r="M178" i="13" s="1"/>
  <c r="I178" i="13"/>
  <c r="K178" i="13"/>
  <c r="O178" i="13"/>
  <c r="Q178" i="13"/>
  <c r="V178" i="13"/>
  <c r="G179" i="13"/>
  <c r="M179" i="13" s="1"/>
  <c r="I179" i="13"/>
  <c r="K179" i="13"/>
  <c r="O179" i="13"/>
  <c r="Q179" i="13"/>
  <c r="V179" i="13"/>
  <c r="I180" i="13"/>
  <c r="K180" i="13"/>
  <c r="O180" i="13"/>
  <c r="Q180" i="13"/>
  <c r="V180" i="13"/>
  <c r="AD182" i="13"/>
  <c r="F42" i="1" s="1"/>
  <c r="I9" i="12"/>
  <c r="I8" i="12" s="1"/>
  <c r="K9" i="12"/>
  <c r="K8" i="12" s="1"/>
  <c r="O9" i="12"/>
  <c r="O8" i="12" s="1"/>
  <c r="Q9" i="12"/>
  <c r="Q8" i="12" s="1"/>
  <c r="V9" i="12"/>
  <c r="V8" i="12" s="1"/>
  <c r="I20" i="12"/>
  <c r="K20" i="12"/>
  <c r="O20" i="12"/>
  <c r="Q20" i="12"/>
  <c r="V20" i="12"/>
  <c r="I23" i="12"/>
  <c r="K23" i="12"/>
  <c r="O23" i="12"/>
  <c r="Q23" i="12"/>
  <c r="V23" i="12"/>
  <c r="G24" i="12"/>
  <c r="M24" i="12" s="1"/>
  <c r="I24" i="12"/>
  <c r="K24" i="12"/>
  <c r="O24" i="12"/>
  <c r="Q24" i="12"/>
  <c r="V24" i="12"/>
  <c r="I27" i="12"/>
  <c r="K27" i="12"/>
  <c r="O27" i="12"/>
  <c r="Q27" i="12"/>
  <c r="V27" i="12"/>
  <c r="I30" i="12"/>
  <c r="K30" i="12"/>
  <c r="O30" i="12"/>
  <c r="Q30" i="12"/>
  <c r="V30" i="12"/>
  <c r="G34" i="12"/>
  <c r="G33" i="12" s="1"/>
  <c r="I208" i="1" s="1"/>
  <c r="I34" i="12"/>
  <c r="I33" i="12" s="1"/>
  <c r="K34" i="12"/>
  <c r="K33" i="12" s="1"/>
  <c r="O34" i="12"/>
  <c r="O33" i="12" s="1"/>
  <c r="Q34" i="12"/>
  <c r="Q33" i="12" s="1"/>
  <c r="V34" i="12"/>
  <c r="V33" i="12" s="1"/>
  <c r="G36" i="12"/>
  <c r="M36" i="12" s="1"/>
  <c r="I36" i="12"/>
  <c r="K36" i="12"/>
  <c r="O36" i="12"/>
  <c r="Q36" i="12"/>
  <c r="V36" i="12"/>
  <c r="I39" i="12"/>
  <c r="K39" i="12"/>
  <c r="O39" i="12"/>
  <c r="Q39" i="12"/>
  <c r="V39" i="12"/>
  <c r="I40" i="12"/>
  <c r="K40" i="12"/>
  <c r="O40" i="12"/>
  <c r="Q40" i="12"/>
  <c r="V40" i="12"/>
  <c r="I42" i="12"/>
  <c r="K42" i="12"/>
  <c r="O42" i="12"/>
  <c r="Q42" i="12"/>
  <c r="V42" i="12"/>
  <c r="G46" i="12"/>
  <c r="I46" i="12"/>
  <c r="K46" i="12"/>
  <c r="O46" i="12"/>
  <c r="Q46" i="12"/>
  <c r="V46" i="12"/>
  <c r="I49" i="12"/>
  <c r="K49" i="12"/>
  <c r="O49" i="12"/>
  <c r="Q49" i="12"/>
  <c r="V49" i="12"/>
  <c r="I52" i="12"/>
  <c r="K52" i="12"/>
  <c r="O52" i="12"/>
  <c r="Q52" i="12"/>
  <c r="V52" i="12"/>
  <c r="G56" i="12"/>
  <c r="M56" i="12" s="1"/>
  <c r="I56" i="12"/>
  <c r="K56" i="12"/>
  <c r="O56" i="12"/>
  <c r="Q56" i="12"/>
  <c r="V56" i="12"/>
  <c r="G59" i="12"/>
  <c r="M59" i="12" s="1"/>
  <c r="I59" i="12"/>
  <c r="K59" i="12"/>
  <c r="O59" i="12"/>
  <c r="Q59" i="12"/>
  <c r="V59" i="12"/>
  <c r="I62" i="12"/>
  <c r="K62" i="12"/>
  <c r="O62" i="12"/>
  <c r="Q62" i="12"/>
  <c r="V62" i="12"/>
  <c r="I72" i="12"/>
  <c r="K72" i="12"/>
  <c r="O72" i="12"/>
  <c r="Q72" i="12"/>
  <c r="V72" i="12"/>
  <c r="I75" i="12"/>
  <c r="K75" i="12"/>
  <c r="O75" i="12"/>
  <c r="Q75" i="12"/>
  <c r="V75" i="12"/>
  <c r="G78" i="12"/>
  <c r="M78" i="12" s="1"/>
  <c r="I78" i="12"/>
  <c r="K78" i="12"/>
  <c r="O78" i="12"/>
  <c r="Q78" i="12"/>
  <c r="V78" i="12"/>
  <c r="I82" i="12"/>
  <c r="K82" i="12"/>
  <c r="O82" i="12"/>
  <c r="Q82" i="12"/>
  <c r="V82" i="12"/>
  <c r="G86" i="12"/>
  <c r="M86" i="12" s="1"/>
  <c r="I86" i="12"/>
  <c r="K86" i="12"/>
  <c r="O86" i="12"/>
  <c r="Q86" i="12"/>
  <c r="V86" i="12"/>
  <c r="I89" i="12"/>
  <c r="K89" i="12"/>
  <c r="O89" i="12"/>
  <c r="Q89" i="12"/>
  <c r="V89" i="12"/>
  <c r="G91" i="12"/>
  <c r="M91" i="12" s="1"/>
  <c r="I91" i="12"/>
  <c r="K91" i="12"/>
  <c r="O91" i="12"/>
  <c r="Q91" i="12"/>
  <c r="V91" i="12"/>
  <c r="I95" i="12"/>
  <c r="K95" i="12"/>
  <c r="O95" i="12"/>
  <c r="Q95" i="12"/>
  <c r="V95" i="12"/>
  <c r="I98" i="12"/>
  <c r="K98" i="12"/>
  <c r="O98" i="12"/>
  <c r="Q98" i="12"/>
  <c r="V98" i="12"/>
  <c r="I101" i="12"/>
  <c r="K101" i="12"/>
  <c r="O101" i="12"/>
  <c r="Q101" i="12"/>
  <c r="V101" i="12"/>
  <c r="I102" i="12"/>
  <c r="K102" i="12"/>
  <c r="O102" i="12"/>
  <c r="Q102" i="12"/>
  <c r="V102" i="12"/>
  <c r="I106" i="12"/>
  <c r="K106" i="12"/>
  <c r="O106" i="12"/>
  <c r="Q106" i="12"/>
  <c r="V106" i="12"/>
  <c r="I107" i="12"/>
  <c r="K107" i="12"/>
  <c r="O107" i="12"/>
  <c r="Q107" i="12"/>
  <c r="V107" i="12"/>
  <c r="I110" i="12"/>
  <c r="K110" i="12"/>
  <c r="O110" i="12"/>
  <c r="Q110" i="12"/>
  <c r="V110" i="12"/>
  <c r="G113" i="12"/>
  <c r="M113" i="12" s="1"/>
  <c r="I113" i="12"/>
  <c r="K113" i="12"/>
  <c r="O113" i="12"/>
  <c r="Q113" i="12"/>
  <c r="V113" i="12"/>
  <c r="I116" i="12"/>
  <c r="K116" i="12"/>
  <c r="O116" i="12"/>
  <c r="Q116" i="12"/>
  <c r="V116" i="12"/>
  <c r="I119" i="12"/>
  <c r="K119" i="12"/>
  <c r="O119" i="12"/>
  <c r="Q119" i="12"/>
  <c r="V119" i="12"/>
  <c r="I122" i="12"/>
  <c r="K122" i="12"/>
  <c r="O122" i="12"/>
  <c r="Q122" i="12"/>
  <c r="V122" i="12"/>
  <c r="I125" i="12"/>
  <c r="K125" i="12"/>
  <c r="O125" i="12"/>
  <c r="Q125" i="12"/>
  <c r="V125" i="12"/>
  <c r="I129" i="12"/>
  <c r="K129" i="12"/>
  <c r="O129" i="12"/>
  <c r="Q129" i="12"/>
  <c r="V129" i="12"/>
  <c r="G132" i="12"/>
  <c r="M132" i="12" s="1"/>
  <c r="I132" i="12"/>
  <c r="K132" i="12"/>
  <c r="O132" i="12"/>
  <c r="Q132" i="12"/>
  <c r="V132" i="12"/>
  <c r="I136" i="12"/>
  <c r="K136" i="12"/>
  <c r="K135" i="12" s="1"/>
  <c r="O136" i="12"/>
  <c r="Q136" i="12"/>
  <c r="V136" i="12"/>
  <c r="G139" i="12"/>
  <c r="M139" i="12" s="1"/>
  <c r="I139" i="12"/>
  <c r="K139" i="12"/>
  <c r="O139" i="12"/>
  <c r="Q139" i="12"/>
  <c r="V139" i="12"/>
  <c r="I143" i="12"/>
  <c r="K143" i="12"/>
  <c r="O143" i="12"/>
  <c r="Q143" i="12"/>
  <c r="V143" i="12"/>
  <c r="I146" i="12"/>
  <c r="K146" i="12"/>
  <c r="O146" i="12"/>
  <c r="Q146" i="12"/>
  <c r="V146" i="12"/>
  <c r="G149" i="12"/>
  <c r="M149" i="12" s="1"/>
  <c r="I149" i="12"/>
  <c r="K149" i="12"/>
  <c r="O149" i="12"/>
  <c r="Q149" i="12"/>
  <c r="V149" i="12"/>
  <c r="G152" i="12"/>
  <c r="M152" i="12" s="1"/>
  <c r="I152" i="12"/>
  <c r="K152" i="12"/>
  <c r="O152" i="12"/>
  <c r="Q152" i="12"/>
  <c r="V152" i="12"/>
  <c r="I156" i="12"/>
  <c r="K156" i="12"/>
  <c r="O156" i="12"/>
  <c r="Q156" i="12"/>
  <c r="V156" i="12"/>
  <c r="I159" i="12"/>
  <c r="K159" i="12"/>
  <c r="O159" i="12"/>
  <c r="Q159" i="12"/>
  <c r="V159" i="12"/>
  <c r="I162" i="12"/>
  <c r="K162" i="12"/>
  <c r="O162" i="12"/>
  <c r="Q162" i="12"/>
  <c r="V162" i="12"/>
  <c r="G163" i="12"/>
  <c r="M163" i="12" s="1"/>
  <c r="I163" i="12"/>
  <c r="K163" i="12"/>
  <c r="O163" i="12"/>
  <c r="Q163" i="12"/>
  <c r="V163" i="12"/>
  <c r="I166" i="12"/>
  <c r="K166" i="12"/>
  <c r="O166" i="12"/>
  <c r="Q166" i="12"/>
  <c r="V166" i="12"/>
  <c r="I169" i="12"/>
  <c r="K169" i="12"/>
  <c r="O169" i="12"/>
  <c r="Q169" i="12"/>
  <c r="V169" i="12"/>
  <c r="G172" i="12"/>
  <c r="M172" i="12" s="1"/>
  <c r="I172" i="12"/>
  <c r="K172" i="12"/>
  <c r="O172" i="12"/>
  <c r="Q172" i="12"/>
  <c r="V172" i="12"/>
  <c r="G173" i="12"/>
  <c r="M173" i="12" s="1"/>
  <c r="I173" i="12"/>
  <c r="K173" i="12"/>
  <c r="O173" i="12"/>
  <c r="Q173" i="12"/>
  <c r="V173" i="12"/>
  <c r="I177" i="12"/>
  <c r="K177" i="12"/>
  <c r="K176" i="12" s="1"/>
  <c r="O177" i="12"/>
  <c r="Q177" i="12"/>
  <c r="V177" i="12"/>
  <c r="G180" i="12"/>
  <c r="M180" i="12" s="1"/>
  <c r="I180" i="12"/>
  <c r="K180" i="12"/>
  <c r="O180" i="12"/>
  <c r="O176" i="12" s="1"/>
  <c r="Q180" i="12"/>
  <c r="V180" i="12"/>
  <c r="I184" i="12"/>
  <c r="K184" i="12"/>
  <c r="O184" i="12"/>
  <c r="Q184" i="12"/>
  <c r="V184" i="12"/>
  <c r="I187" i="12"/>
  <c r="K187" i="12"/>
  <c r="O187" i="12"/>
  <c r="Q187" i="12"/>
  <c r="V187" i="12"/>
  <c r="I191" i="12"/>
  <c r="I190" i="12" s="1"/>
  <c r="K191" i="12"/>
  <c r="K190" i="12" s="1"/>
  <c r="O191" i="12"/>
  <c r="O190" i="12" s="1"/>
  <c r="Q191" i="12"/>
  <c r="Q190" i="12" s="1"/>
  <c r="V191" i="12"/>
  <c r="V190" i="12" s="1"/>
  <c r="I193" i="12"/>
  <c r="I192" i="12" s="1"/>
  <c r="K193" i="12"/>
  <c r="K192" i="12" s="1"/>
  <c r="O193" i="12"/>
  <c r="O192" i="12" s="1"/>
  <c r="Q193" i="12"/>
  <c r="Q192" i="12" s="1"/>
  <c r="V193" i="12"/>
  <c r="V192" i="12" s="1"/>
  <c r="I195" i="12"/>
  <c r="I194" i="12" s="1"/>
  <c r="K195" i="12"/>
  <c r="K194" i="12" s="1"/>
  <c r="O195" i="12"/>
  <c r="O194" i="12" s="1"/>
  <c r="Q195" i="12"/>
  <c r="Q194" i="12" s="1"/>
  <c r="V195" i="12"/>
  <c r="V194" i="12" s="1"/>
  <c r="G197" i="12"/>
  <c r="M197" i="12" s="1"/>
  <c r="I197" i="12"/>
  <c r="K197" i="12"/>
  <c r="O197" i="12"/>
  <c r="Q197" i="12"/>
  <c r="V197" i="12"/>
  <c r="I205" i="12"/>
  <c r="K205" i="12"/>
  <c r="O205" i="12"/>
  <c r="Q205" i="12"/>
  <c r="V205" i="12"/>
  <c r="I211" i="12"/>
  <c r="K211" i="12"/>
  <c r="O211" i="12"/>
  <c r="Q211" i="12"/>
  <c r="V211" i="12"/>
  <c r="I222" i="12"/>
  <c r="K222" i="12"/>
  <c r="O222" i="12"/>
  <c r="Q222" i="12"/>
  <c r="V222" i="12"/>
  <c r="I233" i="12"/>
  <c r="K233" i="12"/>
  <c r="O233" i="12"/>
  <c r="Q233" i="12"/>
  <c r="V233" i="12"/>
  <c r="I234" i="12"/>
  <c r="K234" i="12"/>
  <c r="O234" i="12"/>
  <c r="Q234" i="12"/>
  <c r="V234" i="12"/>
  <c r="I236" i="12"/>
  <c r="K236" i="12"/>
  <c r="O236" i="12"/>
  <c r="Q236" i="12"/>
  <c r="V236" i="12"/>
  <c r="I242" i="12"/>
  <c r="K242" i="12"/>
  <c r="O242" i="12"/>
  <c r="Q242" i="12"/>
  <c r="V242" i="12"/>
  <c r="G248" i="12"/>
  <c r="M248" i="12" s="1"/>
  <c r="I248" i="12"/>
  <c r="K248" i="12"/>
  <c r="O248" i="12"/>
  <c r="Q248" i="12"/>
  <c r="V248" i="12"/>
  <c r="I254" i="12"/>
  <c r="K254" i="12"/>
  <c r="O254" i="12"/>
  <c r="Q254" i="12"/>
  <c r="V254" i="12"/>
  <c r="I261" i="12"/>
  <c r="K261" i="12"/>
  <c r="O261" i="12"/>
  <c r="Q261" i="12"/>
  <c r="V261" i="12"/>
  <c r="I268" i="12"/>
  <c r="K268" i="12"/>
  <c r="O268" i="12"/>
  <c r="Q268" i="12"/>
  <c r="V268" i="12"/>
  <c r="I275" i="12"/>
  <c r="K275" i="12"/>
  <c r="O275" i="12"/>
  <c r="Q275" i="12"/>
  <c r="V275" i="12"/>
  <c r="I282" i="12"/>
  <c r="K282" i="12"/>
  <c r="O282" i="12"/>
  <c r="Q282" i="12"/>
  <c r="V282" i="12"/>
  <c r="G289" i="12"/>
  <c r="M289" i="12" s="1"/>
  <c r="I289" i="12"/>
  <c r="K289" i="12"/>
  <c r="O289" i="12"/>
  <c r="Q289" i="12"/>
  <c r="V289" i="12"/>
  <c r="I296" i="12"/>
  <c r="K296" i="12"/>
  <c r="O296" i="12"/>
  <c r="Q296" i="12"/>
  <c r="V296" i="12"/>
  <c r="I303" i="12"/>
  <c r="K303" i="12"/>
  <c r="O303" i="12"/>
  <c r="Q303" i="12"/>
  <c r="V303" i="12"/>
  <c r="I304" i="12"/>
  <c r="K304" i="12"/>
  <c r="O304" i="12"/>
  <c r="Q304" i="12"/>
  <c r="V304" i="12"/>
  <c r="I307" i="12"/>
  <c r="K307" i="12"/>
  <c r="O307" i="12"/>
  <c r="Q307" i="12"/>
  <c r="V307" i="12"/>
  <c r="I316" i="12"/>
  <c r="K316" i="12"/>
  <c r="O316" i="12"/>
  <c r="Q316" i="12"/>
  <c r="V316" i="12"/>
  <c r="I325" i="12"/>
  <c r="K325" i="12"/>
  <c r="O325" i="12"/>
  <c r="Q325" i="12"/>
  <c r="V325" i="12"/>
  <c r="G332" i="12"/>
  <c r="M332" i="12" s="1"/>
  <c r="I332" i="12"/>
  <c r="K332" i="12"/>
  <c r="O332" i="12"/>
  <c r="Q332" i="12"/>
  <c r="V332" i="12"/>
  <c r="I338" i="12"/>
  <c r="K338" i="12"/>
  <c r="O338" i="12"/>
  <c r="Q338" i="12"/>
  <c r="V338" i="12"/>
  <c r="I340" i="12"/>
  <c r="K340" i="12"/>
  <c r="O340" i="12"/>
  <c r="Q340" i="12"/>
  <c r="V340" i="12"/>
  <c r="G343" i="12"/>
  <c r="M343" i="12" s="1"/>
  <c r="I343" i="12"/>
  <c r="K343" i="12"/>
  <c r="O343" i="12"/>
  <c r="Q343" i="12"/>
  <c r="V343" i="12"/>
  <c r="I347" i="12"/>
  <c r="K347" i="12"/>
  <c r="O347" i="12"/>
  <c r="Q347" i="12"/>
  <c r="V347" i="12"/>
  <c r="G351" i="12"/>
  <c r="M351" i="12" s="1"/>
  <c r="I351" i="12"/>
  <c r="K351" i="12"/>
  <c r="O351" i="12"/>
  <c r="Q351" i="12"/>
  <c r="V351" i="12"/>
  <c r="G352" i="12"/>
  <c r="M352" i="12" s="1"/>
  <c r="I352" i="12"/>
  <c r="K352" i="12"/>
  <c r="O352" i="12"/>
  <c r="Q352" i="12"/>
  <c r="V352" i="12"/>
  <c r="G355" i="12"/>
  <c r="M355" i="12" s="1"/>
  <c r="I355" i="12"/>
  <c r="K355" i="12"/>
  <c r="O355" i="12"/>
  <c r="Q355" i="12"/>
  <c r="V355" i="12"/>
  <c r="I369" i="12"/>
  <c r="K369" i="12"/>
  <c r="O369" i="12"/>
  <c r="Q369" i="12"/>
  <c r="V369" i="12"/>
  <c r="I390" i="12"/>
  <c r="K390" i="12"/>
  <c r="O390" i="12"/>
  <c r="Q390" i="12"/>
  <c r="V390" i="12"/>
  <c r="I391" i="12"/>
  <c r="K391" i="12"/>
  <c r="O391" i="12"/>
  <c r="Q391" i="12"/>
  <c r="V391" i="12"/>
  <c r="I393" i="12"/>
  <c r="K393" i="12"/>
  <c r="O393" i="12"/>
  <c r="Q393" i="12"/>
  <c r="V393" i="12"/>
  <c r="G401" i="12"/>
  <c r="M401" i="12" s="1"/>
  <c r="I401" i="12"/>
  <c r="K401" i="12"/>
  <c r="O401" i="12"/>
  <c r="Q401" i="12"/>
  <c r="V401" i="12"/>
  <c r="I405" i="12"/>
  <c r="K405" i="12"/>
  <c r="O405" i="12"/>
  <c r="Q405" i="12"/>
  <c r="V405" i="12"/>
  <c r="G418" i="12"/>
  <c r="M418" i="12" s="1"/>
  <c r="I418" i="12"/>
  <c r="K418" i="12"/>
  <c r="O418" i="12"/>
  <c r="Q418" i="12"/>
  <c r="V418" i="12"/>
  <c r="I433" i="12"/>
  <c r="K433" i="12"/>
  <c r="O433" i="12"/>
  <c r="Q433" i="12"/>
  <c r="V433" i="12"/>
  <c r="I434" i="12"/>
  <c r="K434" i="12"/>
  <c r="O434" i="12"/>
  <c r="Q434" i="12"/>
  <c r="V434" i="12"/>
  <c r="G437" i="12"/>
  <c r="M437" i="12" s="1"/>
  <c r="I437" i="12"/>
  <c r="K437" i="12"/>
  <c r="O437" i="12"/>
  <c r="Q437" i="12"/>
  <c r="V437" i="12"/>
  <c r="I441" i="12"/>
  <c r="K441" i="12"/>
  <c r="O441" i="12"/>
  <c r="Q441" i="12"/>
  <c r="V441" i="12"/>
  <c r="G452" i="12"/>
  <c r="M452" i="12" s="1"/>
  <c r="I452" i="12"/>
  <c r="K452" i="12"/>
  <c r="O452" i="12"/>
  <c r="Q452" i="12"/>
  <c r="V452" i="12"/>
  <c r="G459" i="12"/>
  <c r="M459" i="12" s="1"/>
  <c r="I459" i="12"/>
  <c r="K459" i="12"/>
  <c r="O459" i="12"/>
  <c r="Q459" i="12"/>
  <c r="V459" i="12"/>
  <c r="G465" i="12"/>
  <c r="M465" i="12" s="1"/>
  <c r="I465" i="12"/>
  <c r="K465" i="12"/>
  <c r="O465" i="12"/>
  <c r="Q465" i="12"/>
  <c r="V465" i="12"/>
  <c r="I468" i="12"/>
  <c r="K468" i="12"/>
  <c r="O468" i="12"/>
  <c r="Q468" i="12"/>
  <c r="V468" i="12"/>
  <c r="G475" i="12"/>
  <c r="M475" i="12" s="1"/>
  <c r="I475" i="12"/>
  <c r="K475" i="12"/>
  <c r="O475" i="12"/>
  <c r="Q475" i="12"/>
  <c r="V475" i="12"/>
  <c r="I476" i="12"/>
  <c r="K476" i="12"/>
  <c r="O476" i="12"/>
  <c r="Q476" i="12"/>
  <c r="V476" i="12"/>
  <c r="I482" i="12"/>
  <c r="K482" i="12"/>
  <c r="O482" i="12"/>
  <c r="Q482" i="12"/>
  <c r="V482" i="12"/>
  <c r="I483" i="12"/>
  <c r="K483" i="12"/>
  <c r="O483" i="12"/>
  <c r="Q483" i="12"/>
  <c r="V483" i="12"/>
  <c r="G486" i="12"/>
  <c r="M486" i="12" s="1"/>
  <c r="I486" i="12"/>
  <c r="K486" i="12"/>
  <c r="O486" i="12"/>
  <c r="Q486" i="12"/>
  <c r="V486" i="12"/>
  <c r="I493" i="12"/>
  <c r="K493" i="12"/>
  <c r="O493" i="12"/>
  <c r="Q493" i="12"/>
  <c r="V493" i="12"/>
  <c r="G497" i="12"/>
  <c r="M497" i="12" s="1"/>
  <c r="I497" i="12"/>
  <c r="K497" i="12"/>
  <c r="O497" i="12"/>
  <c r="Q497" i="12"/>
  <c r="V497" i="12"/>
  <c r="I500" i="12"/>
  <c r="K500" i="12"/>
  <c r="O500" i="12"/>
  <c r="Q500" i="12"/>
  <c r="V500" i="12"/>
  <c r="G503" i="12"/>
  <c r="M503" i="12" s="1"/>
  <c r="I503" i="12"/>
  <c r="K503" i="12"/>
  <c r="O503" i="12"/>
  <c r="Q503" i="12"/>
  <c r="V503" i="12"/>
  <c r="I506" i="12"/>
  <c r="K506" i="12"/>
  <c r="O506" i="12"/>
  <c r="Q506" i="12"/>
  <c r="V506" i="12"/>
  <c r="I509" i="12"/>
  <c r="K509" i="12"/>
  <c r="O509" i="12"/>
  <c r="Q509" i="12"/>
  <c r="V509" i="12"/>
  <c r="I512" i="12"/>
  <c r="K512" i="12"/>
  <c r="O512" i="12"/>
  <c r="Q512" i="12"/>
  <c r="V512" i="12"/>
  <c r="G515" i="12"/>
  <c r="M515" i="12" s="1"/>
  <c r="I515" i="12"/>
  <c r="K515" i="12"/>
  <c r="O515" i="12"/>
  <c r="Q515" i="12"/>
  <c r="V515" i="12"/>
  <c r="G519" i="12"/>
  <c r="M519" i="12" s="1"/>
  <c r="I519" i="12"/>
  <c r="K519" i="12"/>
  <c r="O519" i="12"/>
  <c r="Q519" i="12"/>
  <c r="V519" i="12"/>
  <c r="I526" i="12"/>
  <c r="K526" i="12"/>
  <c r="O526" i="12"/>
  <c r="Q526" i="12"/>
  <c r="V526" i="12"/>
  <c r="I532" i="12"/>
  <c r="K532" i="12"/>
  <c r="O532" i="12"/>
  <c r="Q532" i="12"/>
  <c r="V532" i="12"/>
  <c r="I543" i="12"/>
  <c r="K543" i="12"/>
  <c r="O543" i="12"/>
  <c r="Q543" i="12"/>
  <c r="V543" i="12"/>
  <c r="I554" i="12"/>
  <c r="K554" i="12"/>
  <c r="O554" i="12"/>
  <c r="Q554" i="12"/>
  <c r="V554" i="12"/>
  <c r="I579" i="12"/>
  <c r="K579" i="12"/>
  <c r="O579" i="12"/>
  <c r="Q579" i="12"/>
  <c r="V579" i="12"/>
  <c r="I608" i="12"/>
  <c r="K608" i="12"/>
  <c r="O608" i="12"/>
  <c r="Q608" i="12"/>
  <c r="V608" i="12"/>
  <c r="I617" i="12"/>
  <c r="K617" i="12"/>
  <c r="O617" i="12"/>
  <c r="Q617" i="12"/>
  <c r="V617" i="12"/>
  <c r="I646" i="12"/>
  <c r="K646" i="12"/>
  <c r="O646" i="12"/>
  <c r="Q646" i="12"/>
  <c r="V646" i="12"/>
  <c r="G649" i="12"/>
  <c r="M649" i="12" s="1"/>
  <c r="I649" i="12"/>
  <c r="K649" i="12"/>
  <c r="O649" i="12"/>
  <c r="Q649" i="12"/>
  <c r="V649" i="12"/>
  <c r="I652" i="12"/>
  <c r="K652" i="12"/>
  <c r="O652" i="12"/>
  <c r="Q652" i="12"/>
  <c r="V652" i="12"/>
  <c r="I658" i="12"/>
  <c r="K658" i="12"/>
  <c r="O658" i="12"/>
  <c r="Q658" i="12"/>
  <c r="V658" i="12"/>
  <c r="G661" i="12"/>
  <c r="M661" i="12" s="1"/>
  <c r="I661" i="12"/>
  <c r="K661" i="12"/>
  <c r="O661" i="12"/>
  <c r="Q661" i="12"/>
  <c r="V661" i="12"/>
  <c r="I664" i="12"/>
  <c r="K664" i="12"/>
  <c r="O664" i="12"/>
  <c r="Q664" i="12"/>
  <c r="V664" i="12"/>
  <c r="I667" i="12"/>
  <c r="K667" i="12"/>
  <c r="O667" i="12"/>
  <c r="Q667" i="12"/>
  <c r="V667" i="12"/>
  <c r="I670" i="12"/>
  <c r="K670" i="12"/>
  <c r="O670" i="12"/>
  <c r="Q670" i="12"/>
  <c r="V670" i="12"/>
  <c r="I673" i="12"/>
  <c r="K673" i="12"/>
  <c r="O673" i="12"/>
  <c r="Q673" i="12"/>
  <c r="V673" i="12"/>
  <c r="I677" i="12"/>
  <c r="K677" i="12"/>
  <c r="O677" i="12"/>
  <c r="Q677" i="12"/>
  <c r="V677" i="12"/>
  <c r="I683" i="12"/>
  <c r="K683" i="12"/>
  <c r="O683" i="12"/>
  <c r="Q683" i="12"/>
  <c r="V683" i="12"/>
  <c r="G689" i="12"/>
  <c r="I689" i="12"/>
  <c r="K689" i="12"/>
  <c r="O689" i="12"/>
  <c r="Q689" i="12"/>
  <c r="V689" i="12"/>
  <c r="I696" i="12"/>
  <c r="I695" i="12" s="1"/>
  <c r="K696" i="12"/>
  <c r="K695" i="12" s="1"/>
  <c r="O696" i="12"/>
  <c r="O695" i="12" s="1"/>
  <c r="Q696" i="12"/>
  <c r="Q695" i="12" s="1"/>
  <c r="V696" i="12"/>
  <c r="V695" i="12" s="1"/>
  <c r="I698" i="12"/>
  <c r="K698" i="12"/>
  <c r="O698" i="12"/>
  <c r="Q698" i="12"/>
  <c r="V698" i="12"/>
  <c r="I701" i="12"/>
  <c r="K701" i="12"/>
  <c r="O701" i="12"/>
  <c r="Q701" i="12"/>
  <c r="V701" i="12"/>
  <c r="G704" i="12"/>
  <c r="M704" i="12" s="1"/>
  <c r="I704" i="12"/>
  <c r="K704" i="12"/>
  <c r="O704" i="12"/>
  <c r="Q704" i="12"/>
  <c r="V704" i="12"/>
  <c r="I705" i="12"/>
  <c r="K705" i="12"/>
  <c r="O705" i="12"/>
  <c r="Q705" i="12"/>
  <c r="V705" i="12"/>
  <c r="I709" i="12"/>
  <c r="K709" i="12"/>
  <c r="O709" i="12"/>
  <c r="Q709" i="12"/>
  <c r="V709" i="12"/>
  <c r="I718" i="12"/>
  <c r="K718" i="12"/>
  <c r="O718" i="12"/>
  <c r="Q718" i="12"/>
  <c r="V718" i="12"/>
  <c r="I726" i="12"/>
  <c r="K726" i="12"/>
  <c r="O726" i="12"/>
  <c r="Q726" i="12"/>
  <c r="V726" i="12"/>
  <c r="I727" i="12"/>
  <c r="K727" i="12"/>
  <c r="O727" i="12"/>
  <c r="Q727" i="12"/>
  <c r="V727" i="12"/>
  <c r="G728" i="12"/>
  <c r="M728" i="12" s="1"/>
  <c r="I728" i="12"/>
  <c r="K728" i="12"/>
  <c r="O728" i="12"/>
  <c r="Q728" i="12"/>
  <c r="V728" i="12"/>
  <c r="I729" i="12"/>
  <c r="K729" i="12"/>
  <c r="O729" i="12"/>
  <c r="Q729" i="12"/>
  <c r="V729" i="12"/>
  <c r="G730" i="12"/>
  <c r="M730" i="12" s="1"/>
  <c r="I730" i="12"/>
  <c r="K730" i="12"/>
  <c r="O730" i="12"/>
  <c r="Q730" i="12"/>
  <c r="V730" i="12"/>
  <c r="I737" i="12"/>
  <c r="K737" i="12"/>
  <c r="O737" i="12"/>
  <c r="Q737" i="12"/>
  <c r="V737" i="12"/>
  <c r="I738" i="12"/>
  <c r="K738" i="12"/>
  <c r="O738" i="12"/>
  <c r="Q738" i="12"/>
  <c r="V738" i="12"/>
  <c r="G746" i="12"/>
  <c r="M746" i="12" s="1"/>
  <c r="I746" i="12"/>
  <c r="K746" i="12"/>
  <c r="O746" i="12"/>
  <c r="Q746" i="12"/>
  <c r="V746" i="12"/>
  <c r="G754" i="12"/>
  <c r="M754" i="12" s="1"/>
  <c r="I754" i="12"/>
  <c r="K754" i="12"/>
  <c r="O754" i="12"/>
  <c r="Q754" i="12"/>
  <c r="V754" i="12"/>
  <c r="I761" i="12"/>
  <c r="K761" i="12"/>
  <c r="O761" i="12"/>
  <c r="Q761" i="12"/>
  <c r="V761" i="12"/>
  <c r="I769" i="12"/>
  <c r="K769" i="12"/>
  <c r="O769" i="12"/>
  <c r="Q769" i="12"/>
  <c r="V769" i="12"/>
  <c r="I772" i="12"/>
  <c r="K772" i="12"/>
  <c r="O772" i="12"/>
  <c r="Q772" i="12"/>
  <c r="V772" i="12"/>
  <c r="G775" i="12"/>
  <c r="M775" i="12" s="1"/>
  <c r="M774" i="12" s="1"/>
  <c r="I775" i="12"/>
  <c r="I774" i="12" s="1"/>
  <c r="K775" i="12"/>
  <c r="K774" i="12" s="1"/>
  <c r="O775" i="12"/>
  <c r="O774" i="12" s="1"/>
  <c r="Q775" i="12"/>
  <c r="Q774" i="12" s="1"/>
  <c r="V775" i="12"/>
  <c r="V774" i="12" s="1"/>
  <c r="I777" i="12"/>
  <c r="K777" i="12"/>
  <c r="O777" i="12"/>
  <c r="Q777" i="12"/>
  <c r="V777" i="12"/>
  <c r="I783" i="12"/>
  <c r="K783" i="12"/>
  <c r="O783" i="12"/>
  <c r="Q783" i="12"/>
  <c r="V783" i="12"/>
  <c r="G787" i="12"/>
  <c r="M787" i="12" s="1"/>
  <c r="I787" i="12"/>
  <c r="K787" i="12"/>
  <c r="O787" i="12"/>
  <c r="Q787" i="12"/>
  <c r="V787" i="12"/>
  <c r="G790" i="12"/>
  <c r="M790" i="12" s="1"/>
  <c r="I790" i="12"/>
  <c r="K790" i="12"/>
  <c r="O790" i="12"/>
  <c r="Q790" i="12"/>
  <c r="V790" i="12"/>
  <c r="I791" i="12"/>
  <c r="K791" i="12"/>
  <c r="O791" i="12"/>
  <c r="Q791" i="12"/>
  <c r="V791" i="12"/>
  <c r="G792" i="12"/>
  <c r="M792" i="12" s="1"/>
  <c r="I792" i="12"/>
  <c r="K792" i="12"/>
  <c r="O792" i="12"/>
  <c r="Q792" i="12"/>
  <c r="V792" i="12"/>
  <c r="I794" i="12"/>
  <c r="K794" i="12"/>
  <c r="O794" i="12"/>
  <c r="Q794" i="12"/>
  <c r="V794" i="12"/>
  <c r="I795" i="12"/>
  <c r="K795" i="12"/>
  <c r="O795" i="12"/>
  <c r="Q795" i="12"/>
  <c r="V795" i="12"/>
  <c r="I796" i="12"/>
  <c r="K796" i="12"/>
  <c r="O796" i="12"/>
  <c r="Q796" i="12"/>
  <c r="V796" i="12"/>
  <c r="I797" i="12"/>
  <c r="K797" i="12"/>
  <c r="O797" i="12"/>
  <c r="Q797" i="12"/>
  <c r="V797" i="12"/>
  <c r="I800" i="12"/>
  <c r="K800" i="12"/>
  <c r="O800" i="12"/>
  <c r="Q800" i="12"/>
  <c r="V800" i="12"/>
  <c r="G828" i="12"/>
  <c r="M828" i="12" s="1"/>
  <c r="I828" i="12"/>
  <c r="K828" i="12"/>
  <c r="O828" i="12"/>
  <c r="Q828" i="12"/>
  <c r="V828" i="12"/>
  <c r="G830" i="12"/>
  <c r="I830" i="12"/>
  <c r="K830" i="12"/>
  <c r="O830" i="12"/>
  <c r="Q830" i="12"/>
  <c r="V830" i="12"/>
  <c r="I832" i="12"/>
  <c r="K832" i="12"/>
  <c r="O832" i="12"/>
  <c r="Q832" i="12"/>
  <c r="V832" i="12"/>
  <c r="I844" i="12"/>
  <c r="K844" i="12"/>
  <c r="O844" i="12"/>
  <c r="Q844" i="12"/>
  <c r="V844" i="12"/>
  <c r="I856" i="12"/>
  <c r="K856" i="12"/>
  <c r="O856" i="12"/>
  <c r="Q856" i="12"/>
  <c r="V856" i="12"/>
  <c r="I861" i="12"/>
  <c r="K861" i="12"/>
  <c r="O861" i="12"/>
  <c r="Q861" i="12"/>
  <c r="V861" i="12"/>
  <c r="I866" i="12"/>
  <c r="K866" i="12"/>
  <c r="O866" i="12"/>
  <c r="Q866" i="12"/>
  <c r="V866" i="12"/>
  <c r="I879" i="12"/>
  <c r="K879" i="12"/>
  <c r="O879" i="12"/>
  <c r="Q879" i="12"/>
  <c r="V879" i="12"/>
  <c r="G885" i="12"/>
  <c r="M885" i="12" s="1"/>
  <c r="I885" i="12"/>
  <c r="K885" i="12"/>
  <c r="O885" i="12"/>
  <c r="Q885" i="12"/>
  <c r="V885" i="12"/>
  <c r="I890" i="12"/>
  <c r="K890" i="12"/>
  <c r="O890" i="12"/>
  <c r="Q890" i="12"/>
  <c r="V890" i="12"/>
  <c r="G894" i="12"/>
  <c r="M894" i="12" s="1"/>
  <c r="I894" i="12"/>
  <c r="K894" i="12"/>
  <c r="O894" i="12"/>
  <c r="Q894" i="12"/>
  <c r="V894" i="12"/>
  <c r="G898" i="12"/>
  <c r="M898" i="12" s="1"/>
  <c r="I898" i="12"/>
  <c r="K898" i="12"/>
  <c r="O898" i="12"/>
  <c r="Q898" i="12"/>
  <c r="V898" i="12"/>
  <c r="G900" i="12"/>
  <c r="M900" i="12" s="1"/>
  <c r="I900" i="12"/>
  <c r="K900" i="12"/>
  <c r="O900" i="12"/>
  <c r="Q900" i="12"/>
  <c r="V900" i="12"/>
  <c r="I902" i="12"/>
  <c r="K902" i="12"/>
  <c r="O902" i="12"/>
  <c r="Q902" i="12"/>
  <c r="V902" i="12"/>
  <c r="I909" i="12"/>
  <c r="K909" i="12"/>
  <c r="O909" i="12"/>
  <c r="Q909" i="12"/>
  <c r="V909" i="12"/>
  <c r="I913" i="12"/>
  <c r="K913" i="12"/>
  <c r="O913" i="12"/>
  <c r="Q913" i="12"/>
  <c r="V913" i="12"/>
  <c r="G920" i="12"/>
  <c r="M920" i="12" s="1"/>
  <c r="I920" i="12"/>
  <c r="K920" i="12"/>
  <c r="O920" i="12"/>
  <c r="Q920" i="12"/>
  <c r="V920" i="12"/>
  <c r="I923" i="12"/>
  <c r="K923" i="12"/>
  <c r="O923" i="12"/>
  <c r="Q923" i="12"/>
  <c r="V923" i="12"/>
  <c r="I928" i="12"/>
  <c r="K928" i="12"/>
  <c r="O928" i="12"/>
  <c r="Q928" i="12"/>
  <c r="V928" i="12"/>
  <c r="G935" i="12"/>
  <c r="M935" i="12" s="1"/>
  <c r="I935" i="12"/>
  <c r="K935" i="12"/>
  <c r="O935" i="12"/>
  <c r="Q935" i="12"/>
  <c r="V935" i="12"/>
  <c r="G941" i="12"/>
  <c r="M941" i="12" s="1"/>
  <c r="I941" i="12"/>
  <c r="K941" i="12"/>
  <c r="O941" i="12"/>
  <c r="Q941" i="12"/>
  <c r="V941" i="12"/>
  <c r="I946" i="12"/>
  <c r="K946" i="12"/>
  <c r="O946" i="12"/>
  <c r="Q946" i="12"/>
  <c r="V946" i="12"/>
  <c r="I950" i="12"/>
  <c r="K950" i="12"/>
  <c r="O950" i="12"/>
  <c r="Q950" i="12"/>
  <c r="V950" i="12"/>
  <c r="I953" i="12"/>
  <c r="K953" i="12"/>
  <c r="O953" i="12"/>
  <c r="Q953" i="12"/>
  <c r="V953" i="12"/>
  <c r="G955" i="12"/>
  <c r="M955" i="12" s="1"/>
  <c r="I955" i="12"/>
  <c r="K955" i="12"/>
  <c r="O955" i="12"/>
  <c r="Q955" i="12"/>
  <c r="V955" i="12"/>
  <c r="G959" i="12"/>
  <c r="M959" i="12" s="1"/>
  <c r="I959" i="12"/>
  <c r="K959" i="12"/>
  <c r="O959" i="12"/>
  <c r="Q959" i="12"/>
  <c r="V959" i="12"/>
  <c r="I964" i="12"/>
  <c r="K964" i="12"/>
  <c r="O964" i="12"/>
  <c r="Q964" i="12"/>
  <c r="V964" i="12"/>
  <c r="I969" i="12"/>
  <c r="K969" i="12"/>
  <c r="O969" i="12"/>
  <c r="Q969" i="12"/>
  <c r="V969" i="12"/>
  <c r="G975" i="12"/>
  <c r="M975" i="12" s="1"/>
  <c r="I975" i="12"/>
  <c r="K975" i="12"/>
  <c r="O975" i="12"/>
  <c r="Q975" i="12"/>
  <c r="V975" i="12"/>
  <c r="V974" i="12" s="1"/>
  <c r="G977" i="12"/>
  <c r="M977" i="12" s="1"/>
  <c r="I977" i="12"/>
  <c r="K977" i="12"/>
  <c r="O977" i="12"/>
  <c r="Q977" i="12"/>
  <c r="V977" i="12"/>
  <c r="I979" i="12"/>
  <c r="I978" i="12" s="1"/>
  <c r="K979" i="12"/>
  <c r="K978" i="12" s="1"/>
  <c r="O979" i="12"/>
  <c r="O978" i="12" s="1"/>
  <c r="Q979" i="12"/>
  <c r="Q978" i="12" s="1"/>
  <c r="V979" i="12"/>
  <c r="V978" i="12" s="1"/>
  <c r="G981" i="12"/>
  <c r="M981" i="12" s="1"/>
  <c r="I981" i="12"/>
  <c r="K981" i="12"/>
  <c r="O981" i="12"/>
  <c r="Q981" i="12"/>
  <c r="V981" i="12"/>
  <c r="G985" i="12"/>
  <c r="M985" i="12" s="1"/>
  <c r="I985" i="12"/>
  <c r="K985" i="12"/>
  <c r="O985" i="12"/>
  <c r="Q985" i="12"/>
  <c r="V985" i="12"/>
  <c r="I989" i="12"/>
  <c r="K989" i="12"/>
  <c r="O989" i="12"/>
  <c r="Q989" i="12"/>
  <c r="V989" i="12"/>
  <c r="I993" i="12"/>
  <c r="K993" i="12"/>
  <c r="O993" i="12"/>
  <c r="Q993" i="12"/>
  <c r="V993" i="12"/>
  <c r="I997" i="12"/>
  <c r="K997" i="12"/>
  <c r="O997" i="12"/>
  <c r="Q997" i="12"/>
  <c r="V997" i="12"/>
  <c r="G1001" i="12"/>
  <c r="M1001" i="12" s="1"/>
  <c r="I1001" i="12"/>
  <c r="K1001" i="12"/>
  <c r="O1001" i="12"/>
  <c r="Q1001" i="12"/>
  <c r="V1001" i="12"/>
  <c r="I1005" i="12"/>
  <c r="K1005" i="12"/>
  <c r="O1005" i="12"/>
  <c r="Q1005" i="12"/>
  <c r="V1005" i="12"/>
  <c r="I1009" i="12"/>
  <c r="K1009" i="12"/>
  <c r="O1009" i="12"/>
  <c r="Q1009" i="12"/>
  <c r="V1009" i="12"/>
  <c r="G1013" i="12"/>
  <c r="M1013" i="12" s="1"/>
  <c r="I1013" i="12"/>
  <c r="K1013" i="12"/>
  <c r="O1013" i="12"/>
  <c r="Q1013" i="12"/>
  <c r="V1013" i="12"/>
  <c r="G1017" i="12"/>
  <c r="M1017" i="12" s="1"/>
  <c r="I1017" i="12"/>
  <c r="K1017" i="12"/>
  <c r="O1017" i="12"/>
  <c r="Q1017" i="12"/>
  <c r="V1017" i="12"/>
  <c r="I1033" i="12"/>
  <c r="K1033" i="12"/>
  <c r="O1033" i="12"/>
  <c r="Q1033" i="12"/>
  <c r="V1033" i="12"/>
  <c r="I1037" i="12"/>
  <c r="K1037" i="12"/>
  <c r="O1037" i="12"/>
  <c r="Q1037" i="12"/>
  <c r="V1037" i="12"/>
  <c r="I1041" i="12"/>
  <c r="K1041" i="12"/>
  <c r="O1041" i="12"/>
  <c r="Q1041" i="12"/>
  <c r="V1041" i="12"/>
  <c r="G1043" i="12"/>
  <c r="M1043" i="12" s="1"/>
  <c r="I1043" i="12"/>
  <c r="K1043" i="12"/>
  <c r="O1043" i="12"/>
  <c r="Q1043" i="12"/>
  <c r="V1043" i="12"/>
  <c r="G1046" i="12"/>
  <c r="M1046" i="12" s="1"/>
  <c r="I1046" i="12"/>
  <c r="K1046" i="12"/>
  <c r="O1046" i="12"/>
  <c r="Q1046" i="12"/>
  <c r="V1046" i="12"/>
  <c r="I1049" i="12"/>
  <c r="K1049" i="12"/>
  <c r="O1049" i="12"/>
  <c r="Q1049" i="12"/>
  <c r="V1049" i="12"/>
  <c r="I1052" i="12"/>
  <c r="K1052" i="12"/>
  <c r="O1052" i="12"/>
  <c r="Q1052" i="12"/>
  <c r="V1052" i="12"/>
  <c r="G1055" i="12"/>
  <c r="M1055" i="12" s="1"/>
  <c r="I1055" i="12"/>
  <c r="K1055" i="12"/>
  <c r="O1055" i="12"/>
  <c r="Q1055" i="12"/>
  <c r="V1055" i="12"/>
  <c r="G1058" i="12"/>
  <c r="M1058" i="12" s="1"/>
  <c r="I1058" i="12"/>
  <c r="K1058" i="12"/>
  <c r="O1058" i="12"/>
  <c r="Q1058" i="12"/>
  <c r="V1058" i="12"/>
  <c r="I1061" i="12"/>
  <c r="K1061" i="12"/>
  <c r="O1061" i="12"/>
  <c r="Q1061" i="12"/>
  <c r="V1061" i="12"/>
  <c r="G1064" i="12"/>
  <c r="M1064" i="12" s="1"/>
  <c r="I1064" i="12"/>
  <c r="K1064" i="12"/>
  <c r="O1064" i="12"/>
  <c r="Q1064" i="12"/>
  <c r="V1064" i="12"/>
  <c r="G1067" i="12"/>
  <c r="M1067" i="12" s="1"/>
  <c r="I1067" i="12"/>
  <c r="K1067" i="12"/>
  <c r="O1067" i="12"/>
  <c r="Q1067" i="12"/>
  <c r="V1067" i="12"/>
  <c r="G1070" i="12"/>
  <c r="M1070" i="12" s="1"/>
  <c r="I1070" i="12"/>
  <c r="K1070" i="12"/>
  <c r="O1070" i="12"/>
  <c r="Q1070" i="12"/>
  <c r="V1070" i="12"/>
  <c r="I1073" i="12"/>
  <c r="K1073" i="12"/>
  <c r="O1073" i="12"/>
  <c r="Q1073" i="12"/>
  <c r="V1073" i="12"/>
  <c r="I1078" i="12"/>
  <c r="K1078" i="12"/>
  <c r="O1078" i="12"/>
  <c r="Q1078" i="12"/>
  <c r="V1078" i="12"/>
  <c r="G1082" i="12"/>
  <c r="M1082" i="12" s="1"/>
  <c r="I1082" i="12"/>
  <c r="K1082" i="12"/>
  <c r="O1082" i="12"/>
  <c r="Q1082" i="12"/>
  <c r="V1082" i="12"/>
  <c r="I1085" i="12"/>
  <c r="K1085" i="12"/>
  <c r="O1085" i="12"/>
  <c r="Q1085" i="12"/>
  <c r="V1085" i="12"/>
  <c r="I1088" i="12"/>
  <c r="K1088" i="12"/>
  <c r="O1088" i="12"/>
  <c r="Q1088" i="12"/>
  <c r="V1088" i="12"/>
  <c r="I1091" i="12"/>
  <c r="K1091" i="12"/>
  <c r="O1091" i="12"/>
  <c r="Q1091" i="12"/>
  <c r="V1091" i="12"/>
  <c r="G1110" i="12"/>
  <c r="M1110" i="12" s="1"/>
  <c r="I1110" i="12"/>
  <c r="K1110" i="12"/>
  <c r="O1110" i="12"/>
  <c r="Q1110" i="12"/>
  <c r="V1110" i="12"/>
  <c r="I1137" i="12"/>
  <c r="K1137" i="12"/>
  <c r="O1137" i="12"/>
  <c r="Q1137" i="12"/>
  <c r="V1137" i="12"/>
  <c r="I1150" i="12"/>
  <c r="K1150" i="12"/>
  <c r="O1150" i="12"/>
  <c r="Q1150" i="12"/>
  <c r="V1150" i="12"/>
  <c r="I1155" i="12"/>
  <c r="K1155" i="12"/>
  <c r="O1155" i="12"/>
  <c r="Q1155" i="12"/>
  <c r="V1155" i="12"/>
  <c r="G1164" i="12"/>
  <c r="M1164" i="12" s="1"/>
  <c r="I1164" i="12"/>
  <c r="K1164" i="12"/>
  <c r="O1164" i="12"/>
  <c r="Q1164" i="12"/>
  <c r="V1164" i="12"/>
  <c r="I1179" i="12"/>
  <c r="K1179" i="12"/>
  <c r="O1179" i="12"/>
  <c r="Q1179" i="12"/>
  <c r="V1179" i="12"/>
  <c r="I1184" i="12"/>
  <c r="K1184" i="12"/>
  <c r="O1184" i="12"/>
  <c r="Q1184" i="12"/>
  <c r="V1184" i="12"/>
  <c r="I1191" i="12"/>
  <c r="K1191" i="12"/>
  <c r="O1191" i="12"/>
  <c r="Q1191" i="12"/>
  <c r="V1191" i="12"/>
  <c r="G1200" i="12"/>
  <c r="M1200" i="12" s="1"/>
  <c r="I1200" i="12"/>
  <c r="K1200" i="12"/>
  <c r="O1200" i="12"/>
  <c r="Q1200" i="12"/>
  <c r="V1200" i="12"/>
  <c r="G1203" i="12"/>
  <c r="M1203" i="12" s="1"/>
  <c r="I1203" i="12"/>
  <c r="K1203" i="12"/>
  <c r="O1203" i="12"/>
  <c r="Q1203" i="12"/>
  <c r="V1203" i="12"/>
  <c r="I1206" i="12"/>
  <c r="K1206" i="12"/>
  <c r="O1206" i="12"/>
  <c r="Q1206" i="12"/>
  <c r="V1206" i="12"/>
  <c r="G1208" i="12"/>
  <c r="M1208" i="12" s="1"/>
  <c r="I1208" i="12"/>
  <c r="K1208" i="12"/>
  <c r="O1208" i="12"/>
  <c r="Q1208" i="12"/>
  <c r="V1208" i="12"/>
  <c r="G1211" i="12"/>
  <c r="M1211" i="12" s="1"/>
  <c r="I1211" i="12"/>
  <c r="K1211" i="12"/>
  <c r="O1211" i="12"/>
  <c r="Q1211" i="12"/>
  <c r="V1211" i="12"/>
  <c r="I1219" i="12"/>
  <c r="K1219" i="12"/>
  <c r="O1219" i="12"/>
  <c r="Q1219" i="12"/>
  <c r="V1219" i="12"/>
  <c r="I1224" i="12"/>
  <c r="K1224" i="12"/>
  <c r="O1224" i="12"/>
  <c r="Q1224" i="12"/>
  <c r="V1224" i="12"/>
  <c r="I1228" i="12"/>
  <c r="K1228" i="12"/>
  <c r="O1228" i="12"/>
  <c r="Q1228" i="12"/>
  <c r="V1228" i="12"/>
  <c r="G1233" i="12"/>
  <c r="M1233" i="12" s="1"/>
  <c r="I1233" i="12"/>
  <c r="K1233" i="12"/>
  <c r="O1233" i="12"/>
  <c r="Q1233" i="12"/>
  <c r="V1233" i="12"/>
  <c r="I1237" i="12"/>
  <c r="K1237" i="12"/>
  <c r="O1237" i="12"/>
  <c r="Q1237" i="12"/>
  <c r="V1237" i="12"/>
  <c r="I1242" i="12"/>
  <c r="K1242" i="12"/>
  <c r="O1242" i="12"/>
  <c r="Q1242" i="12"/>
  <c r="V1242" i="12"/>
  <c r="G1247" i="12"/>
  <c r="M1247" i="12" s="1"/>
  <c r="I1247" i="12"/>
  <c r="K1247" i="12"/>
  <c r="O1247" i="12"/>
  <c r="Q1247" i="12"/>
  <c r="V1247" i="12"/>
  <c r="G1253" i="12"/>
  <c r="M1253" i="12" s="1"/>
  <c r="I1253" i="12"/>
  <c r="K1253" i="12"/>
  <c r="O1253" i="12"/>
  <c r="Q1253" i="12"/>
  <c r="V1253" i="12"/>
  <c r="I1256" i="12"/>
  <c r="K1256" i="12"/>
  <c r="O1256" i="12"/>
  <c r="Q1256" i="12"/>
  <c r="V1256" i="12"/>
  <c r="I1259" i="12"/>
  <c r="K1259" i="12"/>
  <c r="O1259" i="12"/>
  <c r="Q1259" i="12"/>
  <c r="V1259" i="12"/>
  <c r="I1262" i="12"/>
  <c r="K1262" i="12"/>
  <c r="O1262" i="12"/>
  <c r="Q1262" i="12"/>
  <c r="V1262" i="12"/>
  <c r="G1265" i="12"/>
  <c r="M1265" i="12" s="1"/>
  <c r="I1265" i="12"/>
  <c r="K1265" i="12"/>
  <c r="O1265" i="12"/>
  <c r="Q1265" i="12"/>
  <c r="V1265" i="12"/>
  <c r="G1268" i="12"/>
  <c r="M1268" i="12" s="1"/>
  <c r="I1268" i="12"/>
  <c r="K1268" i="12"/>
  <c r="O1268" i="12"/>
  <c r="Q1268" i="12"/>
  <c r="V1268" i="12"/>
  <c r="I1271" i="12"/>
  <c r="K1271" i="12"/>
  <c r="O1271" i="12"/>
  <c r="Q1271" i="12"/>
  <c r="V1271" i="12"/>
  <c r="I1274" i="12"/>
  <c r="K1274" i="12"/>
  <c r="O1274" i="12"/>
  <c r="Q1274" i="12"/>
  <c r="V1274" i="12"/>
  <c r="G1277" i="12"/>
  <c r="M1277" i="12" s="1"/>
  <c r="I1277" i="12"/>
  <c r="K1277" i="12"/>
  <c r="O1277" i="12"/>
  <c r="Q1277" i="12"/>
  <c r="V1277" i="12"/>
  <c r="G1280" i="12"/>
  <c r="M1280" i="12" s="1"/>
  <c r="I1280" i="12"/>
  <c r="K1280" i="12"/>
  <c r="O1280" i="12"/>
  <c r="Q1280" i="12"/>
  <c r="V1280" i="12"/>
  <c r="I1283" i="12"/>
  <c r="K1283" i="12"/>
  <c r="O1283" i="12"/>
  <c r="Q1283" i="12"/>
  <c r="V1283" i="12"/>
  <c r="G1286" i="12"/>
  <c r="M1286" i="12" s="1"/>
  <c r="I1286" i="12"/>
  <c r="K1286" i="12"/>
  <c r="O1286" i="12"/>
  <c r="Q1286" i="12"/>
  <c r="V1286" i="12"/>
  <c r="G1289" i="12"/>
  <c r="M1289" i="12" s="1"/>
  <c r="I1289" i="12"/>
  <c r="K1289" i="12"/>
  <c r="O1289" i="12"/>
  <c r="Q1289" i="12"/>
  <c r="V1289" i="12"/>
  <c r="I1292" i="12"/>
  <c r="K1292" i="12"/>
  <c r="O1292" i="12"/>
  <c r="Q1292" i="12"/>
  <c r="V1292" i="12"/>
  <c r="I1295" i="12"/>
  <c r="K1295" i="12"/>
  <c r="O1295" i="12"/>
  <c r="Q1295" i="12"/>
  <c r="V1295" i="12"/>
  <c r="I1298" i="12"/>
  <c r="K1298" i="12"/>
  <c r="O1298" i="12"/>
  <c r="Q1298" i="12"/>
  <c r="V1298" i="12"/>
  <c r="G1301" i="12"/>
  <c r="M1301" i="12" s="1"/>
  <c r="I1301" i="12"/>
  <c r="K1301" i="12"/>
  <c r="O1301" i="12"/>
  <c r="Q1301" i="12"/>
  <c r="V1301" i="12"/>
  <c r="I1304" i="12"/>
  <c r="K1304" i="12"/>
  <c r="O1304" i="12"/>
  <c r="Q1304" i="12"/>
  <c r="V1304" i="12"/>
  <c r="I1307" i="12"/>
  <c r="K1307" i="12"/>
  <c r="O1307" i="12"/>
  <c r="Q1307" i="12"/>
  <c r="V1307" i="12"/>
  <c r="G1310" i="12"/>
  <c r="M1310" i="12" s="1"/>
  <c r="I1310" i="12"/>
  <c r="K1310" i="12"/>
  <c r="O1310" i="12"/>
  <c r="Q1310" i="12"/>
  <c r="V1310" i="12"/>
  <c r="G1313" i="12"/>
  <c r="M1313" i="12" s="1"/>
  <c r="I1313" i="12"/>
  <c r="K1313" i="12"/>
  <c r="O1313" i="12"/>
  <c r="Q1313" i="12"/>
  <c r="V1313" i="12"/>
  <c r="I1316" i="12"/>
  <c r="K1316" i="12"/>
  <c r="O1316" i="12"/>
  <c r="Q1316" i="12"/>
  <c r="V1316" i="12"/>
  <c r="I1319" i="12"/>
  <c r="K1319" i="12"/>
  <c r="O1319" i="12"/>
  <c r="Q1319" i="12"/>
  <c r="V1319" i="12"/>
  <c r="I1322" i="12"/>
  <c r="K1322" i="12"/>
  <c r="O1322" i="12"/>
  <c r="Q1322" i="12"/>
  <c r="V1322" i="12"/>
  <c r="G1325" i="12"/>
  <c r="M1325" i="12" s="1"/>
  <c r="I1325" i="12"/>
  <c r="K1325" i="12"/>
  <c r="O1325" i="12"/>
  <c r="Q1325" i="12"/>
  <c r="V1325" i="12"/>
  <c r="G1328" i="12"/>
  <c r="M1328" i="12" s="1"/>
  <c r="I1328" i="12"/>
  <c r="K1328" i="12"/>
  <c r="O1328" i="12"/>
  <c r="Q1328" i="12"/>
  <c r="V1328" i="12"/>
  <c r="I1331" i="12"/>
  <c r="K1331" i="12"/>
  <c r="O1331" i="12"/>
  <c r="Q1331" i="12"/>
  <c r="V1331" i="12"/>
  <c r="I1334" i="12"/>
  <c r="K1334" i="12"/>
  <c r="O1334" i="12"/>
  <c r="Q1334" i="12"/>
  <c r="V1334" i="12"/>
  <c r="G1337" i="12"/>
  <c r="M1337" i="12" s="1"/>
  <c r="I1337" i="12"/>
  <c r="K1337" i="12"/>
  <c r="O1337" i="12"/>
  <c r="Q1337" i="12"/>
  <c r="V1337" i="12"/>
  <c r="I1340" i="12"/>
  <c r="K1340" i="12"/>
  <c r="O1340" i="12"/>
  <c r="Q1340" i="12"/>
  <c r="V1340" i="12"/>
  <c r="I1343" i="12"/>
  <c r="K1343" i="12"/>
  <c r="O1343" i="12"/>
  <c r="Q1343" i="12"/>
  <c r="V1343" i="12"/>
  <c r="I1346" i="12"/>
  <c r="K1346" i="12"/>
  <c r="O1346" i="12"/>
  <c r="Q1346" i="12"/>
  <c r="V1346" i="12"/>
  <c r="G1349" i="12"/>
  <c r="M1349" i="12" s="1"/>
  <c r="I1349" i="12"/>
  <c r="K1349" i="12"/>
  <c r="O1349" i="12"/>
  <c r="Q1349" i="12"/>
  <c r="V1349" i="12"/>
  <c r="I1352" i="12"/>
  <c r="K1352" i="12"/>
  <c r="O1352" i="12"/>
  <c r="Q1352" i="12"/>
  <c r="V1352" i="12"/>
  <c r="I1355" i="12"/>
  <c r="K1355" i="12"/>
  <c r="O1355" i="12"/>
  <c r="Q1355" i="12"/>
  <c r="V1355" i="12"/>
  <c r="I1358" i="12"/>
  <c r="K1358" i="12"/>
  <c r="O1358" i="12"/>
  <c r="Q1358" i="12"/>
  <c r="V1358" i="12"/>
  <c r="G1361" i="12"/>
  <c r="M1361" i="12" s="1"/>
  <c r="I1361" i="12"/>
  <c r="K1361" i="12"/>
  <c r="O1361" i="12"/>
  <c r="Q1361" i="12"/>
  <c r="V1361" i="12"/>
  <c r="I1364" i="12"/>
  <c r="K1364" i="12"/>
  <c r="O1364" i="12"/>
  <c r="Q1364" i="12"/>
  <c r="V1364" i="12"/>
  <c r="I1367" i="12"/>
  <c r="K1367" i="12"/>
  <c r="O1367" i="12"/>
  <c r="Q1367" i="12"/>
  <c r="V1367" i="12"/>
  <c r="I1370" i="12"/>
  <c r="K1370" i="12"/>
  <c r="O1370" i="12"/>
  <c r="Q1370" i="12"/>
  <c r="V1370" i="12"/>
  <c r="G1373" i="12"/>
  <c r="M1373" i="12" s="1"/>
  <c r="I1373" i="12"/>
  <c r="K1373" i="12"/>
  <c r="O1373" i="12"/>
  <c r="Q1373" i="12"/>
  <c r="V1373" i="12"/>
  <c r="G1376" i="12"/>
  <c r="M1376" i="12" s="1"/>
  <c r="I1376" i="12"/>
  <c r="K1376" i="12"/>
  <c r="O1376" i="12"/>
  <c r="Q1376" i="12"/>
  <c r="V1376" i="12"/>
  <c r="I1379" i="12"/>
  <c r="K1379" i="12"/>
  <c r="O1379" i="12"/>
  <c r="Q1379" i="12"/>
  <c r="V1379" i="12"/>
  <c r="I1382" i="12"/>
  <c r="K1382" i="12"/>
  <c r="O1382" i="12"/>
  <c r="Q1382" i="12"/>
  <c r="V1382" i="12"/>
  <c r="G1386" i="12"/>
  <c r="M1386" i="12" s="1"/>
  <c r="I1386" i="12"/>
  <c r="K1386" i="12"/>
  <c r="O1386" i="12"/>
  <c r="Q1386" i="12"/>
  <c r="V1386" i="12"/>
  <c r="I1390" i="12"/>
  <c r="K1390" i="12"/>
  <c r="O1390" i="12"/>
  <c r="Q1390" i="12"/>
  <c r="V1390" i="12"/>
  <c r="I1394" i="12"/>
  <c r="K1394" i="12"/>
  <c r="O1394" i="12"/>
  <c r="Q1394" i="12"/>
  <c r="V1394" i="12"/>
  <c r="G1398" i="12"/>
  <c r="M1398" i="12" s="1"/>
  <c r="I1398" i="12"/>
  <c r="K1398" i="12"/>
  <c r="O1398" i="12"/>
  <c r="Q1398" i="12"/>
  <c r="V1398" i="12"/>
  <c r="G1402" i="12"/>
  <c r="M1402" i="12" s="1"/>
  <c r="I1402" i="12"/>
  <c r="K1402" i="12"/>
  <c r="O1402" i="12"/>
  <c r="Q1402" i="12"/>
  <c r="V1402" i="12"/>
  <c r="I1406" i="12"/>
  <c r="K1406" i="12"/>
  <c r="O1406" i="12"/>
  <c r="Q1406" i="12"/>
  <c r="V1406" i="12"/>
  <c r="I1409" i="12"/>
  <c r="K1409" i="12"/>
  <c r="O1409" i="12"/>
  <c r="Q1409" i="12"/>
  <c r="V1409" i="12"/>
  <c r="I1412" i="12"/>
  <c r="K1412" i="12"/>
  <c r="O1412" i="12"/>
  <c r="Q1412" i="12"/>
  <c r="V1412" i="12"/>
  <c r="G1415" i="12"/>
  <c r="M1415" i="12" s="1"/>
  <c r="I1415" i="12"/>
  <c r="K1415" i="12"/>
  <c r="O1415" i="12"/>
  <c r="Q1415" i="12"/>
  <c r="V1415" i="12"/>
  <c r="I1418" i="12"/>
  <c r="K1418" i="12"/>
  <c r="O1418" i="12"/>
  <c r="Q1418" i="12"/>
  <c r="V1418" i="12"/>
  <c r="I1421" i="12"/>
  <c r="K1421" i="12"/>
  <c r="O1421" i="12"/>
  <c r="Q1421" i="12"/>
  <c r="V1421" i="12"/>
  <c r="G1424" i="12"/>
  <c r="M1424" i="12" s="1"/>
  <c r="I1424" i="12"/>
  <c r="K1424" i="12"/>
  <c r="O1424" i="12"/>
  <c r="Q1424" i="12"/>
  <c r="V1424" i="12"/>
  <c r="G1427" i="12"/>
  <c r="M1427" i="12" s="1"/>
  <c r="I1427" i="12"/>
  <c r="K1427" i="12"/>
  <c r="O1427" i="12"/>
  <c r="Q1427" i="12"/>
  <c r="V1427" i="12"/>
  <c r="I1430" i="12"/>
  <c r="K1430" i="12"/>
  <c r="O1430" i="12"/>
  <c r="Q1430" i="12"/>
  <c r="V1430" i="12"/>
  <c r="I1433" i="12"/>
  <c r="K1433" i="12"/>
  <c r="O1433" i="12"/>
  <c r="Q1433" i="12"/>
  <c r="V1433" i="12"/>
  <c r="I1436" i="12"/>
  <c r="K1436" i="12"/>
  <c r="O1436" i="12"/>
  <c r="Q1436" i="12"/>
  <c r="V1436" i="12"/>
  <c r="G1439" i="12"/>
  <c r="M1439" i="12" s="1"/>
  <c r="I1439" i="12"/>
  <c r="K1439" i="12"/>
  <c r="O1439" i="12"/>
  <c r="Q1439" i="12"/>
  <c r="V1439" i="12"/>
  <c r="I1445" i="12"/>
  <c r="K1445" i="12"/>
  <c r="O1445" i="12"/>
  <c r="Q1445" i="12"/>
  <c r="V1445" i="12"/>
  <c r="I1448" i="12"/>
  <c r="K1448" i="12"/>
  <c r="O1448" i="12"/>
  <c r="Q1448" i="12"/>
  <c r="V1448" i="12"/>
  <c r="G1451" i="12"/>
  <c r="M1451" i="12" s="1"/>
  <c r="I1451" i="12"/>
  <c r="K1451" i="12"/>
  <c r="O1451" i="12"/>
  <c r="Q1451" i="12"/>
  <c r="V1451" i="12"/>
  <c r="G1456" i="12"/>
  <c r="M1456" i="12" s="1"/>
  <c r="I1456" i="12"/>
  <c r="K1456" i="12"/>
  <c r="O1456" i="12"/>
  <c r="Q1456" i="12"/>
  <c r="V1456" i="12"/>
  <c r="I1461" i="12"/>
  <c r="K1461" i="12"/>
  <c r="O1461" i="12"/>
  <c r="Q1461" i="12"/>
  <c r="V1461" i="12"/>
  <c r="I1463" i="12"/>
  <c r="K1463" i="12"/>
  <c r="O1463" i="12"/>
  <c r="Q1463" i="12"/>
  <c r="V1463" i="12"/>
  <c r="I1467" i="12"/>
  <c r="K1467" i="12"/>
  <c r="O1467" i="12"/>
  <c r="Q1467" i="12"/>
  <c r="V1467" i="12"/>
  <c r="G1474" i="12"/>
  <c r="M1474" i="12" s="1"/>
  <c r="I1474" i="12"/>
  <c r="K1474" i="12"/>
  <c r="O1474" i="12"/>
  <c r="Q1474" i="12"/>
  <c r="V1474" i="12"/>
  <c r="I1479" i="12"/>
  <c r="K1479" i="12"/>
  <c r="O1479" i="12"/>
  <c r="Q1479" i="12"/>
  <c r="V1479" i="12"/>
  <c r="I1480" i="12"/>
  <c r="K1480" i="12"/>
  <c r="O1480" i="12"/>
  <c r="Q1480" i="12"/>
  <c r="V1480" i="12"/>
  <c r="G1487" i="12"/>
  <c r="M1487" i="12" s="1"/>
  <c r="I1487" i="12"/>
  <c r="K1487" i="12"/>
  <c r="O1487" i="12"/>
  <c r="Q1487" i="12"/>
  <c r="V1487" i="12"/>
  <c r="G1492" i="12"/>
  <c r="M1492" i="12" s="1"/>
  <c r="I1492" i="12"/>
  <c r="K1492" i="12"/>
  <c r="O1492" i="12"/>
  <c r="Q1492" i="12"/>
  <c r="V1492" i="12"/>
  <c r="G1495" i="12"/>
  <c r="M1495" i="12" s="1"/>
  <c r="I1495" i="12"/>
  <c r="K1495" i="12"/>
  <c r="O1495" i="12"/>
  <c r="Q1495" i="12"/>
  <c r="V1495" i="12"/>
  <c r="I1505" i="12"/>
  <c r="K1505" i="12"/>
  <c r="O1505" i="12"/>
  <c r="Q1505" i="12"/>
  <c r="V1505" i="12"/>
  <c r="I1514" i="12"/>
  <c r="K1514" i="12"/>
  <c r="O1514" i="12"/>
  <c r="Q1514" i="12"/>
  <c r="V1514" i="12"/>
  <c r="G1516" i="12"/>
  <c r="M1516" i="12" s="1"/>
  <c r="I1516" i="12"/>
  <c r="K1516" i="12"/>
  <c r="O1516" i="12"/>
  <c r="Q1516" i="12"/>
  <c r="V1516" i="12"/>
  <c r="G1523" i="12"/>
  <c r="I1523" i="12"/>
  <c r="K1523" i="12"/>
  <c r="O1523" i="12"/>
  <c r="Q1523" i="12"/>
  <c r="V1523" i="12"/>
  <c r="I1531" i="12"/>
  <c r="K1531" i="12"/>
  <c r="O1531" i="12"/>
  <c r="Q1531" i="12"/>
  <c r="V1531" i="12"/>
  <c r="I1538" i="12"/>
  <c r="K1538" i="12"/>
  <c r="O1538" i="12"/>
  <c r="Q1538" i="12"/>
  <c r="V1538" i="12"/>
  <c r="G1540" i="12"/>
  <c r="M1540" i="12" s="1"/>
  <c r="I1540" i="12"/>
  <c r="K1540" i="12"/>
  <c r="O1540" i="12"/>
  <c r="Q1540" i="12"/>
  <c r="V1540" i="12"/>
  <c r="G1543" i="12"/>
  <c r="M1543" i="12" s="1"/>
  <c r="I1543" i="12"/>
  <c r="K1543" i="12"/>
  <c r="O1543" i="12"/>
  <c r="Q1543" i="12"/>
  <c r="V1543" i="12"/>
  <c r="I1569" i="12"/>
  <c r="K1569" i="12"/>
  <c r="O1569" i="12"/>
  <c r="Q1569" i="12"/>
  <c r="V1569" i="12"/>
  <c r="I1593" i="12"/>
  <c r="K1593" i="12"/>
  <c r="O1593" i="12"/>
  <c r="Q1593" i="12"/>
  <c r="V1593" i="12"/>
  <c r="G1600" i="12"/>
  <c r="M1600" i="12" s="1"/>
  <c r="I1600" i="12"/>
  <c r="K1600" i="12"/>
  <c r="O1600" i="12"/>
  <c r="Q1600" i="12"/>
  <c r="V1600" i="12"/>
  <c r="I1602" i="12"/>
  <c r="K1602" i="12"/>
  <c r="O1602" i="12"/>
  <c r="Q1602" i="12"/>
  <c r="V1602" i="12"/>
  <c r="G1603" i="12"/>
  <c r="M1603" i="12" s="1"/>
  <c r="I1603" i="12"/>
  <c r="K1603" i="12"/>
  <c r="O1603" i="12"/>
  <c r="Q1603" i="12"/>
  <c r="V1603" i="12"/>
  <c r="G1606" i="12"/>
  <c r="M1606" i="12" s="1"/>
  <c r="I1606" i="12"/>
  <c r="K1606" i="12"/>
  <c r="O1606" i="12"/>
  <c r="Q1606" i="12"/>
  <c r="V1606" i="12"/>
  <c r="G1617" i="12"/>
  <c r="M1617" i="12" s="1"/>
  <c r="I1617" i="12"/>
  <c r="K1617" i="12"/>
  <c r="O1617" i="12"/>
  <c r="Q1617" i="12"/>
  <c r="V1617" i="12"/>
  <c r="I1625" i="12"/>
  <c r="K1625" i="12"/>
  <c r="O1625" i="12"/>
  <c r="Q1625" i="12"/>
  <c r="V1625" i="12"/>
  <c r="I1627" i="12"/>
  <c r="K1627" i="12"/>
  <c r="O1627" i="12"/>
  <c r="Q1627" i="12"/>
  <c r="V1627" i="12"/>
  <c r="I1640" i="12"/>
  <c r="K1640" i="12"/>
  <c r="O1640" i="12"/>
  <c r="Q1640" i="12"/>
  <c r="V1640" i="12"/>
  <c r="G1654" i="12"/>
  <c r="M1654" i="12" s="1"/>
  <c r="I1654" i="12"/>
  <c r="K1654" i="12"/>
  <c r="O1654" i="12"/>
  <c r="Q1654" i="12"/>
  <c r="V1654" i="12"/>
  <c r="I1655" i="12"/>
  <c r="K1655" i="12"/>
  <c r="O1655" i="12"/>
  <c r="Q1655" i="12"/>
  <c r="V1655" i="12"/>
  <c r="I1656" i="12"/>
  <c r="K1656" i="12"/>
  <c r="O1656" i="12"/>
  <c r="Q1656" i="12"/>
  <c r="V1656" i="12"/>
  <c r="G1658" i="12"/>
  <c r="M1658" i="12" s="1"/>
  <c r="I1658" i="12"/>
  <c r="K1658" i="12"/>
  <c r="O1658" i="12"/>
  <c r="Q1658" i="12"/>
  <c r="V1658" i="12"/>
  <c r="G1659" i="12"/>
  <c r="M1659" i="12" s="1"/>
  <c r="I1659" i="12"/>
  <c r="K1659" i="12"/>
  <c r="O1659" i="12"/>
  <c r="Q1659" i="12"/>
  <c r="V1659" i="12"/>
  <c r="AE1662" i="12"/>
  <c r="K69" i="33" l="1"/>
  <c r="K161" i="33"/>
  <c r="Q170" i="33"/>
  <c r="V161" i="33"/>
  <c r="K147" i="33"/>
  <c r="O249" i="33"/>
  <c r="V230" i="33"/>
  <c r="V170" i="33"/>
  <c r="Q113" i="33"/>
  <c r="O8" i="33"/>
  <c r="Q69" i="33"/>
  <c r="V65" i="33"/>
  <c r="I54" i="32"/>
  <c r="V51" i="32"/>
  <c r="I51" i="32"/>
  <c r="K77" i="31"/>
  <c r="V15" i="28"/>
  <c r="Q41" i="27"/>
  <c r="Q44" i="27"/>
  <c r="O44" i="27"/>
  <c r="V44" i="27"/>
  <c r="V8" i="27"/>
  <c r="O8" i="27"/>
  <c r="O92" i="26"/>
  <c r="I252" i="25"/>
  <c r="V26" i="24"/>
  <c r="O84" i="24"/>
  <c r="V84" i="24"/>
  <c r="O80" i="24"/>
  <c r="K40" i="24"/>
  <c r="V24" i="16"/>
  <c r="Q8" i="14"/>
  <c r="O25" i="14"/>
  <c r="V119" i="13"/>
  <c r="O954" i="12"/>
  <c r="V183" i="12"/>
  <c r="I183" i="12"/>
  <c r="V1626" i="12"/>
  <c r="K128" i="12"/>
  <c r="K974" i="12"/>
  <c r="V128" i="12"/>
  <c r="G141" i="33"/>
  <c r="M141" i="33" s="1"/>
  <c r="G145" i="33"/>
  <c r="M145" i="33" s="1"/>
  <c r="G150" i="33"/>
  <c r="G147" i="33" s="1"/>
  <c r="I107" i="1" s="1"/>
  <c r="G155" i="33"/>
  <c r="M155" i="33" s="1"/>
  <c r="G159" i="33"/>
  <c r="M159" i="33" s="1"/>
  <c r="G165" i="33"/>
  <c r="G164" i="33" s="1"/>
  <c r="I118" i="1" s="1"/>
  <c r="G171" i="33"/>
  <c r="G176" i="33"/>
  <c r="M176" i="33" s="1"/>
  <c r="G181" i="33"/>
  <c r="M181" i="33" s="1"/>
  <c r="G185" i="33"/>
  <c r="M185" i="33" s="1"/>
  <c r="G189" i="33"/>
  <c r="M189" i="33" s="1"/>
  <c r="G193" i="33"/>
  <c r="M193" i="33" s="1"/>
  <c r="G197" i="33"/>
  <c r="M197" i="33" s="1"/>
  <c r="G201" i="33"/>
  <c r="M201" i="33" s="1"/>
  <c r="G205" i="33"/>
  <c r="M205" i="33" s="1"/>
  <c r="G209" i="33"/>
  <c r="M209" i="33" s="1"/>
  <c r="G214" i="33"/>
  <c r="M214" i="33" s="1"/>
  <c r="G218" i="33"/>
  <c r="M218" i="33" s="1"/>
  <c r="G222" i="33"/>
  <c r="M222" i="33" s="1"/>
  <c r="G226" i="33"/>
  <c r="M226" i="33" s="1"/>
  <c r="G231" i="33"/>
  <c r="M231" i="33" s="1"/>
  <c r="G237" i="33"/>
  <c r="M237" i="33" s="1"/>
  <c r="G242" i="33"/>
  <c r="M242" i="33" s="1"/>
  <c r="G246" i="33"/>
  <c r="M246" i="33" s="1"/>
  <c r="G251" i="33"/>
  <c r="M251" i="33" s="1"/>
  <c r="M249" i="33" s="1"/>
  <c r="G256" i="33"/>
  <c r="M256" i="33" s="1"/>
  <c r="G9" i="34"/>
  <c r="M9" i="34" s="1"/>
  <c r="G14" i="34"/>
  <c r="M14" i="34" s="1"/>
  <c r="G18" i="34"/>
  <c r="M18" i="34" s="1"/>
  <c r="G22" i="34"/>
  <c r="M22" i="34" s="1"/>
  <c r="G27" i="34"/>
  <c r="M27" i="34" s="1"/>
  <c r="G31" i="34"/>
  <c r="M31" i="34" s="1"/>
  <c r="G35" i="34"/>
  <c r="M35" i="34" s="1"/>
  <c r="G43" i="34"/>
  <c r="M43" i="34" s="1"/>
  <c r="G51" i="34"/>
  <c r="M51" i="34" s="1"/>
  <c r="G59" i="34"/>
  <c r="M59" i="34" s="1"/>
  <c r="G67" i="34"/>
  <c r="M67" i="34" s="1"/>
  <c r="G77" i="34"/>
  <c r="M77" i="34" s="1"/>
  <c r="G85" i="34"/>
  <c r="M85" i="34" s="1"/>
  <c r="G93" i="34"/>
  <c r="M93" i="34" s="1"/>
  <c r="G101" i="34"/>
  <c r="M101" i="34" s="1"/>
  <c r="G109" i="34"/>
  <c r="M109" i="34" s="1"/>
  <c r="G125" i="34"/>
  <c r="M125" i="34" s="1"/>
  <c r="G141" i="34"/>
  <c r="M141" i="34" s="1"/>
  <c r="G163" i="34"/>
  <c r="M163" i="34" s="1"/>
  <c r="G195" i="34"/>
  <c r="M195" i="34" s="1"/>
  <c r="G230" i="34"/>
  <c r="M230" i="34" s="1"/>
  <c r="G263" i="34"/>
  <c r="M263" i="34" s="1"/>
  <c r="G320" i="34"/>
  <c r="M320" i="34" s="1"/>
  <c r="G386" i="34"/>
  <c r="M386" i="34" s="1"/>
  <c r="G454" i="34"/>
  <c r="M454" i="34" s="1"/>
  <c r="G142" i="33"/>
  <c r="M142" i="33" s="1"/>
  <c r="G146" i="33"/>
  <c r="M146" i="33" s="1"/>
  <c r="G152" i="33"/>
  <c r="M152" i="33" s="1"/>
  <c r="G156" i="33"/>
  <c r="M156" i="33" s="1"/>
  <c r="G160" i="33"/>
  <c r="M160" i="33" s="1"/>
  <c r="G167" i="33"/>
  <c r="M167" i="33" s="1"/>
  <c r="M166" i="33" s="1"/>
  <c r="G172" i="33"/>
  <c r="M172" i="33" s="1"/>
  <c r="G177" i="33"/>
  <c r="M177" i="33" s="1"/>
  <c r="G182" i="33"/>
  <c r="M182" i="33" s="1"/>
  <c r="G186" i="33"/>
  <c r="M186" i="33" s="1"/>
  <c r="G190" i="33"/>
  <c r="M190" i="33" s="1"/>
  <c r="G194" i="33"/>
  <c r="M194" i="33" s="1"/>
  <c r="G198" i="33"/>
  <c r="M198" i="33" s="1"/>
  <c r="G202" i="33"/>
  <c r="M202" i="33" s="1"/>
  <c r="G206" i="33"/>
  <c r="M206" i="33" s="1"/>
  <c r="G210" i="33"/>
  <c r="M210" i="33" s="1"/>
  <c r="G215" i="33"/>
  <c r="M215" i="33" s="1"/>
  <c r="G219" i="33"/>
  <c r="M219" i="33" s="1"/>
  <c r="G223" i="33"/>
  <c r="M223" i="33" s="1"/>
  <c r="G227" i="33"/>
  <c r="M227" i="33" s="1"/>
  <c r="G232" i="33"/>
  <c r="M232" i="33" s="1"/>
  <c r="G238" i="33"/>
  <c r="M238" i="33" s="1"/>
  <c r="G243" i="33"/>
  <c r="M243" i="33" s="1"/>
  <c r="G247" i="33"/>
  <c r="M247" i="33" s="1"/>
  <c r="G253" i="33"/>
  <c r="M253" i="33" s="1"/>
  <c r="G257" i="33"/>
  <c r="M257" i="33" s="1"/>
  <c r="G11" i="34"/>
  <c r="M11" i="34" s="1"/>
  <c r="G15" i="34"/>
  <c r="M15" i="34" s="1"/>
  <c r="G19" i="34"/>
  <c r="M19" i="34" s="1"/>
  <c r="G23" i="34"/>
  <c r="M23" i="34" s="1"/>
  <c r="G28" i="34"/>
  <c r="M28" i="34" s="1"/>
  <c r="G32" i="34"/>
  <c r="M32" i="34" s="1"/>
  <c r="G36" i="34"/>
  <c r="M36" i="34" s="1"/>
  <c r="G44" i="34"/>
  <c r="M44" i="34" s="1"/>
  <c r="G52" i="34"/>
  <c r="M52" i="34" s="1"/>
  <c r="G60" i="34"/>
  <c r="M60" i="34" s="1"/>
  <c r="G68" i="34"/>
  <c r="M68" i="34" s="1"/>
  <c r="G78" i="34"/>
  <c r="M78" i="34" s="1"/>
  <c r="G86" i="34"/>
  <c r="M86" i="34" s="1"/>
  <c r="G94" i="34"/>
  <c r="M94" i="34" s="1"/>
  <c r="G102" i="34"/>
  <c r="M102" i="34" s="1"/>
  <c r="G110" i="34"/>
  <c r="M110" i="34" s="1"/>
  <c r="G126" i="34"/>
  <c r="M126" i="34" s="1"/>
  <c r="G142" i="34"/>
  <c r="M142" i="34" s="1"/>
  <c r="G164" i="34"/>
  <c r="M164" i="34" s="1"/>
  <c r="G196" i="34"/>
  <c r="M196" i="34" s="1"/>
  <c r="G231" i="34"/>
  <c r="M231" i="34" s="1"/>
  <c r="G265" i="34"/>
  <c r="M265" i="34" s="1"/>
  <c r="G321" i="34"/>
  <c r="M321" i="34" s="1"/>
  <c r="G387" i="34"/>
  <c r="M387" i="34" s="1"/>
  <c r="G455" i="34"/>
  <c r="M455" i="34" s="1"/>
  <c r="G37" i="34"/>
  <c r="M37" i="34" s="1"/>
  <c r="G41" i="34"/>
  <c r="M41" i="34" s="1"/>
  <c r="G45" i="34"/>
  <c r="M45" i="34" s="1"/>
  <c r="G49" i="34"/>
  <c r="M49" i="34" s="1"/>
  <c r="G53" i="34"/>
  <c r="M53" i="34" s="1"/>
  <c r="G57" i="34"/>
  <c r="M57" i="34" s="1"/>
  <c r="G61" i="34"/>
  <c r="M61" i="34" s="1"/>
  <c r="G65" i="34"/>
  <c r="M65" i="34" s="1"/>
  <c r="G69" i="34"/>
  <c r="M69" i="34" s="1"/>
  <c r="G75" i="34"/>
  <c r="M75" i="34" s="1"/>
  <c r="G79" i="34"/>
  <c r="M79" i="34" s="1"/>
  <c r="G83" i="34"/>
  <c r="M83" i="34" s="1"/>
  <c r="G87" i="34"/>
  <c r="M87" i="34" s="1"/>
  <c r="G91" i="34"/>
  <c r="M91" i="34" s="1"/>
  <c r="G95" i="34"/>
  <c r="M95" i="34" s="1"/>
  <c r="G99" i="34"/>
  <c r="M99" i="34" s="1"/>
  <c r="G103" i="34"/>
  <c r="M103" i="34" s="1"/>
  <c r="G107" i="34"/>
  <c r="M107" i="34" s="1"/>
  <c r="G113" i="34"/>
  <c r="M113" i="34" s="1"/>
  <c r="G121" i="34"/>
  <c r="M121" i="34" s="1"/>
  <c r="G129" i="34"/>
  <c r="M129" i="34" s="1"/>
  <c r="G137" i="34"/>
  <c r="M137" i="34" s="1"/>
  <c r="G145" i="34"/>
  <c r="M145" i="34" s="1"/>
  <c r="G155" i="34"/>
  <c r="M155" i="34" s="1"/>
  <c r="G171" i="34"/>
  <c r="M171" i="34" s="1"/>
  <c r="G187" i="34"/>
  <c r="M187" i="34" s="1"/>
  <c r="G203" i="34"/>
  <c r="M203" i="34" s="1"/>
  <c r="G220" i="34"/>
  <c r="M220" i="34" s="1"/>
  <c r="G238" i="34"/>
  <c r="M238" i="34" s="1"/>
  <c r="G254" i="34"/>
  <c r="M254" i="34" s="1"/>
  <c r="G272" i="34"/>
  <c r="M272" i="34" s="1"/>
  <c r="G300" i="34"/>
  <c r="M300" i="34" s="1"/>
  <c r="G336" i="34"/>
  <c r="M336" i="34" s="1"/>
  <c r="G369" i="34"/>
  <c r="M369" i="34" s="1"/>
  <c r="G403" i="34"/>
  <c r="M403" i="34" s="1"/>
  <c r="G438" i="34"/>
  <c r="M438" i="34" s="1"/>
  <c r="G471" i="34"/>
  <c r="M471" i="34" s="1"/>
  <c r="G38" i="34"/>
  <c r="M38" i="34" s="1"/>
  <c r="G42" i="34"/>
  <c r="M42" i="34" s="1"/>
  <c r="G46" i="34"/>
  <c r="M46" i="34" s="1"/>
  <c r="G50" i="34"/>
  <c r="M50" i="34" s="1"/>
  <c r="G54" i="34"/>
  <c r="M54" i="34" s="1"/>
  <c r="G58" i="34"/>
  <c r="M58" i="34" s="1"/>
  <c r="G62" i="34"/>
  <c r="M62" i="34" s="1"/>
  <c r="G66" i="34"/>
  <c r="M66" i="34" s="1"/>
  <c r="G70" i="34"/>
  <c r="M70" i="34" s="1"/>
  <c r="G76" i="34"/>
  <c r="M76" i="34" s="1"/>
  <c r="G80" i="34"/>
  <c r="M80" i="34" s="1"/>
  <c r="G84" i="34"/>
  <c r="M84" i="34" s="1"/>
  <c r="G88" i="34"/>
  <c r="M88" i="34" s="1"/>
  <c r="G92" i="34"/>
  <c r="M92" i="34" s="1"/>
  <c r="G96" i="34"/>
  <c r="M96" i="34" s="1"/>
  <c r="G100" i="34"/>
  <c r="M100" i="34" s="1"/>
  <c r="G104" i="34"/>
  <c r="M104" i="34" s="1"/>
  <c r="G108" i="34"/>
  <c r="M108" i="34" s="1"/>
  <c r="G114" i="34"/>
  <c r="M114" i="34" s="1"/>
  <c r="G122" i="34"/>
  <c r="M122" i="34" s="1"/>
  <c r="G130" i="34"/>
  <c r="M130" i="34" s="1"/>
  <c r="G138" i="34"/>
  <c r="M138" i="34" s="1"/>
  <c r="G146" i="34"/>
  <c r="M146" i="34" s="1"/>
  <c r="G156" i="34"/>
  <c r="M156" i="34" s="1"/>
  <c r="G172" i="34"/>
  <c r="M172" i="34" s="1"/>
  <c r="G188" i="34"/>
  <c r="M188" i="34" s="1"/>
  <c r="G204" i="34"/>
  <c r="M204" i="34" s="1"/>
  <c r="G222" i="34"/>
  <c r="M222" i="34" s="1"/>
  <c r="G239" i="34"/>
  <c r="M239" i="34" s="1"/>
  <c r="G255" i="34"/>
  <c r="M255" i="34" s="1"/>
  <c r="G273" i="34"/>
  <c r="M273" i="34" s="1"/>
  <c r="G302" i="34"/>
  <c r="M302" i="34" s="1"/>
  <c r="G337" i="34"/>
  <c r="M337" i="34" s="1"/>
  <c r="G370" i="34"/>
  <c r="M370" i="34" s="1"/>
  <c r="G404" i="34"/>
  <c r="M404" i="34" s="1"/>
  <c r="G439" i="34"/>
  <c r="M439" i="34" s="1"/>
  <c r="G472" i="34"/>
  <c r="M472" i="34" s="1"/>
  <c r="G111" i="34"/>
  <c r="M111" i="34" s="1"/>
  <c r="G115" i="34"/>
  <c r="M115" i="34" s="1"/>
  <c r="G119" i="34"/>
  <c r="M119" i="34" s="1"/>
  <c r="G123" i="34"/>
  <c r="M123" i="34" s="1"/>
  <c r="G127" i="34"/>
  <c r="M127" i="34" s="1"/>
  <c r="G131" i="34"/>
  <c r="M131" i="34" s="1"/>
  <c r="G135" i="34"/>
  <c r="M135" i="34" s="1"/>
  <c r="G139" i="34"/>
  <c r="M139" i="34" s="1"/>
  <c r="G143" i="34"/>
  <c r="M143" i="34" s="1"/>
  <c r="G148" i="34"/>
  <c r="M148" i="34" s="1"/>
  <c r="G153" i="34"/>
  <c r="M153" i="34" s="1"/>
  <c r="G159" i="34"/>
  <c r="M159" i="34" s="1"/>
  <c r="G167" i="34"/>
  <c r="M167" i="34" s="1"/>
  <c r="G175" i="34"/>
  <c r="M175" i="34" s="1"/>
  <c r="G183" i="34"/>
  <c r="M183" i="34" s="1"/>
  <c r="G191" i="34"/>
  <c r="M191" i="34" s="1"/>
  <c r="G199" i="34"/>
  <c r="M199" i="34" s="1"/>
  <c r="G207" i="34"/>
  <c r="M207" i="34" s="1"/>
  <c r="G215" i="34"/>
  <c r="M215" i="34" s="1"/>
  <c r="G225" i="34"/>
  <c r="M225" i="34" s="1"/>
  <c r="G234" i="34"/>
  <c r="M234" i="34" s="1"/>
  <c r="G242" i="34"/>
  <c r="M242" i="34" s="1"/>
  <c r="G250" i="34"/>
  <c r="M250" i="34" s="1"/>
  <c r="G258" i="34"/>
  <c r="M258" i="34" s="1"/>
  <c r="G268" i="34"/>
  <c r="M268" i="34" s="1"/>
  <c r="G276" i="34"/>
  <c r="M276" i="34" s="1"/>
  <c r="G286" i="34"/>
  <c r="M286" i="34" s="1"/>
  <c r="G310" i="34"/>
  <c r="M310" i="34" s="1"/>
  <c r="G328" i="34"/>
  <c r="M328" i="34" s="1"/>
  <c r="G344" i="34"/>
  <c r="M344" i="34" s="1"/>
  <c r="G361" i="34"/>
  <c r="M361" i="34" s="1"/>
  <c r="G378" i="34"/>
  <c r="M378" i="34" s="1"/>
  <c r="G395" i="34"/>
  <c r="M395" i="34" s="1"/>
  <c r="G412" i="34"/>
  <c r="M412" i="34" s="1"/>
  <c r="G429" i="34"/>
  <c r="M429" i="34" s="1"/>
  <c r="G446" i="34"/>
  <c r="M446" i="34" s="1"/>
  <c r="G462" i="34"/>
  <c r="M462" i="34" s="1"/>
  <c r="G480" i="34"/>
  <c r="M480" i="34" s="1"/>
  <c r="G112" i="34"/>
  <c r="M112" i="34" s="1"/>
  <c r="G116" i="34"/>
  <c r="M116" i="34" s="1"/>
  <c r="G120" i="34"/>
  <c r="M120" i="34" s="1"/>
  <c r="G124" i="34"/>
  <c r="M124" i="34" s="1"/>
  <c r="G128" i="34"/>
  <c r="M128" i="34" s="1"/>
  <c r="G132" i="34"/>
  <c r="M132" i="34" s="1"/>
  <c r="G136" i="34"/>
  <c r="M136" i="34" s="1"/>
  <c r="G140" i="34"/>
  <c r="M140" i="34" s="1"/>
  <c r="G144" i="34"/>
  <c r="M144" i="34" s="1"/>
  <c r="G150" i="34"/>
  <c r="M150" i="34" s="1"/>
  <c r="G154" i="34"/>
  <c r="M154" i="34" s="1"/>
  <c r="G160" i="34"/>
  <c r="M160" i="34" s="1"/>
  <c r="G168" i="34"/>
  <c r="M168" i="34" s="1"/>
  <c r="G176" i="34"/>
  <c r="M176" i="34" s="1"/>
  <c r="G184" i="34"/>
  <c r="M184" i="34" s="1"/>
  <c r="G192" i="34"/>
  <c r="M192" i="34" s="1"/>
  <c r="G200" i="34"/>
  <c r="M200" i="34" s="1"/>
  <c r="G208" i="34"/>
  <c r="M208" i="34" s="1"/>
  <c r="G216" i="34"/>
  <c r="M216" i="34" s="1"/>
  <c r="G226" i="34"/>
  <c r="M226" i="34" s="1"/>
  <c r="G235" i="34"/>
  <c r="M235" i="34" s="1"/>
  <c r="G243" i="34"/>
  <c r="M243" i="34" s="1"/>
  <c r="G251" i="34"/>
  <c r="M251" i="34" s="1"/>
  <c r="G259" i="34"/>
  <c r="M259" i="34" s="1"/>
  <c r="G269" i="34"/>
  <c r="M269" i="34" s="1"/>
  <c r="G277" i="34"/>
  <c r="M277" i="34" s="1"/>
  <c r="G288" i="34"/>
  <c r="M288" i="34" s="1"/>
  <c r="G311" i="34"/>
  <c r="M311" i="34" s="1"/>
  <c r="G329" i="34"/>
  <c r="M329" i="34" s="1"/>
  <c r="G345" i="34"/>
  <c r="M345" i="34" s="1"/>
  <c r="G362" i="34"/>
  <c r="M362" i="34" s="1"/>
  <c r="G379" i="34"/>
  <c r="M379" i="34" s="1"/>
  <c r="G396" i="34"/>
  <c r="M396" i="34" s="1"/>
  <c r="G413" i="34"/>
  <c r="M413" i="34" s="1"/>
  <c r="G430" i="34"/>
  <c r="M430" i="34" s="1"/>
  <c r="G447" i="34"/>
  <c r="M447" i="34" s="1"/>
  <c r="G463" i="34"/>
  <c r="M463" i="34" s="1"/>
  <c r="G481" i="34"/>
  <c r="M481" i="34" s="1"/>
  <c r="G157" i="34"/>
  <c r="M157" i="34" s="1"/>
  <c r="G161" i="34"/>
  <c r="M161" i="34" s="1"/>
  <c r="G165" i="34"/>
  <c r="M165" i="34" s="1"/>
  <c r="G169" i="34"/>
  <c r="M169" i="34" s="1"/>
  <c r="G173" i="34"/>
  <c r="M173" i="34" s="1"/>
  <c r="G177" i="34"/>
  <c r="M177" i="34" s="1"/>
  <c r="G181" i="34"/>
  <c r="M181" i="34" s="1"/>
  <c r="G185" i="34"/>
  <c r="M185" i="34" s="1"/>
  <c r="G189" i="34"/>
  <c r="M189" i="34" s="1"/>
  <c r="G193" i="34"/>
  <c r="M193" i="34" s="1"/>
  <c r="G197" i="34"/>
  <c r="M197" i="34" s="1"/>
  <c r="G201" i="34"/>
  <c r="M201" i="34" s="1"/>
  <c r="G205" i="34"/>
  <c r="M205" i="34" s="1"/>
  <c r="G209" i="34"/>
  <c r="M209" i="34" s="1"/>
  <c r="G213" i="34"/>
  <c r="M213" i="34" s="1"/>
  <c r="G217" i="34"/>
  <c r="M217" i="34" s="1"/>
  <c r="G223" i="34"/>
  <c r="M223" i="34" s="1"/>
  <c r="G228" i="34"/>
  <c r="M228" i="34" s="1"/>
  <c r="G232" i="34"/>
  <c r="M232" i="34" s="1"/>
  <c r="G236" i="34"/>
  <c r="M236" i="34" s="1"/>
  <c r="G240" i="34"/>
  <c r="M240" i="34" s="1"/>
  <c r="G244" i="34"/>
  <c r="M244" i="34" s="1"/>
  <c r="G248" i="34"/>
  <c r="M248" i="34" s="1"/>
  <c r="G252" i="34"/>
  <c r="M252" i="34" s="1"/>
  <c r="G256" i="34"/>
  <c r="M256" i="34" s="1"/>
  <c r="G260" i="34"/>
  <c r="M260" i="34" s="1"/>
  <c r="G266" i="34"/>
  <c r="M266" i="34" s="1"/>
  <c r="G270" i="34"/>
  <c r="M270" i="34" s="1"/>
  <c r="G274" i="34"/>
  <c r="M274" i="34" s="1"/>
  <c r="G278" i="34"/>
  <c r="M278" i="34" s="1"/>
  <c r="G282" i="34"/>
  <c r="M282" i="34" s="1"/>
  <c r="G294" i="34"/>
  <c r="M294" i="34" s="1"/>
  <c r="G306" i="34"/>
  <c r="M306" i="34" s="1"/>
  <c r="G315" i="34"/>
  <c r="M315" i="34" s="1"/>
  <c r="G324" i="34"/>
  <c r="M324" i="34" s="1"/>
  <c r="G332" i="34"/>
  <c r="M332" i="34" s="1"/>
  <c r="G340" i="34"/>
  <c r="M340" i="34" s="1"/>
  <c r="G348" i="34"/>
  <c r="M348" i="34" s="1"/>
  <c r="G356" i="34"/>
  <c r="M356" i="34" s="1"/>
  <c r="G365" i="34"/>
  <c r="M365" i="34" s="1"/>
  <c r="G374" i="34"/>
  <c r="M374" i="34" s="1"/>
  <c r="G382" i="34"/>
  <c r="M382" i="34" s="1"/>
  <c r="G391" i="34"/>
  <c r="M391" i="34" s="1"/>
  <c r="G399" i="34"/>
  <c r="M399" i="34" s="1"/>
  <c r="G408" i="34"/>
  <c r="M408" i="34" s="1"/>
  <c r="G416" i="34"/>
  <c r="M416" i="34" s="1"/>
  <c r="G425" i="34"/>
  <c r="M425" i="34" s="1"/>
  <c r="G434" i="34"/>
  <c r="M434" i="34" s="1"/>
  <c r="G442" i="34"/>
  <c r="M442" i="34" s="1"/>
  <c r="G450" i="34"/>
  <c r="M450" i="34" s="1"/>
  <c r="G458" i="34"/>
  <c r="M458" i="34" s="1"/>
  <c r="G467" i="34"/>
  <c r="M467" i="34" s="1"/>
  <c r="G476" i="34"/>
  <c r="M476" i="34" s="1"/>
  <c r="G484" i="34"/>
  <c r="M484" i="34" s="1"/>
  <c r="G158" i="34"/>
  <c r="M158" i="34" s="1"/>
  <c r="G162" i="34"/>
  <c r="M162" i="34" s="1"/>
  <c r="G166" i="34"/>
  <c r="M166" i="34" s="1"/>
  <c r="G170" i="34"/>
  <c r="M170" i="34" s="1"/>
  <c r="G174" i="34"/>
  <c r="M174" i="34" s="1"/>
  <c r="G178" i="34"/>
  <c r="M178" i="34" s="1"/>
  <c r="G182" i="34"/>
  <c r="M182" i="34" s="1"/>
  <c r="G186" i="34"/>
  <c r="M186" i="34" s="1"/>
  <c r="G190" i="34"/>
  <c r="M190" i="34" s="1"/>
  <c r="G194" i="34"/>
  <c r="M194" i="34" s="1"/>
  <c r="G198" i="34"/>
  <c r="M198" i="34" s="1"/>
  <c r="G202" i="34"/>
  <c r="M202" i="34" s="1"/>
  <c r="G206" i="34"/>
  <c r="M206" i="34" s="1"/>
  <c r="G210" i="34"/>
  <c r="M210" i="34" s="1"/>
  <c r="G214" i="34"/>
  <c r="M214" i="34" s="1"/>
  <c r="G218" i="34"/>
  <c r="M218" i="34" s="1"/>
  <c r="G224" i="34"/>
  <c r="M224" i="34" s="1"/>
  <c r="G229" i="34"/>
  <c r="M229" i="34" s="1"/>
  <c r="G233" i="34"/>
  <c r="M233" i="34" s="1"/>
  <c r="G237" i="34"/>
  <c r="M237" i="34" s="1"/>
  <c r="G241" i="34"/>
  <c r="M241" i="34" s="1"/>
  <c r="G245" i="34"/>
  <c r="M245" i="34" s="1"/>
  <c r="G249" i="34"/>
  <c r="G253" i="34"/>
  <c r="M253" i="34" s="1"/>
  <c r="G257" i="34"/>
  <c r="M257" i="34" s="1"/>
  <c r="G261" i="34"/>
  <c r="M261" i="34" s="1"/>
  <c r="G267" i="34"/>
  <c r="M267" i="34" s="1"/>
  <c r="G271" i="34"/>
  <c r="M271" i="34" s="1"/>
  <c r="G275" i="34"/>
  <c r="M275" i="34" s="1"/>
  <c r="G279" i="34"/>
  <c r="M279" i="34" s="1"/>
  <c r="G283" i="34"/>
  <c r="M283" i="34" s="1"/>
  <c r="G295" i="34"/>
  <c r="M295" i="34" s="1"/>
  <c r="G307" i="34"/>
  <c r="M307" i="34" s="1"/>
  <c r="G317" i="34"/>
  <c r="M317" i="34" s="1"/>
  <c r="G325" i="34"/>
  <c r="M325" i="34" s="1"/>
  <c r="G333" i="34"/>
  <c r="M333" i="34" s="1"/>
  <c r="G341" i="34"/>
  <c r="M341" i="34" s="1"/>
  <c r="G349" i="34"/>
  <c r="M349" i="34" s="1"/>
  <c r="G357" i="34"/>
  <c r="M357" i="34" s="1"/>
  <c r="G366" i="34"/>
  <c r="M366" i="34" s="1"/>
  <c r="G375" i="34"/>
  <c r="M375" i="34" s="1"/>
  <c r="G383" i="34"/>
  <c r="M383" i="34" s="1"/>
  <c r="G392" i="34"/>
  <c r="M392" i="34" s="1"/>
  <c r="G400" i="34"/>
  <c r="M400" i="34" s="1"/>
  <c r="G409" i="34"/>
  <c r="M409" i="34" s="1"/>
  <c r="G417" i="34"/>
  <c r="M417" i="34" s="1"/>
  <c r="G426" i="34"/>
  <c r="M426" i="34" s="1"/>
  <c r="G435" i="34"/>
  <c r="M435" i="34" s="1"/>
  <c r="G443" i="34"/>
  <c r="M443" i="34" s="1"/>
  <c r="G451" i="34"/>
  <c r="M451" i="34" s="1"/>
  <c r="G459" i="34"/>
  <c r="M459" i="34" s="1"/>
  <c r="G468" i="34"/>
  <c r="M468" i="34" s="1"/>
  <c r="G477" i="34"/>
  <c r="M477" i="34" s="1"/>
  <c r="G485" i="34"/>
  <c r="M485" i="34" s="1"/>
  <c r="G8" i="27"/>
  <c r="G284" i="34"/>
  <c r="M284" i="34" s="1"/>
  <c r="G290" i="34"/>
  <c r="M290" i="34" s="1"/>
  <c r="G296" i="34"/>
  <c r="M296" i="34" s="1"/>
  <c r="G304" i="34"/>
  <c r="M304" i="34" s="1"/>
  <c r="G308" i="34"/>
  <c r="M308" i="34" s="1"/>
  <c r="G312" i="34"/>
  <c r="M312" i="34" s="1"/>
  <c r="G318" i="34"/>
  <c r="M318" i="34" s="1"/>
  <c r="G322" i="34"/>
  <c r="M322" i="34" s="1"/>
  <c r="G326" i="34"/>
  <c r="M326" i="34" s="1"/>
  <c r="G330" i="34"/>
  <c r="M330" i="34" s="1"/>
  <c r="G334" i="34"/>
  <c r="M334" i="34" s="1"/>
  <c r="G338" i="34"/>
  <c r="M338" i="34" s="1"/>
  <c r="G342" i="34"/>
  <c r="M342" i="34" s="1"/>
  <c r="G346" i="34"/>
  <c r="M346" i="34" s="1"/>
  <c r="G350" i="34"/>
  <c r="M350" i="34" s="1"/>
  <c r="G354" i="34"/>
  <c r="M354" i="34" s="1"/>
  <c r="G359" i="34"/>
  <c r="M359" i="34" s="1"/>
  <c r="G363" i="34"/>
  <c r="M363" i="34" s="1"/>
  <c r="G367" i="34"/>
  <c r="M367" i="34" s="1"/>
  <c r="G371" i="34"/>
  <c r="M371" i="34" s="1"/>
  <c r="G376" i="34"/>
  <c r="M376" i="34" s="1"/>
  <c r="G380" i="34"/>
  <c r="M380" i="34" s="1"/>
  <c r="G384" i="34"/>
  <c r="M384" i="34" s="1"/>
  <c r="G389" i="34"/>
  <c r="M389" i="34" s="1"/>
  <c r="G393" i="34"/>
  <c r="M393" i="34" s="1"/>
  <c r="G397" i="34"/>
  <c r="M397" i="34" s="1"/>
  <c r="G401" i="34"/>
  <c r="M401" i="34" s="1"/>
  <c r="G406" i="34"/>
  <c r="M406" i="34" s="1"/>
  <c r="G410" i="34"/>
  <c r="M410" i="34" s="1"/>
  <c r="G414" i="34"/>
  <c r="M414" i="34" s="1"/>
  <c r="G418" i="34"/>
  <c r="M418" i="34" s="1"/>
  <c r="G423" i="34"/>
  <c r="M423" i="34" s="1"/>
  <c r="G427" i="34"/>
  <c r="M427" i="34" s="1"/>
  <c r="G431" i="34"/>
  <c r="M431" i="34" s="1"/>
  <c r="G436" i="34"/>
  <c r="M436" i="34" s="1"/>
  <c r="G440" i="34"/>
  <c r="M440" i="34" s="1"/>
  <c r="G444" i="34"/>
  <c r="M444" i="34" s="1"/>
  <c r="G448" i="34"/>
  <c r="M448" i="34" s="1"/>
  <c r="G452" i="34"/>
  <c r="M452" i="34" s="1"/>
  <c r="G456" i="34"/>
  <c r="M456" i="34" s="1"/>
  <c r="G460" i="34"/>
  <c r="M460" i="34" s="1"/>
  <c r="G464" i="34"/>
  <c r="M464" i="34" s="1"/>
  <c r="G469" i="34"/>
  <c r="M469" i="34" s="1"/>
  <c r="G474" i="34"/>
  <c r="G478" i="34"/>
  <c r="M478" i="34" s="1"/>
  <c r="G482" i="34"/>
  <c r="M482" i="34" s="1"/>
  <c r="G486" i="34"/>
  <c r="M486" i="34" s="1"/>
  <c r="G285" i="34"/>
  <c r="M285" i="34" s="1"/>
  <c r="G292" i="34"/>
  <c r="M292" i="34" s="1"/>
  <c r="G298" i="34"/>
  <c r="M298" i="34" s="1"/>
  <c r="G305" i="34"/>
  <c r="M305" i="34" s="1"/>
  <c r="G309" i="34"/>
  <c r="M309" i="34" s="1"/>
  <c r="G313" i="34"/>
  <c r="M313" i="34" s="1"/>
  <c r="G319" i="34"/>
  <c r="M319" i="34" s="1"/>
  <c r="G323" i="34"/>
  <c r="M323" i="34" s="1"/>
  <c r="G327" i="34"/>
  <c r="M327" i="34" s="1"/>
  <c r="G331" i="34"/>
  <c r="M331" i="34" s="1"/>
  <c r="G335" i="34"/>
  <c r="M335" i="34" s="1"/>
  <c r="G339" i="34"/>
  <c r="M339" i="34" s="1"/>
  <c r="G343" i="34"/>
  <c r="M343" i="34" s="1"/>
  <c r="G347" i="34"/>
  <c r="M347" i="34" s="1"/>
  <c r="G351" i="34"/>
  <c r="M351" i="34" s="1"/>
  <c r="G355" i="34"/>
  <c r="M355" i="34" s="1"/>
  <c r="G360" i="34"/>
  <c r="M360" i="34" s="1"/>
  <c r="G364" i="34"/>
  <c r="M364" i="34" s="1"/>
  <c r="G368" i="34"/>
  <c r="M368" i="34" s="1"/>
  <c r="G372" i="34"/>
  <c r="M372" i="34" s="1"/>
  <c r="G377" i="34"/>
  <c r="M377" i="34" s="1"/>
  <c r="G381" i="34"/>
  <c r="M381" i="34" s="1"/>
  <c r="G385" i="34"/>
  <c r="M385" i="34" s="1"/>
  <c r="G390" i="34"/>
  <c r="M390" i="34" s="1"/>
  <c r="G394" i="34"/>
  <c r="M394" i="34" s="1"/>
  <c r="G398" i="34"/>
  <c r="M398" i="34" s="1"/>
  <c r="G402" i="34"/>
  <c r="M402" i="34" s="1"/>
  <c r="G407" i="34"/>
  <c r="M407" i="34" s="1"/>
  <c r="G411" i="34"/>
  <c r="M411" i="34" s="1"/>
  <c r="G415" i="34"/>
  <c r="M415" i="34" s="1"/>
  <c r="G420" i="34"/>
  <c r="M420" i="34" s="1"/>
  <c r="G424" i="34"/>
  <c r="M424" i="34" s="1"/>
  <c r="G428" i="34"/>
  <c r="M428" i="34" s="1"/>
  <c r="G433" i="34"/>
  <c r="M433" i="34" s="1"/>
  <c r="G437" i="34"/>
  <c r="M437" i="34" s="1"/>
  <c r="G441" i="34"/>
  <c r="M441" i="34" s="1"/>
  <c r="G445" i="34"/>
  <c r="M445" i="34" s="1"/>
  <c r="G449" i="34"/>
  <c r="M449" i="34" s="1"/>
  <c r="G453" i="34"/>
  <c r="M453" i="34" s="1"/>
  <c r="G457" i="34"/>
  <c r="M457" i="34" s="1"/>
  <c r="G461" i="34"/>
  <c r="M461" i="34" s="1"/>
  <c r="G466" i="34"/>
  <c r="M466" i="34" s="1"/>
  <c r="G470" i="34"/>
  <c r="M470" i="34" s="1"/>
  <c r="G475" i="34"/>
  <c r="M475" i="34" s="1"/>
  <c r="G479" i="34"/>
  <c r="M479" i="34" s="1"/>
  <c r="G483" i="34"/>
  <c r="M483" i="34" s="1"/>
  <c r="G240" i="25"/>
  <c r="I86" i="1" s="1"/>
  <c r="G233" i="33"/>
  <c r="I125" i="1" s="1"/>
  <c r="Q135" i="12"/>
  <c r="I974" i="12"/>
  <c r="I676" i="12"/>
  <c r="O183" i="12"/>
  <c r="O35" i="12"/>
  <c r="I1539" i="12"/>
  <c r="Q1539" i="12"/>
  <c r="K1626" i="12"/>
  <c r="G90" i="33"/>
  <c r="I162" i="1" s="1"/>
  <c r="M8" i="33"/>
  <c r="G73" i="31"/>
  <c r="G194" i="28"/>
  <c r="I220" i="1" s="1"/>
  <c r="G242" i="25"/>
  <c r="I89" i="1" s="1"/>
  <c r="G285" i="25"/>
  <c r="I108" i="1" s="1"/>
  <c r="M284" i="25"/>
  <c r="M283" i="25" s="1"/>
  <c r="G25" i="14"/>
  <c r="M24" i="14"/>
  <c r="M23" i="14" s="1"/>
  <c r="G183" i="12"/>
  <c r="G35" i="12"/>
  <c r="M34" i="12"/>
  <c r="M33" i="12" s="1"/>
  <c r="Q831" i="12"/>
  <c r="Q1616" i="12"/>
  <c r="M1616" i="12"/>
  <c r="K1601" i="12"/>
  <c r="M1601" i="12"/>
  <c r="Q1042" i="12"/>
  <c r="Q954" i="12"/>
  <c r="O793" i="12"/>
  <c r="Q776" i="12"/>
  <c r="V496" i="12"/>
  <c r="M195" i="12"/>
  <c r="M194" i="12" s="1"/>
  <c r="M191" i="12"/>
  <c r="M190" i="12" s="1"/>
  <c r="Q183" i="12"/>
  <c r="V176" i="12"/>
  <c r="I176" i="12"/>
  <c r="Q155" i="12"/>
  <c r="V135" i="12"/>
  <c r="I135" i="12"/>
  <c r="I1626" i="12"/>
  <c r="O1626" i="12"/>
  <c r="V1616" i="12"/>
  <c r="O1616" i="12"/>
  <c r="Q1462" i="12"/>
  <c r="O974" i="12"/>
  <c r="I901" i="12"/>
  <c r="G799" i="12"/>
  <c r="O676" i="12"/>
  <c r="Q176" i="12"/>
  <c r="G142" i="12"/>
  <c r="V35" i="12"/>
  <c r="K19" i="12"/>
  <c r="V1653" i="12"/>
  <c r="G1515" i="12"/>
  <c r="I228" i="1" s="1"/>
  <c r="K1515" i="12"/>
  <c r="O1462" i="12"/>
  <c r="Q901" i="12"/>
  <c r="G901" i="12"/>
  <c r="I799" i="12"/>
  <c r="V518" i="12"/>
  <c r="K183" i="12"/>
  <c r="O135" i="12"/>
  <c r="Q128" i="12"/>
  <c r="I128" i="12"/>
  <c r="K65" i="13"/>
  <c r="Q8" i="13"/>
  <c r="I119" i="13"/>
  <c r="K90" i="13"/>
  <c r="Q48" i="13"/>
  <c r="G112" i="13"/>
  <c r="I194" i="1" s="1"/>
  <c r="V112" i="13"/>
  <c r="V54" i="13"/>
  <c r="V48" i="13"/>
  <c r="O39" i="14"/>
  <c r="I8" i="14"/>
  <c r="O71" i="14"/>
  <c r="I25" i="14"/>
  <c r="O13" i="14"/>
  <c r="G8" i="14"/>
  <c r="Q25" i="14"/>
  <c r="M25" i="14"/>
  <c r="O8" i="14"/>
  <c r="V38" i="17"/>
  <c r="G48" i="17"/>
  <c r="G32" i="17"/>
  <c r="I159" i="1" s="1"/>
  <c r="K34" i="18"/>
  <c r="G34" i="18"/>
  <c r="I110" i="1" s="1"/>
  <c r="G8" i="20"/>
  <c r="I152" i="1" s="1"/>
  <c r="V16" i="21"/>
  <c r="G12" i="21"/>
  <c r="I83" i="1" s="1"/>
  <c r="O12" i="21"/>
  <c r="V8" i="21"/>
  <c r="I8" i="21"/>
  <c r="K8" i="21"/>
  <c r="G8" i="21"/>
  <c r="I80" i="1" s="1"/>
  <c r="O17" i="22"/>
  <c r="Q23" i="23"/>
  <c r="O23" i="23"/>
  <c r="O88" i="24"/>
  <c r="Q33" i="24"/>
  <c r="G80" i="24"/>
  <c r="I79" i="1" s="1"/>
  <c r="G47" i="24"/>
  <c r="I147" i="1" s="1"/>
  <c r="V33" i="24"/>
  <c r="K19" i="24"/>
  <c r="K88" i="24"/>
  <c r="G88" i="24"/>
  <c r="I87" i="1" s="1"/>
  <c r="K80" i="24"/>
  <c r="O74" i="24"/>
  <c r="G64" i="24"/>
  <c r="I160" i="1" s="1"/>
  <c r="K47" i="24"/>
  <c r="G19" i="24"/>
  <c r="I112" i="1" s="1"/>
  <c r="Q218" i="25"/>
  <c r="I287" i="25"/>
  <c r="V252" i="25"/>
  <c r="O218" i="25"/>
  <c r="K287" i="25"/>
  <c r="Q287" i="25"/>
  <c r="O261" i="25"/>
  <c r="V195" i="25"/>
  <c r="V287" i="25"/>
  <c r="I221" i="25"/>
  <c r="I218" i="25"/>
  <c r="V113" i="26"/>
  <c r="K92" i="26"/>
  <c r="G41" i="27"/>
  <c r="K8" i="27"/>
  <c r="V41" i="27"/>
  <c r="K41" i="27"/>
  <c r="K194" i="28"/>
  <c r="G116" i="28"/>
  <c r="I218" i="1" s="1"/>
  <c r="O15" i="28"/>
  <c r="G8" i="28"/>
  <c r="K15" i="28"/>
  <c r="G8" i="29"/>
  <c r="I217" i="1" s="1"/>
  <c r="V60" i="30"/>
  <c r="I21" i="30"/>
  <c r="K56" i="30"/>
  <c r="G21" i="30"/>
  <c r="V25" i="31"/>
  <c r="I25" i="31"/>
  <c r="O77" i="31"/>
  <c r="Q73" i="31"/>
  <c r="Q82" i="31"/>
  <c r="O73" i="31"/>
  <c r="Q54" i="32"/>
  <c r="V58" i="32"/>
  <c r="I58" i="32"/>
  <c r="M54" i="32"/>
  <c r="I25" i="32"/>
  <c r="K25" i="32"/>
  <c r="K235" i="33"/>
  <c r="O230" i="33"/>
  <c r="Q147" i="33"/>
  <c r="G69" i="33"/>
  <c r="I141" i="1" s="1"/>
  <c r="V69" i="33"/>
  <c r="G8" i="33"/>
  <c r="I76" i="1" s="1"/>
  <c r="V249" i="33"/>
  <c r="I249" i="33"/>
  <c r="K174" i="33"/>
  <c r="K166" i="33"/>
  <c r="O161" i="33"/>
  <c r="O147" i="33"/>
  <c r="K126" i="33"/>
  <c r="K117" i="33"/>
  <c r="G113" i="33"/>
  <c r="I93" i="1" s="1"/>
  <c r="K95" i="33"/>
  <c r="K90" i="33"/>
  <c r="K74" i="33"/>
  <c r="Q65" i="33"/>
  <c r="I252" i="33"/>
  <c r="O252" i="33"/>
  <c r="Q249" i="33"/>
  <c r="I230" i="33"/>
  <c r="Q161" i="33"/>
  <c r="G161" i="33"/>
  <c r="I117" i="1" s="1"/>
  <c r="I113" i="33"/>
  <c r="Q107" i="33"/>
  <c r="Q84" i="33"/>
  <c r="I8" i="33"/>
  <c r="I1207" i="12"/>
  <c r="Q1653" i="12"/>
  <c r="M1523" i="12"/>
  <c r="M1515" i="12" s="1"/>
  <c r="I1515" i="12"/>
  <c r="G41" i="1"/>
  <c r="I1653" i="12"/>
  <c r="V1515" i="12"/>
  <c r="Q1626" i="12"/>
  <c r="G1626" i="12"/>
  <c r="I236" i="1" s="1"/>
  <c r="M1627" i="12"/>
  <c r="M1626" i="12" s="1"/>
  <c r="O1539" i="12"/>
  <c r="O1515" i="12"/>
  <c r="M1539" i="12"/>
  <c r="O1653" i="12"/>
  <c r="O1601" i="12"/>
  <c r="G1601" i="12"/>
  <c r="I231" i="1" s="1"/>
  <c r="V1539" i="12"/>
  <c r="K1462" i="12"/>
  <c r="Q1207" i="12"/>
  <c r="M974" i="12"/>
  <c r="K954" i="12"/>
  <c r="K1616" i="12"/>
  <c r="V1601" i="12"/>
  <c r="Q1515" i="12"/>
  <c r="I1462" i="12"/>
  <c r="V1462" i="12"/>
  <c r="V1207" i="12"/>
  <c r="K1207" i="12"/>
  <c r="I954" i="12"/>
  <c r="V954" i="12"/>
  <c r="O831" i="12"/>
  <c r="O799" i="12"/>
  <c r="V793" i="12"/>
  <c r="I793" i="12"/>
  <c r="Q708" i="12"/>
  <c r="V697" i="12"/>
  <c r="K697" i="12"/>
  <c r="I645" i="12"/>
  <c r="Q518" i="12"/>
  <c r="K496" i="12"/>
  <c r="K342" i="12"/>
  <c r="O342" i="12"/>
  <c r="K196" i="12"/>
  <c r="V196" i="12"/>
  <c r="K155" i="12"/>
  <c r="O142" i="12"/>
  <c r="K142" i="12"/>
  <c r="M128" i="12"/>
  <c r="V90" i="12"/>
  <c r="AD1662" i="12"/>
  <c r="K41" i="12"/>
  <c r="G8" i="12"/>
  <c r="M9" i="12"/>
  <c r="M8" i="12" s="1"/>
  <c r="G140" i="13"/>
  <c r="M141" i="13"/>
  <c r="M140" i="13" s="1"/>
  <c r="O119" i="13"/>
  <c r="O112" i="13"/>
  <c r="Q90" i="13"/>
  <c r="O80" i="13"/>
  <c r="O54" i="13"/>
  <c r="O48" i="13"/>
  <c r="I24" i="16"/>
  <c r="V1042" i="12"/>
  <c r="I980" i="12"/>
  <c r="K1653" i="12"/>
  <c r="I1616" i="12"/>
  <c r="Q1601" i="12"/>
  <c r="I1601" i="12"/>
  <c r="K1539" i="12"/>
  <c r="O1042" i="12"/>
  <c r="O980" i="12"/>
  <c r="Q974" i="12"/>
  <c r="O901" i="12"/>
  <c r="K831" i="12"/>
  <c r="G793" i="12"/>
  <c r="I206" i="1" s="1"/>
  <c r="Q793" i="12"/>
  <c r="O776" i="12"/>
  <c r="O708" i="12"/>
  <c r="I697" i="12"/>
  <c r="Q676" i="12"/>
  <c r="G676" i="12"/>
  <c r="V676" i="12"/>
  <c r="K676" i="12"/>
  <c r="Q645" i="12"/>
  <c r="O518" i="12"/>
  <c r="Q496" i="12"/>
  <c r="I496" i="12"/>
  <c r="I196" i="12"/>
  <c r="M184" i="12"/>
  <c r="M183" i="12" s="1"/>
  <c r="I155" i="12"/>
  <c r="V155" i="12"/>
  <c r="V142" i="12"/>
  <c r="Q142" i="12"/>
  <c r="I142" i="12"/>
  <c r="O90" i="12"/>
  <c r="K90" i="12"/>
  <c r="Q90" i="12"/>
  <c r="I90" i="12"/>
  <c r="M35" i="12"/>
  <c r="V19" i="12"/>
  <c r="I140" i="13"/>
  <c r="K119" i="13"/>
  <c r="G100" i="13"/>
  <c r="I193" i="1" s="1"/>
  <c r="M102" i="13"/>
  <c r="M100" i="13" s="1"/>
  <c r="I90" i="13"/>
  <c r="I80" i="13"/>
  <c r="V73" i="13"/>
  <c r="Q65" i="13"/>
  <c r="M65" i="13"/>
  <c r="V21" i="13"/>
  <c r="I21" i="13"/>
  <c r="O8" i="15"/>
  <c r="O43" i="16"/>
  <c r="G1207" i="12"/>
  <c r="O1207" i="12"/>
  <c r="K1042" i="12"/>
  <c r="V980" i="12"/>
  <c r="Q980" i="12"/>
  <c r="K980" i="12"/>
  <c r="I831" i="12"/>
  <c r="V831" i="12"/>
  <c r="Q799" i="12"/>
  <c r="V799" i="12"/>
  <c r="K799" i="12"/>
  <c r="K776" i="12"/>
  <c r="K708" i="12"/>
  <c r="Q697" i="12"/>
  <c r="M697" i="12"/>
  <c r="O645" i="12"/>
  <c r="K518" i="12"/>
  <c r="M496" i="12"/>
  <c r="V342" i="12"/>
  <c r="I342" i="12"/>
  <c r="Q196" i="12"/>
  <c r="M155" i="12"/>
  <c r="Q41" i="12"/>
  <c r="Q167" i="13"/>
  <c r="K167" i="13"/>
  <c r="K140" i="13"/>
  <c r="M119" i="13"/>
  <c r="I54" i="13"/>
  <c r="G13" i="14"/>
  <c r="Q8" i="15"/>
  <c r="O78" i="16"/>
  <c r="I1042" i="12"/>
  <c r="V901" i="12"/>
  <c r="K901" i="12"/>
  <c r="K793" i="12"/>
  <c r="I776" i="12"/>
  <c r="V776" i="12"/>
  <c r="V708" i="12"/>
  <c r="I708" i="12"/>
  <c r="O697" i="12"/>
  <c r="V645" i="12"/>
  <c r="K645" i="12"/>
  <c r="I518" i="12"/>
  <c r="O496" i="12"/>
  <c r="Q342" i="12"/>
  <c r="O196" i="12"/>
  <c r="M176" i="12"/>
  <c r="O155" i="12"/>
  <c r="M143" i="12"/>
  <c r="M142" i="12" s="1"/>
  <c r="O128" i="12"/>
  <c r="V41" i="12"/>
  <c r="K35" i="12"/>
  <c r="O19" i="12"/>
  <c r="V140" i="13"/>
  <c r="Q124" i="13"/>
  <c r="I124" i="13"/>
  <c r="Q100" i="13"/>
  <c r="O73" i="13"/>
  <c r="G48" i="13"/>
  <c r="M49" i="13"/>
  <c r="M48" i="13" s="1"/>
  <c r="M10" i="13"/>
  <c r="M8" i="13" s="1"/>
  <c r="AE182" i="13"/>
  <c r="G42" i="1" s="1"/>
  <c r="H42" i="1" s="1"/>
  <c r="I42" i="1" s="1"/>
  <c r="G8" i="13"/>
  <c r="V65" i="16"/>
  <c r="K43" i="16"/>
  <c r="O31" i="16"/>
  <c r="V31" i="16"/>
  <c r="I31" i="16"/>
  <c r="O48" i="17"/>
  <c r="O32" i="17"/>
  <c r="K8" i="17"/>
  <c r="V40" i="18"/>
  <c r="O40" i="18"/>
  <c r="K40" i="18"/>
  <c r="Q34" i="18"/>
  <c r="I34" i="18"/>
  <c r="K8" i="18"/>
  <c r="V27" i="19"/>
  <c r="Q27" i="19"/>
  <c r="O21" i="19"/>
  <c r="O8" i="19"/>
  <c r="Q23" i="20"/>
  <c r="Q8" i="20"/>
  <c r="I8" i="20"/>
  <c r="O21" i="22"/>
  <c r="V8" i="22"/>
  <c r="M23" i="23"/>
  <c r="I8" i="23"/>
  <c r="Q162" i="24"/>
  <c r="O162" i="24"/>
  <c r="K92" i="24"/>
  <c r="Q92" i="24"/>
  <c r="M84" i="24"/>
  <c r="V74" i="24"/>
  <c r="O47" i="24"/>
  <c r="O40" i="24"/>
  <c r="AD179" i="24"/>
  <c r="F54" i="1" s="1"/>
  <c r="H54" i="1" s="1"/>
  <c r="I54" i="1" s="1"/>
  <c r="O269" i="25"/>
  <c r="V244" i="25"/>
  <c r="O165" i="25"/>
  <c r="K112" i="25"/>
  <c r="I113" i="26"/>
  <c r="O41" i="12"/>
  <c r="Q35" i="12"/>
  <c r="I35" i="12"/>
  <c r="G19" i="12"/>
  <c r="Q19" i="12"/>
  <c r="I19" i="12"/>
  <c r="I167" i="13"/>
  <c r="O140" i="13"/>
  <c r="O124" i="13"/>
  <c r="V124" i="13"/>
  <c r="G119" i="13"/>
  <c r="I195" i="1" s="1"/>
  <c r="K112" i="13"/>
  <c r="I112" i="13"/>
  <c r="V100" i="13"/>
  <c r="O100" i="13"/>
  <c r="O90" i="13"/>
  <c r="V80" i="13"/>
  <c r="Q80" i="13"/>
  <c r="Q73" i="13"/>
  <c r="K54" i="13"/>
  <c r="K48" i="13"/>
  <c r="I48" i="13"/>
  <c r="K21" i="13"/>
  <c r="V8" i="13"/>
  <c r="Q44" i="14"/>
  <c r="I44" i="14"/>
  <c r="K39" i="14"/>
  <c r="K29" i="14"/>
  <c r="K13" i="14"/>
  <c r="K8" i="15"/>
  <c r="G46" i="1"/>
  <c r="Q65" i="16"/>
  <c r="O65" i="16"/>
  <c r="G43" i="16"/>
  <c r="I137" i="1" s="1"/>
  <c r="Q43" i="16"/>
  <c r="K31" i="16"/>
  <c r="Q31" i="16"/>
  <c r="O8" i="16"/>
  <c r="V48" i="17"/>
  <c r="M49" i="17"/>
  <c r="M48" i="17" s="1"/>
  <c r="K38" i="17"/>
  <c r="V32" i="17"/>
  <c r="M33" i="17"/>
  <c r="M32" i="17" s="1"/>
  <c r="Q8" i="17"/>
  <c r="I8" i="17"/>
  <c r="I40" i="18"/>
  <c r="M37" i="18"/>
  <c r="M34" i="18" s="1"/>
  <c r="O34" i="18"/>
  <c r="Q8" i="18"/>
  <c r="I8" i="18"/>
  <c r="K27" i="19"/>
  <c r="Q21" i="19"/>
  <c r="AD42" i="19"/>
  <c r="F49" i="1" s="1"/>
  <c r="H49" i="1" s="1"/>
  <c r="I49" i="1" s="1"/>
  <c r="Q8" i="19"/>
  <c r="V23" i="20"/>
  <c r="I23" i="20"/>
  <c r="O8" i="20"/>
  <c r="K16" i="21"/>
  <c r="Q16" i="21"/>
  <c r="I16" i="21"/>
  <c r="M13" i="21"/>
  <c r="M12" i="21" s="1"/>
  <c r="O8" i="21"/>
  <c r="Q21" i="22"/>
  <c r="V21" i="22"/>
  <c r="K17" i="22"/>
  <c r="G17" i="22"/>
  <c r="I94" i="1" s="1"/>
  <c r="K8" i="22"/>
  <c r="I8" i="22"/>
  <c r="G23" i="23"/>
  <c r="I104" i="1" s="1"/>
  <c r="O8" i="23"/>
  <c r="I162" i="24"/>
  <c r="K162" i="24"/>
  <c r="O139" i="24"/>
  <c r="I139" i="24"/>
  <c r="I88" i="24"/>
  <c r="I80" i="24"/>
  <c r="K74" i="24"/>
  <c r="O33" i="24"/>
  <c r="V19" i="24"/>
  <c r="I19" i="24"/>
  <c r="I269" i="25"/>
  <c r="I231" i="25"/>
  <c r="Q88" i="25"/>
  <c r="Q113" i="26"/>
  <c r="Q79" i="26"/>
  <c r="M79" i="26"/>
  <c r="O21" i="13"/>
  <c r="K8" i="13"/>
  <c r="I8" i="13"/>
  <c r="G71" i="14"/>
  <c r="I226" i="1" s="1"/>
  <c r="V71" i="14"/>
  <c r="K71" i="14"/>
  <c r="K44" i="14"/>
  <c r="O44" i="14"/>
  <c r="G44" i="14"/>
  <c r="V39" i="14"/>
  <c r="I39" i="14"/>
  <c r="V29" i="14"/>
  <c r="I29" i="14"/>
  <c r="V13" i="14"/>
  <c r="I13" i="14"/>
  <c r="M9" i="14"/>
  <c r="M8" i="14" s="1"/>
  <c r="V8" i="15"/>
  <c r="I8" i="15"/>
  <c r="Q78" i="16"/>
  <c r="V78" i="16"/>
  <c r="K65" i="16"/>
  <c r="V43" i="16"/>
  <c r="Q24" i="16"/>
  <c r="O24" i="16"/>
  <c r="G24" i="16"/>
  <c r="I113" i="1" s="1"/>
  <c r="Q8" i="16"/>
  <c r="K8" i="16"/>
  <c r="I38" i="17"/>
  <c r="O8" i="17"/>
  <c r="Q40" i="18"/>
  <c r="V8" i="18"/>
  <c r="I27" i="19"/>
  <c r="V21" i="19"/>
  <c r="V8" i="19"/>
  <c r="K23" i="20"/>
  <c r="M23" i="20"/>
  <c r="G21" i="20"/>
  <c r="I158" i="1" s="1"/>
  <c r="V8" i="20"/>
  <c r="M9" i="20"/>
  <c r="M8" i="20" s="1"/>
  <c r="K12" i="21"/>
  <c r="Q8" i="21"/>
  <c r="M9" i="21"/>
  <c r="M8" i="21" s="1"/>
  <c r="G21" i="22"/>
  <c r="K21" i="22"/>
  <c r="I21" i="22"/>
  <c r="O8" i="22"/>
  <c r="V29" i="23"/>
  <c r="Q29" i="23"/>
  <c r="K29" i="23"/>
  <c r="I29" i="23"/>
  <c r="K23" i="23"/>
  <c r="Q8" i="23"/>
  <c r="V162" i="24"/>
  <c r="Q139" i="24"/>
  <c r="Q88" i="24"/>
  <c r="Q80" i="24"/>
  <c r="M80" i="24"/>
  <c r="I74" i="24"/>
  <c r="O64" i="24"/>
  <c r="I64" i="24"/>
  <c r="I54" i="24"/>
  <c r="I40" i="24"/>
  <c r="G26" i="24"/>
  <c r="I129" i="1" s="1"/>
  <c r="M23" i="24"/>
  <c r="M19" i="24" s="1"/>
  <c r="Q19" i="24"/>
  <c r="G8" i="24"/>
  <c r="O287" i="25"/>
  <c r="Q269" i="25"/>
  <c r="M269" i="25"/>
  <c r="I244" i="25"/>
  <c r="G231" i="25"/>
  <c r="I81" i="1" s="1"/>
  <c r="V231" i="25"/>
  <c r="K231" i="25"/>
  <c r="Q231" i="25"/>
  <c r="O221" i="25"/>
  <c r="O195" i="25"/>
  <c r="G155" i="25"/>
  <c r="I140" i="1" s="1"/>
  <c r="Q130" i="25"/>
  <c r="K130" i="25"/>
  <c r="Q8" i="25"/>
  <c r="M9" i="25"/>
  <c r="M8" i="25" s="1"/>
  <c r="AD293" i="25"/>
  <c r="F55" i="1" s="1"/>
  <c r="H55" i="1" s="1"/>
  <c r="I55" i="1" s="1"/>
  <c r="I41" i="12"/>
  <c r="V167" i="13"/>
  <c r="O167" i="13"/>
  <c r="Q140" i="13"/>
  <c r="K124" i="13"/>
  <c r="G124" i="13"/>
  <c r="Q119" i="13"/>
  <c r="Q112" i="13"/>
  <c r="I100" i="13"/>
  <c r="K100" i="13"/>
  <c r="V90" i="13"/>
  <c r="K80" i="13"/>
  <c r="G73" i="13"/>
  <c r="K73" i="13"/>
  <c r="I73" i="13"/>
  <c r="O65" i="13"/>
  <c r="V65" i="13"/>
  <c r="I65" i="13"/>
  <c r="Q54" i="13"/>
  <c r="Q21" i="13"/>
  <c r="O8" i="13"/>
  <c r="Q71" i="14"/>
  <c r="I71" i="14"/>
  <c r="V44" i="14"/>
  <c r="Q39" i="14"/>
  <c r="M39" i="14"/>
  <c r="O29" i="14"/>
  <c r="Q29" i="14"/>
  <c r="M29" i="14"/>
  <c r="V25" i="14"/>
  <c r="K25" i="14"/>
  <c r="Q13" i="14"/>
  <c r="V8" i="14"/>
  <c r="K8" i="14"/>
  <c r="K78" i="16"/>
  <c r="I78" i="16"/>
  <c r="I65" i="16"/>
  <c r="I43" i="16"/>
  <c r="K24" i="16"/>
  <c r="V8" i="16"/>
  <c r="I8" i="16"/>
  <c r="AD65" i="17"/>
  <c r="F47" i="1" s="1"/>
  <c r="H47" i="1" s="1"/>
  <c r="I47" i="1" s="1"/>
  <c r="K48" i="17"/>
  <c r="Q48" i="17"/>
  <c r="I48" i="17"/>
  <c r="O38" i="17"/>
  <c r="Q38" i="17"/>
  <c r="M38" i="17"/>
  <c r="K32" i="17"/>
  <c r="Q32" i="17"/>
  <c r="I32" i="17"/>
  <c r="V8" i="17"/>
  <c r="G8" i="17"/>
  <c r="G40" i="18"/>
  <c r="V34" i="18"/>
  <c r="O8" i="18"/>
  <c r="G8" i="18"/>
  <c r="O27" i="19"/>
  <c r="G21" i="19"/>
  <c r="K21" i="19"/>
  <c r="I21" i="19"/>
  <c r="K8" i="19"/>
  <c r="I8" i="19"/>
  <c r="O23" i="20"/>
  <c r="K8" i="20"/>
  <c r="O16" i="21"/>
  <c r="G16" i="21"/>
  <c r="V12" i="21"/>
  <c r="Q12" i="21"/>
  <c r="I12" i="21"/>
  <c r="V17" i="22"/>
  <c r="Q17" i="22"/>
  <c r="M17" i="22"/>
  <c r="Q8" i="22"/>
  <c r="M8" i="22"/>
  <c r="O29" i="23"/>
  <c r="G29" i="23"/>
  <c r="V23" i="23"/>
  <c r="I23" i="23"/>
  <c r="V8" i="23"/>
  <c r="K8" i="23"/>
  <c r="G139" i="24"/>
  <c r="I95" i="1" s="1"/>
  <c r="I92" i="24"/>
  <c r="Q74" i="24"/>
  <c r="Q64" i="24"/>
  <c r="K54" i="24"/>
  <c r="Q54" i="24"/>
  <c r="G54" i="24"/>
  <c r="I154" i="1" s="1"/>
  <c r="M55" i="24"/>
  <c r="M54" i="24" s="1"/>
  <c r="Q40" i="24"/>
  <c r="M40" i="24"/>
  <c r="V8" i="24"/>
  <c r="V269" i="25"/>
  <c r="M261" i="25"/>
  <c r="G261" i="25"/>
  <c r="I100" i="1" s="1"/>
  <c r="K252" i="25"/>
  <c r="K244" i="25"/>
  <c r="Q244" i="25"/>
  <c r="G244" i="25"/>
  <c r="I92" i="1" s="1"/>
  <c r="M245" i="25"/>
  <c r="M244" i="25" s="1"/>
  <c r="O231" i="25"/>
  <c r="K221" i="25"/>
  <c r="K195" i="25"/>
  <c r="Q155" i="25"/>
  <c r="V155" i="25"/>
  <c r="G130" i="25"/>
  <c r="I134" i="1" s="1"/>
  <c r="V130" i="25"/>
  <c r="I130" i="25"/>
  <c r="O112" i="25"/>
  <c r="G88" i="25"/>
  <c r="I109" i="1" s="1"/>
  <c r="V88" i="25"/>
  <c r="I88" i="25"/>
  <c r="O8" i="25"/>
  <c r="O64" i="26"/>
  <c r="O49" i="26"/>
  <c r="O30" i="26"/>
  <c r="K8" i="26"/>
  <c r="K36" i="27"/>
  <c r="G12" i="27"/>
  <c r="I234" i="1" s="1"/>
  <c r="K12" i="27"/>
  <c r="O198" i="28"/>
  <c r="Q198" i="28"/>
  <c r="Q194" i="28"/>
  <c r="I194" i="28"/>
  <c r="AD210" i="28"/>
  <c r="F58" i="1" s="1"/>
  <c r="H58" i="1" s="1"/>
  <c r="I58" i="1" s="1"/>
  <c r="V123" i="28"/>
  <c r="O77" i="28"/>
  <c r="O39" i="28"/>
  <c r="G18" i="28"/>
  <c r="V18" i="28"/>
  <c r="K8" i="28"/>
  <c r="I8" i="28"/>
  <c r="G60" i="30"/>
  <c r="V56" i="30"/>
  <c r="I56" i="30"/>
  <c r="I8" i="30"/>
  <c r="O82" i="31"/>
  <c r="K8" i="31"/>
  <c r="O31" i="32"/>
  <c r="V31" i="32"/>
  <c r="V8" i="32"/>
  <c r="Q151" i="33"/>
  <c r="G98" i="26"/>
  <c r="I157" i="1" s="1"/>
  <c r="Q98" i="26"/>
  <c r="O98" i="26"/>
  <c r="Q64" i="26"/>
  <c r="I49" i="26"/>
  <c r="K49" i="26"/>
  <c r="V30" i="26"/>
  <c r="K30" i="26"/>
  <c r="V8" i="26"/>
  <c r="I8" i="26"/>
  <c r="G44" i="27"/>
  <c r="I238" i="1" s="1"/>
  <c r="I19" i="1" s="1"/>
  <c r="M43" i="27"/>
  <c r="M41" i="27" s="1"/>
  <c r="I36" i="27"/>
  <c r="I12" i="27"/>
  <c r="M9" i="27"/>
  <c r="M8" i="27" s="1"/>
  <c r="V198" i="28"/>
  <c r="G123" i="28"/>
  <c r="I219" i="1" s="1"/>
  <c r="Q123" i="28"/>
  <c r="O116" i="28"/>
  <c r="M117" i="28"/>
  <c r="M116" i="28" s="1"/>
  <c r="Q77" i="28"/>
  <c r="K77" i="28"/>
  <c r="K18" i="28"/>
  <c r="Q18" i="28"/>
  <c r="I18" i="28"/>
  <c r="O8" i="28"/>
  <c r="O8" i="29"/>
  <c r="O60" i="30"/>
  <c r="K60" i="30"/>
  <c r="Q56" i="30"/>
  <c r="M57" i="30"/>
  <c r="M56" i="30" s="1"/>
  <c r="G56" i="30"/>
  <c r="AE70" i="30"/>
  <c r="G60" i="1" s="1"/>
  <c r="H60" i="1" s="1"/>
  <c r="I60" i="1" s="1"/>
  <c r="M9" i="30"/>
  <c r="M8" i="30" s="1"/>
  <c r="K82" i="31"/>
  <c r="V73" i="31"/>
  <c r="M33" i="31"/>
  <c r="M32" i="31" s="1"/>
  <c r="G32" i="31"/>
  <c r="O54" i="32"/>
  <c r="Q211" i="33"/>
  <c r="M108" i="33"/>
  <c r="M107" i="33" s="1"/>
  <c r="G107" i="33"/>
  <c r="I88" i="1" s="1"/>
  <c r="M85" i="33"/>
  <c r="V79" i="33"/>
  <c r="I79" i="33"/>
  <c r="K139" i="24"/>
  <c r="V139" i="24"/>
  <c r="O92" i="24"/>
  <c r="V88" i="24"/>
  <c r="V80" i="24"/>
  <c r="K64" i="24"/>
  <c r="V64" i="24"/>
  <c r="Q47" i="24"/>
  <c r="I47" i="24"/>
  <c r="V40" i="24"/>
  <c r="K33" i="24"/>
  <c r="K26" i="24"/>
  <c r="Q26" i="24"/>
  <c r="I26" i="24"/>
  <c r="K8" i="24"/>
  <c r="Q8" i="24"/>
  <c r="I8" i="24"/>
  <c r="K261" i="25"/>
  <c r="O244" i="25"/>
  <c r="G229" i="25"/>
  <c r="I77" i="1" s="1"/>
  <c r="G221" i="25"/>
  <c r="I161" i="1" s="1"/>
  <c r="V221" i="25"/>
  <c r="Q221" i="25"/>
  <c r="G218" i="25"/>
  <c r="I155" i="1" s="1"/>
  <c r="K218" i="25"/>
  <c r="I195" i="25"/>
  <c r="V165" i="25"/>
  <c r="K155" i="25"/>
  <c r="I155" i="25"/>
  <c r="V112" i="25"/>
  <c r="I112" i="25"/>
  <c r="O88" i="25"/>
  <c r="K8" i="25"/>
  <c r="O113" i="26"/>
  <c r="I98" i="26"/>
  <c r="V92" i="26"/>
  <c r="I92" i="26"/>
  <c r="O79" i="26"/>
  <c r="K79" i="26"/>
  <c r="V64" i="26"/>
  <c r="I30" i="26"/>
  <c r="K44" i="27"/>
  <c r="I41" i="27"/>
  <c r="Q36" i="27"/>
  <c r="M36" i="27"/>
  <c r="V12" i="27"/>
  <c r="Q12" i="27"/>
  <c r="K198" i="28"/>
  <c r="O194" i="28"/>
  <c r="M195" i="28"/>
  <c r="M194" i="28" s="1"/>
  <c r="K123" i="28"/>
  <c r="I123" i="28"/>
  <c r="V116" i="28"/>
  <c r="V77" i="28"/>
  <c r="I77" i="28"/>
  <c r="K39" i="28"/>
  <c r="O18" i="28"/>
  <c r="I15" i="28"/>
  <c r="Q8" i="28"/>
  <c r="M9" i="28"/>
  <c r="M8" i="28" s="1"/>
  <c r="M9" i="29"/>
  <c r="M8" i="29" s="1"/>
  <c r="I60" i="30"/>
  <c r="K28" i="30"/>
  <c r="G26" i="30"/>
  <c r="M27" i="30"/>
  <c r="M26" i="30" s="1"/>
  <c r="K21" i="30"/>
  <c r="Q21" i="30"/>
  <c r="Q8" i="30"/>
  <c r="O8" i="30"/>
  <c r="V82" i="31"/>
  <c r="Q25" i="31"/>
  <c r="G25" i="31"/>
  <c r="G51" i="32"/>
  <c r="M53" i="32"/>
  <c r="M51" i="32" s="1"/>
  <c r="G25" i="32"/>
  <c r="M27" i="32"/>
  <c r="M25" i="32" s="1"/>
  <c r="V252" i="33"/>
  <c r="O239" i="33"/>
  <c r="O180" i="33"/>
  <c r="M165" i="33"/>
  <c r="M164" i="33" s="1"/>
  <c r="G162" i="24"/>
  <c r="I97" i="1" s="1"/>
  <c r="V92" i="24"/>
  <c r="K84" i="24"/>
  <c r="Q84" i="24"/>
  <c r="I84" i="24"/>
  <c r="V54" i="24"/>
  <c r="O54" i="24"/>
  <c r="V47" i="24"/>
  <c r="I33" i="24"/>
  <c r="O26" i="24"/>
  <c r="O19" i="24"/>
  <c r="O8" i="24"/>
  <c r="K269" i="25"/>
  <c r="V261" i="25"/>
  <c r="Q261" i="25"/>
  <c r="I261" i="25"/>
  <c r="Q252" i="25"/>
  <c r="O252" i="25"/>
  <c r="M220" i="25"/>
  <c r="M218" i="25" s="1"/>
  <c r="Q195" i="25"/>
  <c r="Q165" i="25"/>
  <c r="K165" i="25"/>
  <c r="I165" i="25"/>
  <c r="O155" i="25"/>
  <c r="O130" i="25"/>
  <c r="Q112" i="25"/>
  <c r="K88" i="25"/>
  <c r="V8" i="25"/>
  <c r="I8" i="25"/>
  <c r="AD125" i="26"/>
  <c r="F56" i="1" s="1"/>
  <c r="H56" i="1" s="1"/>
  <c r="I56" i="1" s="1"/>
  <c r="K113" i="26"/>
  <c r="V98" i="26"/>
  <c r="K98" i="26"/>
  <c r="Q92" i="26"/>
  <c r="M92" i="26"/>
  <c r="V79" i="26"/>
  <c r="I79" i="26"/>
  <c r="K64" i="26"/>
  <c r="I64" i="26"/>
  <c r="V49" i="26"/>
  <c r="Q49" i="26"/>
  <c r="G49" i="26"/>
  <c r="I130" i="1" s="1"/>
  <c r="Q30" i="26"/>
  <c r="Q8" i="26"/>
  <c r="O8" i="26"/>
  <c r="I44" i="27"/>
  <c r="O41" i="27"/>
  <c r="V36" i="27"/>
  <c r="O36" i="27"/>
  <c r="G36" i="27"/>
  <c r="I235" i="1" s="1"/>
  <c r="O12" i="27"/>
  <c r="Q8" i="27"/>
  <c r="I8" i="27"/>
  <c r="I198" i="28"/>
  <c r="V194" i="28"/>
  <c r="O123" i="28"/>
  <c r="K116" i="28"/>
  <c r="Q116" i="28"/>
  <c r="I116" i="28"/>
  <c r="G77" i="28"/>
  <c r="I216" i="1" s="1"/>
  <c r="Q39" i="28"/>
  <c r="V39" i="28"/>
  <c r="I39" i="28"/>
  <c r="Q15" i="28"/>
  <c r="M15" i="28"/>
  <c r="V8" i="29"/>
  <c r="K8" i="29"/>
  <c r="V28" i="30"/>
  <c r="I28" i="30"/>
  <c r="O21" i="30"/>
  <c r="I77" i="31"/>
  <c r="O41" i="31"/>
  <c r="I41" i="31"/>
  <c r="AE68" i="32"/>
  <c r="G62" i="1" s="1"/>
  <c r="H62" i="1" s="1"/>
  <c r="I62" i="1" s="1"/>
  <c r="M236" i="33"/>
  <c r="O117" i="33"/>
  <c r="G77" i="31"/>
  <c r="V77" i="31"/>
  <c r="Q77" i="31"/>
  <c r="K73" i="31"/>
  <c r="I73" i="31"/>
  <c r="V41" i="31"/>
  <c r="K41" i="31"/>
  <c r="Q41" i="31"/>
  <c r="O32" i="31"/>
  <c r="V8" i="31"/>
  <c r="I8" i="31"/>
  <c r="K51" i="32"/>
  <c r="I31" i="32"/>
  <c r="K8" i="32"/>
  <c r="I8" i="32"/>
  <c r="K252" i="33"/>
  <c r="V239" i="33"/>
  <c r="Q239" i="33"/>
  <c r="V211" i="33"/>
  <c r="V180" i="33"/>
  <c r="Q180" i="33"/>
  <c r="O174" i="33"/>
  <c r="G126" i="33"/>
  <c r="I99" i="1" s="1"/>
  <c r="M127" i="33"/>
  <c r="M126" i="33" s="1"/>
  <c r="O107" i="33"/>
  <c r="O90" i="33"/>
  <c r="G84" i="33"/>
  <c r="I156" i="1" s="1"/>
  <c r="Q79" i="33"/>
  <c r="M79" i="33"/>
  <c r="O28" i="30"/>
  <c r="Q28" i="30"/>
  <c r="I82" i="31"/>
  <c r="Q32" i="31"/>
  <c r="K32" i="31"/>
  <c r="K25" i="31"/>
  <c r="O58" i="32"/>
  <c r="K54" i="32"/>
  <c r="G31" i="32"/>
  <c r="O8" i="32"/>
  <c r="Q230" i="33"/>
  <c r="G170" i="33"/>
  <c r="I120" i="1" s="1"/>
  <c r="O151" i="33"/>
  <c r="V135" i="33"/>
  <c r="O126" i="33"/>
  <c r="K113" i="33"/>
  <c r="O99" i="33"/>
  <c r="G99" i="33"/>
  <c r="I82" i="1" s="1"/>
  <c r="M91" i="33"/>
  <c r="M90" i="33" s="1"/>
  <c r="O84" i="33"/>
  <c r="O79" i="33"/>
  <c r="V28" i="33"/>
  <c r="V11" i="33"/>
  <c r="V8" i="28"/>
  <c r="Q8" i="29"/>
  <c r="I8" i="29"/>
  <c r="Q60" i="30"/>
  <c r="O56" i="30"/>
  <c r="V21" i="30"/>
  <c r="V8" i="30"/>
  <c r="K8" i="30"/>
  <c r="AE92" i="31"/>
  <c r="G61" i="1" s="1"/>
  <c r="H61" i="1" s="1"/>
  <c r="I61" i="1" s="1"/>
  <c r="V32" i="31"/>
  <c r="I32" i="31"/>
  <c r="O25" i="31"/>
  <c r="Q8" i="31"/>
  <c r="O8" i="31"/>
  <c r="Q58" i="32"/>
  <c r="K58" i="32"/>
  <c r="V54" i="32"/>
  <c r="O51" i="32"/>
  <c r="Q31" i="32"/>
  <c r="K31" i="32"/>
  <c r="V25" i="32"/>
  <c r="Q25" i="32"/>
  <c r="O25" i="32"/>
  <c r="Q8" i="32"/>
  <c r="Q252" i="33"/>
  <c r="K249" i="33"/>
  <c r="I239" i="33"/>
  <c r="K239" i="33"/>
  <c r="Q235" i="33"/>
  <c r="V235" i="33"/>
  <c r="I235" i="33"/>
  <c r="K230" i="33"/>
  <c r="O211" i="33"/>
  <c r="I174" i="33"/>
  <c r="O166" i="33"/>
  <c r="I151" i="33"/>
  <c r="K135" i="33"/>
  <c r="V113" i="33"/>
  <c r="V99" i="33"/>
  <c r="K99" i="33"/>
  <c r="V95" i="33"/>
  <c r="I95" i="33"/>
  <c r="M74" i="33"/>
  <c r="I65" i="33"/>
  <c r="Q473" i="34"/>
  <c r="V473" i="34"/>
  <c r="I473" i="34"/>
  <c r="O465" i="34"/>
  <c r="K419" i="34"/>
  <c r="V405" i="34"/>
  <c r="O358" i="34"/>
  <c r="V262" i="34"/>
  <c r="Q219" i="34"/>
  <c r="K8" i="34"/>
  <c r="I211" i="33"/>
  <c r="V174" i="33"/>
  <c r="Q174" i="33"/>
  <c r="K170" i="33"/>
  <c r="V166" i="33"/>
  <c r="Q166" i="33"/>
  <c r="V151" i="33"/>
  <c r="V147" i="33"/>
  <c r="I135" i="33"/>
  <c r="Q126" i="33"/>
  <c r="Q117" i="33"/>
  <c r="G117" i="33"/>
  <c r="I96" i="1" s="1"/>
  <c r="V117" i="33"/>
  <c r="V107" i="33"/>
  <c r="K107" i="33"/>
  <c r="I99" i="33"/>
  <c r="Q95" i="33"/>
  <c r="K84" i="33"/>
  <c r="I69" i="33"/>
  <c r="G65" i="33"/>
  <c r="I135" i="1" s="1"/>
  <c r="K65" i="33"/>
  <c r="G28" i="33"/>
  <c r="I127" i="1" s="1"/>
  <c r="Q28" i="33"/>
  <c r="G11" i="33"/>
  <c r="Q8" i="33"/>
  <c r="O473" i="34"/>
  <c r="K465" i="34"/>
  <c r="K432" i="34"/>
  <c r="V419" i="34"/>
  <c r="O388" i="34"/>
  <c r="V373" i="34"/>
  <c r="V358" i="34"/>
  <c r="K358" i="34"/>
  <c r="O314" i="34"/>
  <c r="K314" i="34"/>
  <c r="Q262" i="34"/>
  <c r="M249" i="34"/>
  <c r="V72" i="34"/>
  <c r="O235" i="33"/>
  <c r="K211" i="33"/>
  <c r="I180" i="33"/>
  <c r="K180" i="33"/>
  <c r="O170" i="33"/>
  <c r="I170" i="33"/>
  <c r="I166" i="33"/>
  <c r="K151" i="33"/>
  <c r="I147" i="33"/>
  <c r="O135" i="33"/>
  <c r="Q135" i="33"/>
  <c r="M134" i="33"/>
  <c r="M133" i="33" s="1"/>
  <c r="V126" i="33"/>
  <c r="I126" i="33"/>
  <c r="I117" i="33"/>
  <c r="O113" i="33"/>
  <c r="I107" i="33"/>
  <c r="Q99" i="33"/>
  <c r="O95" i="33"/>
  <c r="V90" i="33"/>
  <c r="Q90" i="33"/>
  <c r="I90" i="33"/>
  <c r="V84" i="33"/>
  <c r="I84" i="33"/>
  <c r="K79" i="33"/>
  <c r="V74" i="33"/>
  <c r="Q74" i="33"/>
  <c r="I74" i="33"/>
  <c r="M67" i="33"/>
  <c r="M65" i="33" s="1"/>
  <c r="I28" i="33"/>
  <c r="K11" i="33"/>
  <c r="Q11" i="33"/>
  <c r="I11" i="33"/>
  <c r="Q465" i="34"/>
  <c r="V465" i="34"/>
  <c r="I465" i="34"/>
  <c r="I432" i="34"/>
  <c r="Q419" i="34"/>
  <c r="Q405" i="34"/>
  <c r="O405" i="34"/>
  <c r="V388" i="34"/>
  <c r="K373" i="34"/>
  <c r="I373" i="34"/>
  <c r="I358" i="34"/>
  <c r="V314" i="34"/>
  <c r="I314" i="34"/>
  <c r="O262" i="34"/>
  <c r="K219" i="34"/>
  <c r="V147" i="34"/>
  <c r="I147" i="34"/>
  <c r="O74" i="33"/>
  <c r="G74" i="33"/>
  <c r="I146" i="1" s="1"/>
  <c r="O69" i="33"/>
  <c r="O65" i="33"/>
  <c r="O28" i="33"/>
  <c r="K28" i="33"/>
  <c r="O11" i="33"/>
  <c r="V8" i="33"/>
  <c r="K8" i="33"/>
  <c r="K473" i="34"/>
  <c r="V432" i="34"/>
  <c r="O432" i="34"/>
  <c r="Q432" i="34"/>
  <c r="I419" i="34"/>
  <c r="O419" i="34"/>
  <c r="I405" i="34"/>
  <c r="K405" i="34"/>
  <c r="K388" i="34"/>
  <c r="Q388" i="34"/>
  <c r="I388" i="34"/>
  <c r="Q373" i="34"/>
  <c r="O373" i="34"/>
  <c r="Q358" i="34"/>
  <c r="Q314" i="34"/>
  <c r="I262" i="34"/>
  <c r="K262" i="34"/>
  <c r="V219" i="34"/>
  <c r="I219" i="34"/>
  <c r="Q147" i="34"/>
  <c r="O72" i="34"/>
  <c r="K72" i="34"/>
  <c r="Q72" i="34"/>
  <c r="I72" i="34"/>
  <c r="V8" i="34"/>
  <c r="O219" i="34"/>
  <c r="O147" i="34"/>
  <c r="K147" i="34"/>
  <c r="O8" i="34"/>
  <c r="I8" i="34"/>
  <c r="Q8" i="34"/>
  <c r="M474" i="34"/>
  <c r="M17" i="34"/>
  <c r="M99" i="33"/>
  <c r="M95" i="33"/>
  <c r="M259" i="33"/>
  <c r="M187" i="33"/>
  <c r="M171" i="33"/>
  <c r="M170" i="33" s="1"/>
  <c r="M163" i="33"/>
  <c r="M161" i="33" s="1"/>
  <c r="M115" i="33"/>
  <c r="M113" i="33" s="1"/>
  <c r="G239" i="33"/>
  <c r="I132" i="1" s="1"/>
  <c r="M106" i="33"/>
  <c r="M105" i="33" s="1"/>
  <c r="G95" i="33"/>
  <c r="I78" i="1" s="1"/>
  <c r="G79" i="33"/>
  <c r="I150" i="1" s="1"/>
  <c r="M120" i="33"/>
  <c r="M117" i="33" s="1"/>
  <c r="M88" i="33"/>
  <c r="M72" i="33"/>
  <c r="M69" i="33" s="1"/>
  <c r="M32" i="33"/>
  <c r="M28" i="33" s="1"/>
  <c r="M16" i="33"/>
  <c r="M11" i="33" s="1"/>
  <c r="M8" i="32"/>
  <c r="M58" i="32"/>
  <c r="M31" i="32"/>
  <c r="G58" i="32"/>
  <c r="G8" i="32"/>
  <c r="G23" i="32"/>
  <c r="G54" i="32"/>
  <c r="M8" i="31"/>
  <c r="M82" i="31"/>
  <c r="M41" i="31"/>
  <c r="G8" i="31"/>
  <c r="G41" i="31"/>
  <c r="M26" i="31"/>
  <c r="M25" i="31" s="1"/>
  <c r="G82" i="31"/>
  <c r="G30" i="31"/>
  <c r="M76" i="31"/>
  <c r="M73" i="31" s="1"/>
  <c r="M81" i="31"/>
  <c r="M77" i="31" s="1"/>
  <c r="M28" i="30"/>
  <c r="G8" i="30"/>
  <c r="M24" i="30"/>
  <c r="M21" i="30" s="1"/>
  <c r="M64" i="30"/>
  <c r="M60" i="30" s="1"/>
  <c r="G28" i="30"/>
  <c r="AD23" i="29"/>
  <c r="F59" i="1" s="1"/>
  <c r="H59" i="1" s="1"/>
  <c r="I59" i="1" s="1"/>
  <c r="M198" i="28"/>
  <c r="M39" i="28"/>
  <c r="G198" i="28"/>
  <c r="M192" i="28"/>
  <c r="M176" i="28"/>
  <c r="G39" i="28"/>
  <c r="I215" i="1" s="1"/>
  <c r="G15" i="28"/>
  <c r="I212" i="1" s="1"/>
  <c r="M80" i="28"/>
  <c r="M77" i="28" s="1"/>
  <c r="M24" i="28"/>
  <c r="M18" i="28" s="1"/>
  <c r="M44" i="27"/>
  <c r="AD48" i="27"/>
  <c r="F57" i="1" s="1"/>
  <c r="H57" i="1" s="1"/>
  <c r="I57" i="1" s="1"/>
  <c r="M17" i="27"/>
  <c r="M12" i="27" s="1"/>
  <c r="M8" i="26"/>
  <c r="M30" i="26"/>
  <c r="M64" i="26"/>
  <c r="G113" i="26"/>
  <c r="I163" i="1" s="1"/>
  <c r="G64" i="26"/>
  <c r="I136" i="1" s="1"/>
  <c r="G8" i="26"/>
  <c r="G95" i="26"/>
  <c r="I151" i="1" s="1"/>
  <c r="G79" i="26"/>
  <c r="I144" i="1" s="1"/>
  <c r="M50" i="26"/>
  <c r="M49" i="26" s="1"/>
  <c r="G30" i="26"/>
  <c r="I111" i="1" s="1"/>
  <c r="M121" i="26"/>
  <c r="M113" i="26" s="1"/>
  <c r="G92" i="26"/>
  <c r="I148" i="1" s="1"/>
  <c r="M103" i="26"/>
  <c r="M98" i="26" s="1"/>
  <c r="M287" i="25"/>
  <c r="M165" i="25"/>
  <c r="M155" i="25"/>
  <c r="M195" i="25"/>
  <c r="M112" i="25"/>
  <c r="M252" i="25"/>
  <c r="G287" i="25"/>
  <c r="I116" i="1" s="1"/>
  <c r="G269" i="25"/>
  <c r="I103" i="1" s="1"/>
  <c r="G165" i="25"/>
  <c r="I145" i="1" s="1"/>
  <c r="G8" i="25"/>
  <c r="G252" i="25"/>
  <c r="I98" i="1" s="1"/>
  <c r="G195" i="25"/>
  <c r="I149" i="1" s="1"/>
  <c r="G112" i="25"/>
  <c r="I126" i="1" s="1"/>
  <c r="M236" i="25"/>
  <c r="M231" i="25" s="1"/>
  <c r="M227" i="25"/>
  <c r="M221" i="25" s="1"/>
  <c r="M141" i="25"/>
  <c r="M130" i="25" s="1"/>
  <c r="M93" i="25"/>
  <c r="M88" i="25" s="1"/>
  <c r="M92" i="24"/>
  <c r="M47" i="24"/>
  <c r="M33" i="24"/>
  <c r="M26" i="24"/>
  <c r="M88" i="24"/>
  <c r="M74" i="24"/>
  <c r="M163" i="24"/>
  <c r="M162" i="24" s="1"/>
  <c r="G92" i="24"/>
  <c r="I90" i="1" s="1"/>
  <c r="G84" i="24"/>
  <c r="I84" i="1" s="1"/>
  <c r="G33" i="24"/>
  <c r="I138" i="1" s="1"/>
  <c r="M145" i="24"/>
  <c r="M139" i="24" s="1"/>
  <c r="M70" i="24"/>
  <c r="M64" i="24" s="1"/>
  <c r="M17" i="24"/>
  <c r="M8" i="24" s="1"/>
  <c r="G74" i="24"/>
  <c r="I165" i="1" s="1"/>
  <c r="G40" i="24"/>
  <c r="I143" i="1" s="1"/>
  <c r="M8" i="23"/>
  <c r="M29" i="23"/>
  <c r="AD41" i="23"/>
  <c r="F53" i="1" s="1"/>
  <c r="H53" i="1" s="1"/>
  <c r="I53" i="1" s="1"/>
  <c r="G8" i="23"/>
  <c r="M21" i="22"/>
  <c r="G8" i="22"/>
  <c r="AD32" i="22"/>
  <c r="F52" i="1" s="1"/>
  <c r="H52" i="1" s="1"/>
  <c r="I52" i="1" s="1"/>
  <c r="M16" i="21"/>
  <c r="AD24" i="21"/>
  <c r="F51" i="1" s="1"/>
  <c r="H51" i="1" s="1"/>
  <c r="G23" i="20"/>
  <c r="AD31" i="20"/>
  <c r="F50" i="1" s="1"/>
  <c r="H50" i="1" s="1"/>
  <c r="I50" i="1" s="1"/>
  <c r="M27" i="19"/>
  <c r="M21" i="19"/>
  <c r="G8" i="19"/>
  <c r="M16" i="19"/>
  <c r="M8" i="19" s="1"/>
  <c r="G27" i="19"/>
  <c r="M40" i="18"/>
  <c r="M8" i="18"/>
  <c r="AD54" i="18"/>
  <c r="F48" i="1" s="1"/>
  <c r="H48" i="1" s="1"/>
  <c r="I48" i="1" s="1"/>
  <c r="M8" i="17"/>
  <c r="G38" i="17"/>
  <c r="I164" i="1" s="1"/>
  <c r="M65" i="16"/>
  <c r="M8" i="16"/>
  <c r="M31" i="16"/>
  <c r="M24" i="16"/>
  <c r="M78" i="16"/>
  <c r="G65" i="16"/>
  <c r="G8" i="16"/>
  <c r="G31" i="16"/>
  <c r="I128" i="1" s="1"/>
  <c r="AD96" i="16"/>
  <c r="G78" i="16"/>
  <c r="M48" i="16"/>
  <c r="M43" i="16" s="1"/>
  <c r="M8" i="15"/>
  <c r="G8" i="15"/>
  <c r="AD32" i="15"/>
  <c r="F44" i="1" s="1"/>
  <c r="H44" i="1" s="1"/>
  <c r="I44" i="1" s="1"/>
  <c r="M44" i="14"/>
  <c r="G39" i="14"/>
  <c r="G29" i="14"/>
  <c r="I190" i="1" s="1"/>
  <c r="AD82" i="14"/>
  <c r="F43" i="1" s="1"/>
  <c r="H43" i="1" s="1"/>
  <c r="I43" i="1" s="1"/>
  <c r="M75" i="14"/>
  <c r="M71" i="14" s="1"/>
  <c r="M18" i="14"/>
  <c r="M13" i="14" s="1"/>
  <c r="G79" i="14"/>
  <c r="M124" i="13"/>
  <c r="M167" i="13"/>
  <c r="M90" i="13"/>
  <c r="M80" i="13"/>
  <c r="M21" i="13"/>
  <c r="M54" i="13"/>
  <c r="G90" i="13"/>
  <c r="I192" i="1" s="1"/>
  <c r="G80" i="13"/>
  <c r="I191" i="1" s="1"/>
  <c r="G167" i="13"/>
  <c r="G54" i="13"/>
  <c r="G21" i="13"/>
  <c r="I178" i="1" s="1"/>
  <c r="M118" i="13"/>
  <c r="M112" i="13" s="1"/>
  <c r="G65" i="13"/>
  <c r="I185" i="1" s="1"/>
  <c r="M78" i="13"/>
  <c r="M73" i="13" s="1"/>
  <c r="M831" i="12"/>
  <c r="M342" i="12"/>
  <c r="M135" i="12"/>
  <c r="M1462" i="12"/>
  <c r="M645" i="12"/>
  <c r="M1042" i="12"/>
  <c r="M776" i="12"/>
  <c r="M708" i="12"/>
  <c r="M90" i="12"/>
  <c r="M1653" i="12"/>
  <c r="M954" i="12"/>
  <c r="M980" i="12"/>
  <c r="M518" i="12"/>
  <c r="M196" i="12"/>
  <c r="G645" i="12"/>
  <c r="G1616" i="12"/>
  <c r="I232" i="1" s="1"/>
  <c r="G518" i="12"/>
  <c r="I197" i="1" s="1"/>
  <c r="G496" i="12"/>
  <c r="G192" i="12"/>
  <c r="G176" i="12"/>
  <c r="G41" i="12"/>
  <c r="G980" i="12"/>
  <c r="I223" i="1" s="1"/>
  <c r="G697" i="12"/>
  <c r="G1653" i="12"/>
  <c r="I237" i="1" s="1"/>
  <c r="G1539" i="12"/>
  <c r="I230" i="1" s="1"/>
  <c r="G1462" i="12"/>
  <c r="I227" i="1" s="1"/>
  <c r="M1237" i="12"/>
  <c r="M1207" i="12" s="1"/>
  <c r="G1042" i="12"/>
  <c r="I224" i="1" s="1"/>
  <c r="G978" i="12"/>
  <c r="G954" i="12"/>
  <c r="G831" i="12"/>
  <c r="I213" i="1" s="1"/>
  <c r="G776" i="12"/>
  <c r="I205" i="1" s="1"/>
  <c r="G695" i="12"/>
  <c r="I203" i="1" s="1"/>
  <c r="G155" i="12"/>
  <c r="G135" i="12"/>
  <c r="M46" i="12"/>
  <c r="M41" i="12" s="1"/>
  <c r="G708" i="12"/>
  <c r="I198" i="1" s="1"/>
  <c r="G90" i="12"/>
  <c r="M796" i="12"/>
  <c r="M793" i="12" s="1"/>
  <c r="G774" i="12"/>
  <c r="I204" i="1" s="1"/>
  <c r="G342" i="12"/>
  <c r="M27" i="12"/>
  <c r="M19" i="12" s="1"/>
  <c r="G974" i="12"/>
  <c r="I222" i="1" s="1"/>
  <c r="G196" i="12"/>
  <c r="G128" i="12"/>
  <c r="M913" i="12"/>
  <c r="M901" i="12" s="1"/>
  <c r="M830" i="12"/>
  <c r="M799" i="12" s="1"/>
  <c r="M689" i="12"/>
  <c r="M676" i="12" s="1"/>
  <c r="J28" i="1"/>
  <c r="J26" i="1"/>
  <c r="G38" i="1"/>
  <c r="F38" i="1"/>
  <c r="J23" i="1"/>
  <c r="J24" i="1"/>
  <c r="J25" i="1"/>
  <c r="J27" i="1"/>
  <c r="E24" i="1"/>
  <c r="E26" i="1"/>
  <c r="M150" i="33" l="1"/>
  <c r="M147" i="33" s="1"/>
  <c r="M239" i="33"/>
  <c r="M174" i="33"/>
  <c r="G249" i="33"/>
  <c r="I133" i="1" s="1"/>
  <c r="G235" i="33"/>
  <c r="I131" i="1" s="1"/>
  <c r="G230" i="33"/>
  <c r="I124" i="1" s="1"/>
  <c r="M135" i="33"/>
  <c r="M235" i="33"/>
  <c r="G166" i="33"/>
  <c r="I119" i="1" s="1"/>
  <c r="M180" i="33"/>
  <c r="I225" i="1"/>
  <c r="M151" i="33"/>
  <c r="M211" i="33"/>
  <c r="G174" i="33"/>
  <c r="I121" i="1" s="1"/>
  <c r="G135" i="33"/>
  <c r="I105" i="1" s="1"/>
  <c r="G72" i="34"/>
  <c r="I168" i="1" s="1"/>
  <c r="G180" i="33"/>
  <c r="I122" i="1" s="1"/>
  <c r="G252" i="33"/>
  <c r="AD261" i="33"/>
  <c r="F63" i="1" s="1"/>
  <c r="H63" i="1" s="1"/>
  <c r="I63" i="1" s="1"/>
  <c r="G151" i="33"/>
  <c r="I115" i="1" s="1"/>
  <c r="M252" i="33"/>
  <c r="M230" i="33"/>
  <c r="G211" i="33"/>
  <c r="I123" i="1" s="1"/>
  <c r="G8" i="34"/>
  <c r="M8" i="34"/>
  <c r="M219" i="34"/>
  <c r="G147" i="34"/>
  <c r="I169" i="1" s="1"/>
  <c r="M419" i="34"/>
  <c r="M72" i="34"/>
  <c r="M314" i="34"/>
  <c r="G314" i="34"/>
  <c r="I172" i="1" s="1"/>
  <c r="G219" i="34"/>
  <c r="I170" i="1" s="1"/>
  <c r="G24" i="21"/>
  <c r="M373" i="34"/>
  <c r="M465" i="34"/>
  <c r="G465" i="34"/>
  <c r="I182" i="1" s="1"/>
  <c r="M358" i="34"/>
  <c r="M147" i="34"/>
  <c r="G419" i="34"/>
  <c r="I179" i="1" s="1"/>
  <c r="M388" i="34"/>
  <c r="M473" i="34"/>
  <c r="G373" i="34"/>
  <c r="I174" i="1" s="1"/>
  <c r="G405" i="34"/>
  <c r="I177" i="1" s="1"/>
  <c r="G473" i="34"/>
  <c r="I183" i="1" s="1"/>
  <c r="I184" i="1"/>
  <c r="M262" i="34"/>
  <c r="G358" i="34"/>
  <c r="I173" i="1" s="1"/>
  <c r="M405" i="34"/>
  <c r="G388" i="34"/>
  <c r="I175" i="1" s="1"/>
  <c r="AD489" i="34"/>
  <c r="F64" i="1" s="1"/>
  <c r="H64" i="1" s="1"/>
  <c r="I64" i="1" s="1"/>
  <c r="I229" i="1"/>
  <c r="I207" i="1"/>
  <c r="I142" i="1"/>
  <c r="M432" i="34"/>
  <c r="G262" i="34"/>
  <c r="I171" i="1" s="1"/>
  <c r="G432" i="34"/>
  <c r="I181" i="1" s="1"/>
  <c r="I199" i="1"/>
  <c r="I18" i="1"/>
  <c r="I211" i="1"/>
  <c r="I214" i="1"/>
  <c r="I221" i="1"/>
  <c r="I196" i="1"/>
  <c r="G82" i="14"/>
  <c r="I180" i="1"/>
  <c r="G23" i="29"/>
  <c r="I188" i="1"/>
  <c r="I176" i="1"/>
  <c r="I210" i="1"/>
  <c r="G68" i="32"/>
  <c r="M84" i="33"/>
  <c r="I101" i="1"/>
  <c r="G41" i="23"/>
  <c r="I166" i="1"/>
  <c r="G293" i="25"/>
  <c r="G92" i="31"/>
  <c r="G210" i="28"/>
  <c r="I187" i="1"/>
  <c r="G1662" i="12"/>
  <c r="G39" i="1"/>
  <c r="I74" i="1"/>
  <c r="G96" i="16"/>
  <c r="I139" i="1"/>
  <c r="G42" i="19"/>
  <c r="M123" i="28"/>
  <c r="I189" i="1"/>
  <c r="I73" i="1"/>
  <c r="G54" i="18"/>
  <c r="I153" i="1"/>
  <c r="G65" i="17"/>
  <c r="I200" i="1"/>
  <c r="I72" i="1"/>
  <c r="G179" i="24"/>
  <c r="G45" i="1"/>
  <c r="I186" i="1"/>
  <c r="G48" i="27"/>
  <c r="I239" i="1"/>
  <c r="I20" i="1" s="1"/>
  <c r="G32" i="15"/>
  <c r="I75" i="1"/>
  <c r="G125" i="26"/>
  <c r="I233" i="1"/>
  <c r="I17" i="1" s="1"/>
  <c r="I91" i="1"/>
  <c r="G32" i="22"/>
  <c r="G70" i="30"/>
  <c r="I167" i="1"/>
  <c r="G182" i="13"/>
  <c r="G31" i="20"/>
  <c r="I201" i="1"/>
  <c r="I202" i="1"/>
  <c r="F40" i="1"/>
  <c r="F41" i="1"/>
  <c r="H41" i="1" s="1"/>
  <c r="I41" i="1" s="1"/>
  <c r="G40" i="1"/>
  <c r="F46" i="1"/>
  <c r="H46" i="1" s="1"/>
  <c r="I46" i="1" s="1"/>
  <c r="I51" i="1"/>
  <c r="I114" i="1"/>
  <c r="I209" i="1"/>
  <c r="G261" i="33" l="1"/>
  <c r="F39" i="1"/>
  <c r="H39" i="1" s="1"/>
  <c r="H65" i="1" s="1"/>
  <c r="G489" i="34"/>
  <c r="F45" i="1"/>
  <c r="H45" i="1" s="1"/>
  <c r="I45" i="1" s="1"/>
  <c r="H40" i="1"/>
  <c r="I40" i="1" s="1"/>
  <c r="I16" i="1"/>
  <c r="I21" i="1" s="1"/>
  <c r="I240" i="1"/>
  <c r="G65" i="1"/>
  <c r="G25" i="1" s="1"/>
  <c r="A25" i="1" s="1"/>
  <c r="F65" i="1" l="1"/>
  <c r="G28" i="1" s="1"/>
  <c r="A26" i="1"/>
  <c r="G26" i="1"/>
  <c r="I39" i="1"/>
  <c r="I65" i="1" s="1"/>
  <c r="J234" i="1"/>
  <c r="J212" i="1"/>
  <c r="J207" i="1"/>
  <c r="J92" i="1"/>
  <c r="J144" i="1"/>
  <c r="J100" i="1"/>
  <c r="J161" i="1"/>
  <c r="J223" i="1"/>
  <c r="J153" i="1"/>
  <c r="J163" i="1"/>
  <c r="J206" i="1"/>
  <c r="J215" i="1"/>
  <c r="J137" i="1"/>
  <c r="J107" i="1"/>
  <c r="J179" i="1"/>
  <c r="J108" i="1"/>
  <c r="J193" i="1"/>
  <c r="J231" i="1"/>
  <c r="J177" i="1"/>
  <c r="J239" i="1"/>
  <c r="J124" i="1"/>
  <c r="J96" i="1"/>
  <c r="J78" i="1"/>
  <c r="J233" i="1"/>
  <c r="J84" i="1"/>
  <c r="J187" i="1"/>
  <c r="J213" i="1"/>
  <c r="J218" i="1"/>
  <c r="J226" i="1"/>
  <c r="J139" i="1"/>
  <c r="J205" i="1"/>
  <c r="J229" i="1"/>
  <c r="J183" i="1"/>
  <c r="J176" i="1"/>
  <c r="J105" i="1"/>
  <c r="J123" i="1"/>
  <c r="J141" i="1"/>
  <c r="J170" i="1"/>
  <c r="J83" i="1"/>
  <c r="J190" i="1"/>
  <c r="J165" i="1"/>
  <c r="J111" i="1"/>
  <c r="J127" i="1"/>
  <c r="J198" i="1"/>
  <c r="J104" i="1"/>
  <c r="J110" i="1"/>
  <c r="J171" i="1"/>
  <c r="J214" i="1"/>
  <c r="J189" i="1"/>
  <c r="J151" i="1"/>
  <c r="J209" i="1"/>
  <c r="J99" i="1"/>
  <c r="J208" i="1"/>
  <c r="J135" i="1"/>
  <c r="J194" i="1"/>
  <c r="J202" i="1"/>
  <c r="J115" i="1"/>
  <c r="J222" i="1"/>
  <c r="J197" i="1"/>
  <c r="J159" i="1"/>
  <c r="J72" i="1"/>
  <c r="J90" i="1"/>
  <c r="J93" i="1"/>
  <c r="J221" i="1"/>
  <c r="J175" i="1"/>
  <c r="J152" i="1"/>
  <c r="J173" i="1"/>
  <c r="J120" i="1"/>
  <c r="J230" i="1"/>
  <c r="J154" i="1"/>
  <c r="J162" i="1"/>
  <c r="J75" i="1"/>
  <c r="J182" i="1"/>
  <c r="J157" i="1"/>
  <c r="J95" i="1"/>
  <c r="J155" i="1"/>
  <c r="J118" i="1"/>
  <c r="J180" i="1"/>
  <c r="J167" i="1"/>
  <c r="J106" i="1"/>
  <c r="J204" i="1"/>
  <c r="J191" i="1"/>
  <c r="J101" i="1"/>
  <c r="J80" i="1"/>
  <c r="J192" i="1"/>
  <c r="J129" i="1"/>
  <c r="J126" i="1"/>
  <c r="J125" i="1"/>
  <c r="J186" i="1"/>
  <c r="J181" i="1"/>
  <c r="J130" i="1"/>
  <c r="J236" i="1"/>
  <c r="J142" i="1"/>
  <c r="J200" i="1"/>
  <c r="J73" i="1"/>
  <c r="J149" i="1"/>
  <c r="J114" i="1"/>
  <c r="J238" i="1"/>
  <c r="J195" i="1"/>
  <c r="J196" i="1"/>
  <c r="J85" i="1"/>
  <c r="J148" i="1"/>
  <c r="J158" i="1"/>
  <c r="J169" i="1"/>
  <c r="J140" i="1"/>
  <c r="J102" i="1"/>
  <c r="J219" i="1"/>
  <c r="J109" i="1"/>
  <c r="J122" i="1"/>
  <c r="J117" i="1"/>
  <c r="J164" i="1"/>
  <c r="J232" i="1"/>
  <c r="J150" i="1"/>
  <c r="J113" i="1"/>
  <c r="J227" i="1"/>
  <c r="J156" i="1"/>
  <c r="J134" i="1"/>
  <c r="J121" i="1"/>
  <c r="J235" i="1"/>
  <c r="J74" i="1"/>
  <c r="J172" i="1"/>
  <c r="J87" i="1"/>
  <c r="J174" i="1"/>
  <c r="J145" i="1"/>
  <c r="J116" i="1"/>
  <c r="J188" i="1"/>
  <c r="J119" i="1"/>
  <c r="J77" i="1"/>
  <c r="J185" i="1"/>
  <c r="J91" i="1"/>
  <c r="J103" i="1"/>
  <c r="J201" i="1"/>
  <c r="J131" i="1"/>
  <c r="J132" i="1"/>
  <c r="J86" i="1"/>
  <c r="J94" i="1"/>
  <c r="J225" i="1"/>
  <c r="J112" i="1"/>
  <c r="J237" i="1"/>
  <c r="J224" i="1"/>
  <c r="J178" i="1"/>
  <c r="J97" i="1"/>
  <c r="J228" i="1"/>
  <c r="J168" i="1"/>
  <c r="J220" i="1"/>
  <c r="J81" i="1"/>
  <c r="J138" i="1"/>
  <c r="J133" i="1"/>
  <c r="J210" i="1"/>
  <c r="J166" i="1"/>
  <c r="J79" i="1"/>
  <c r="J89" i="1"/>
  <c r="J216" i="1"/>
  <c r="J98" i="1"/>
  <c r="J143" i="1"/>
  <c r="J217" i="1"/>
  <c r="J136" i="1"/>
  <c r="J211" i="1"/>
  <c r="J160" i="1"/>
  <c r="J184" i="1"/>
  <c r="J146" i="1"/>
  <c r="J203" i="1"/>
  <c r="J128" i="1"/>
  <c r="J88" i="1"/>
  <c r="J82" i="1"/>
  <c r="J147" i="1"/>
  <c r="J76" i="1"/>
  <c r="J199" i="1"/>
  <c r="G23" i="1" l="1"/>
  <c r="A23" i="1" s="1"/>
  <c r="G24" i="1" s="1"/>
  <c r="A27" i="1" s="1"/>
  <c r="J240" i="1"/>
  <c r="J63" i="1"/>
  <c r="J39" i="1"/>
  <c r="J65" i="1" s="1"/>
  <c r="J40" i="1"/>
  <c r="J50" i="1"/>
  <c r="J42" i="1"/>
  <c r="J62" i="1"/>
  <c r="J54" i="1"/>
  <c r="J45" i="1"/>
  <c r="J46" i="1"/>
  <c r="J58" i="1"/>
  <c r="J52" i="1"/>
  <c r="J55" i="1"/>
  <c r="J61" i="1"/>
  <c r="J53" i="1"/>
  <c r="J48" i="1"/>
  <c r="J44" i="1"/>
  <c r="J64" i="1"/>
  <c r="J56" i="1"/>
  <c r="J43" i="1"/>
  <c r="J59" i="1"/>
  <c r="J60" i="1"/>
  <c r="J51" i="1"/>
  <c r="J57" i="1"/>
  <c r="J47" i="1"/>
  <c r="J41" i="1"/>
  <c r="J49" i="1"/>
  <c r="A24" i="1"/>
  <c r="A29" i="1" l="1"/>
  <c r="G29" i="1"/>
  <c r="G27" i="1" s="1"/>
</calcChain>
</file>

<file path=xl/comments1.xml><?xml version="1.0" encoding="utf-8"?>
<comments xmlns="http://schemas.openxmlformats.org/spreadsheetml/2006/main">
  <authors>
    <author>Autor</author>
  </authors>
  <commentList>
    <comment ref="D11" authorId="0" shape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0" shapeId="0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1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2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3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4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>
  <authors>
    <author>Autor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<sst xmlns="http://schemas.openxmlformats.org/spreadsheetml/2006/main" count="21344" uniqueCount="4384">
  <si>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</si>
  <si>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</si>
  <si>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</si>
  <si>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</si>
  <si>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</si>
  <si>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</si>
  <si>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</si>
  <si>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</si>
  <si>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</si>
  <si>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</si>
  <si>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</si>
  <si>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</si>
  <si>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</si>
  <si>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</si>
  <si>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</si>
  <si>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</si>
  <si>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</si>
  <si>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</si>
  <si>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</si>
  <si>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</si>
  <si>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</si>
  <si>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</si>
  <si>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</si>
  <si>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</si>
  <si>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</si>
  <si>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</si>
  <si>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</si>
  <si>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</si>
  <si>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</si>
  <si>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</si>
  <si>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</si>
  <si>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</si>
  <si>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</si>
  <si>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</si>
  <si>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</si>
  <si>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</si>
  <si>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</si>
  <si>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</si>
  <si>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</si>
  <si>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</si>
  <si>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IČO:</t>
  </si>
  <si>
    <t>Ondřej Lacko</t>
  </si>
  <si>
    <t>EB20-12-01</t>
  </si>
  <si>
    <t>Přístavba Domu Kněžny Emmy v Neratovicích, Kojetická 1414</t>
  </si>
  <si>
    <t>Stavba</t>
  </si>
  <si>
    <t>SO01,2</t>
  </si>
  <si>
    <t>PŘÍSTAVBA A REKONSTRUKCE STÁVAJÍCÍHO OBJEKTU</t>
  </si>
  <si>
    <t>01-1</t>
  </si>
  <si>
    <t>STAVEBNÍ ČÁST</t>
  </si>
  <si>
    <t>01-2</t>
  </si>
  <si>
    <t>VNĚJŠÍ KOMUNIKACE A ZPEVNĚNÉ PLOCHY</t>
  </si>
  <si>
    <t>01-3</t>
  </si>
  <si>
    <t>VNITŘNÍ KOMUNIKACE A ZPEVNĚNÉ PLOCHY_RAMPA,GARÁŽ</t>
  </si>
  <si>
    <t>ON</t>
  </si>
  <si>
    <t>VEDLEJŠÍ ROZPOČTOVÉ NÁKLADY</t>
  </si>
  <si>
    <t>SUB</t>
  </si>
  <si>
    <t>ŘEMESLA</t>
  </si>
  <si>
    <t>SUB_01</t>
  </si>
  <si>
    <t>EPS</t>
  </si>
  <si>
    <t>SUB_02</t>
  </si>
  <si>
    <t>NZS</t>
  </si>
  <si>
    <t>SUB_03</t>
  </si>
  <si>
    <t>SP</t>
  </si>
  <si>
    <t>SUB_04</t>
  </si>
  <si>
    <t>SK</t>
  </si>
  <si>
    <t>SUB_05</t>
  </si>
  <si>
    <t>CCTV</t>
  </si>
  <si>
    <t>SUB_06</t>
  </si>
  <si>
    <t>DT</t>
  </si>
  <si>
    <t>SUB_07</t>
  </si>
  <si>
    <t>EKV</t>
  </si>
  <si>
    <t>SUB_08</t>
  </si>
  <si>
    <t>STA</t>
  </si>
  <si>
    <t>SUB_09</t>
  </si>
  <si>
    <t>MĚŘENÍ A REGULACE</t>
  </si>
  <si>
    <t>SUB_10</t>
  </si>
  <si>
    <t>GASTRONOMICKÉ VYBAVENÍ</t>
  </si>
  <si>
    <t>SUB_11</t>
  </si>
  <si>
    <t>ELEKTROINSTALACE</t>
  </si>
  <si>
    <t>SUB_12</t>
  </si>
  <si>
    <t>FVE</t>
  </si>
  <si>
    <t>SUB_13</t>
  </si>
  <si>
    <t>ZDRAVOTECHNICKÉ INSTALACE</t>
  </si>
  <si>
    <t>SUB_14</t>
  </si>
  <si>
    <t>PLYNOVOD</t>
  </si>
  <si>
    <t>SUB_15</t>
  </si>
  <si>
    <t>SPLAŠKOVÁ KANALIZACE</t>
  </si>
  <si>
    <t>SUB_16</t>
  </si>
  <si>
    <t>DEŠŤOVÁ KANALIZACE</t>
  </si>
  <si>
    <t>SUB_17</t>
  </si>
  <si>
    <t>PŘELOŽKA VODOVODU</t>
  </si>
  <si>
    <t>SUB_18</t>
  </si>
  <si>
    <t>ÚSTŘEDNÍ TOPENÍ</t>
  </si>
  <si>
    <t>SUB_19</t>
  </si>
  <si>
    <t>VZDUCHOTECHNIKA</t>
  </si>
  <si>
    <t>Celkem za stavbu</t>
  </si>
  <si>
    <t>CZK</t>
  </si>
  <si>
    <t>Rekapitulace dílů</t>
  </si>
  <si>
    <t>Typ dílu</t>
  </si>
  <si>
    <t>_1</t>
  </si>
  <si>
    <t>Regulace teploty vzduchu na konstantní hodnotu,
protimrazová ochrana – VZT 1 (větrání pokojů)</t>
  </si>
  <si>
    <t>Technologie</t>
  </si>
  <si>
    <t>Ústředna do 19" skříně</t>
  </si>
  <si>
    <t>Vodiče</t>
  </si>
  <si>
    <t>Zařízení zdroje tepla:</t>
  </si>
  <si>
    <t>_10</t>
  </si>
  <si>
    <t>1.38 úklidová komora</t>
  </si>
  <si>
    <t>9. Doplňování nemrznoucí směsi do rozvodu – VZT a soláru</t>
  </si>
  <si>
    <t>Řídící systém umístěný v rozvaděči DT2</t>
  </si>
  <si>
    <t>_11</t>
  </si>
  <si>
    <t>1.39 denní místnost</t>
  </si>
  <si>
    <t>10.Potrubí – svařovaná ocel - ÚT</t>
  </si>
  <si>
    <t>Kabelové rozvody</t>
  </si>
  <si>
    <t>Řídící systém umístěný v rozvaděči DT3</t>
  </si>
  <si>
    <t>_12</t>
  </si>
  <si>
    <t>11.Kompenzátory – závitové - ÚT</t>
  </si>
  <si>
    <t>140 šatna zaměstnanců kuchyně muži</t>
  </si>
  <si>
    <t>Nadřazený řídící systém</t>
  </si>
  <si>
    <t>_13</t>
  </si>
  <si>
    <t>12.Izolace – svařovaná ocel - ÚT</t>
  </si>
  <si>
    <t>144 šatna zaměstnanců kuchyně ženy</t>
  </si>
  <si>
    <t>ROZVADĚČE</t>
  </si>
  <si>
    <t>_14</t>
  </si>
  <si>
    <t>1.48 organický odpad</t>
  </si>
  <si>
    <t>13.Spojovaní materiál pro svařování - ÚT</t>
  </si>
  <si>
    <t>MONTÁŽNÍ MATERIÁL</t>
  </si>
  <si>
    <t>_15</t>
  </si>
  <si>
    <t>14.Upevnění potrubí - svařovaná ocel - ÚT</t>
  </si>
  <si>
    <t>SLUŽBY</t>
  </si>
  <si>
    <t>Tabletový systém:</t>
  </si>
  <si>
    <t>_16</t>
  </si>
  <si>
    <t>15.Potrubí – svařovaná ocel - VZT</t>
  </si>
  <si>
    <t>Příslušenství k multifunkčním pánvím:</t>
  </si>
  <si>
    <t>_17</t>
  </si>
  <si>
    <t>16.Kompenzátory – závitové - VZT</t>
  </si>
  <si>
    <t>Gastronádoby do výdejních vozíků a konvektomatů, doplnění podle výběru personálu :</t>
  </si>
  <si>
    <t>_18</t>
  </si>
  <si>
    <t>17.Izolace – svařovaná ocel - VZT</t>
  </si>
  <si>
    <t>Termosy k výrobníku teplých nápojů:</t>
  </si>
  <si>
    <t>_19</t>
  </si>
  <si>
    <t>18.Spojovaní materiál pro svařování - VZT</t>
  </si>
  <si>
    <t>Disky ke krouhači zeleniny</t>
  </si>
  <si>
    <t>_2</t>
  </si>
  <si>
    <t>1.57 výdej jídla</t>
  </si>
  <si>
    <t>Přístroje</t>
  </si>
  <si>
    <t xml:space="preserve">Regulace teploty vzduchu na konstantní hodnotu,
protimrazová ochrana – VZT 2 
(větrání chodeb, WC a </t>
  </si>
  <si>
    <t>SEI</t>
  </si>
  <si>
    <t>Solární zařízení:</t>
  </si>
  <si>
    <t>_20</t>
  </si>
  <si>
    <t>19.Upevnění potrubí - svařovaná ocel - VZT</t>
  </si>
  <si>
    <t>Koše do myčky bílého nádobí:</t>
  </si>
  <si>
    <t>_21</t>
  </si>
  <si>
    <t>20.Přírubové spoje – svařovaná ocel, PN 25</t>
  </si>
  <si>
    <t>_22</t>
  </si>
  <si>
    <t>21.Tvarovky - svařovaná ocel</t>
  </si>
  <si>
    <t>_23</t>
  </si>
  <si>
    <t>22.Potrubí vícevrstvé – PEX-Al-PE</t>
  </si>
  <si>
    <t>_24</t>
  </si>
  <si>
    <t>23.Izolace potrubí PEX-Al-PE</t>
  </si>
  <si>
    <t>_25</t>
  </si>
  <si>
    <t>24.Rozdělovače krozvodům těles</t>
  </si>
  <si>
    <t>_26</t>
  </si>
  <si>
    <t>25.Otopná tělesa</t>
  </si>
  <si>
    <t>_27</t>
  </si>
  <si>
    <t>26.Příslušenství koupelnových těles</t>
  </si>
  <si>
    <t>_28</t>
  </si>
  <si>
    <t>28.Regulace tlakové diference, patní armatury</t>
  </si>
  <si>
    <t>_29</t>
  </si>
  <si>
    <t>29.Tlakově nezávislé regulační ventily</t>
  </si>
  <si>
    <t>_3</t>
  </si>
  <si>
    <t>1.52 tabletovací linka</t>
  </si>
  <si>
    <t>2. Přípojka horkovodu, přeložení teplovodu</t>
  </si>
  <si>
    <t>Grafická nadstavba</t>
  </si>
  <si>
    <t>Regulace teploty vzduchu na konstantní hodnotu,
protimrazová ochrana – VZT 3 
(větrání sesteren, cen</t>
  </si>
  <si>
    <t>Svítidla</t>
  </si>
  <si>
    <t>_30</t>
  </si>
  <si>
    <t>30.Armatury primární rozvody</t>
  </si>
  <si>
    <t>_31</t>
  </si>
  <si>
    <t>31.Armatury sekundární rozvody</t>
  </si>
  <si>
    <t>_32</t>
  </si>
  <si>
    <t>32.Mosazné tvarovky</t>
  </si>
  <si>
    <t>_4</t>
  </si>
  <si>
    <t>1.50 příruční sklad</t>
  </si>
  <si>
    <t>3. Potrubí – měď - solár</t>
  </si>
  <si>
    <t>Materiál</t>
  </si>
  <si>
    <t>Prvky</t>
  </si>
  <si>
    <t>Regulace teploty vzduchu na konstantní hodnotu,
protimrazová ochrana – VZT 4 (větrání administrativy</t>
  </si>
  <si>
    <t>_5</t>
  </si>
  <si>
    <t>1.55 umývárna bílého nádobí</t>
  </si>
  <si>
    <t>4. Izolace – měď - solár</t>
  </si>
  <si>
    <t>Regulace teploty vzduchu na konstantní hodnotu,
protimrazová ochrana – VZT 5 (větrání kuchyně)</t>
  </si>
  <si>
    <t>Rozvaděče</t>
  </si>
  <si>
    <t>_6</t>
  </si>
  <si>
    <t>1.37 hrubá přípravna a sklad brambor a zeleniny</t>
  </si>
  <si>
    <t>5. Upevnění potrubí – měď - solár</t>
  </si>
  <si>
    <t>Regulace teploty vzduchu na konstantní hodnotu,
protimrazová ochrana – VZT 6 (větrání skladů gastra)</t>
  </si>
  <si>
    <t>Záložní zdroj</t>
  </si>
  <si>
    <t>_7</t>
  </si>
  <si>
    <t>1.35 chladící sklad</t>
  </si>
  <si>
    <t>6. Expanze</t>
  </si>
  <si>
    <t>Elektrocentrála</t>
  </si>
  <si>
    <t>Ústředna</t>
  </si>
  <si>
    <t>VZT 7 – větrání garáží 1.PP</t>
  </si>
  <si>
    <t>_8</t>
  </si>
  <si>
    <t>1.36 suchý sklad</t>
  </si>
  <si>
    <t>7. Oběhová čerpadla VZT</t>
  </si>
  <si>
    <t>Hromosvod, uzemnění</t>
  </si>
  <si>
    <t>VZT 8 – větrání garáží 1.NP</t>
  </si>
  <si>
    <t>_9</t>
  </si>
  <si>
    <t>1.34chodba - příjem surovin, obaly</t>
  </si>
  <si>
    <t>8. Regulační ventily dvoucestné – reg. uzly VZT</t>
  </si>
  <si>
    <t>HZS, přípomoce</t>
  </si>
  <si>
    <t>Řídící systém umístěný v rozvaděči DT1</t>
  </si>
  <si>
    <t>0</t>
  </si>
  <si>
    <t>Kuchyně</t>
  </si>
  <si>
    <t>01</t>
  </si>
  <si>
    <t>Zařízení č.1</t>
  </si>
  <si>
    <t>02</t>
  </si>
  <si>
    <t>Zařízení č.2</t>
  </si>
  <si>
    <t>03</t>
  </si>
  <si>
    <t>Zařízení č.3</t>
  </si>
  <si>
    <t>04</t>
  </si>
  <si>
    <t>Zařízení č.4</t>
  </si>
  <si>
    <t>05</t>
  </si>
  <si>
    <t>Zařízení č.5</t>
  </si>
  <si>
    <t>06</t>
  </si>
  <si>
    <t>Zařízení č.6</t>
  </si>
  <si>
    <t>07</t>
  </si>
  <si>
    <t>Zařízení č.7</t>
  </si>
  <si>
    <t>08</t>
  </si>
  <si>
    <t>Zařízení č.8</t>
  </si>
  <si>
    <t>09</t>
  </si>
  <si>
    <t>Zařízení č.9</t>
  </si>
  <si>
    <t>1</t>
  </si>
  <si>
    <t>Zemní práce</t>
  </si>
  <si>
    <t>10</t>
  </si>
  <si>
    <t>Zařízení č.10</t>
  </si>
  <si>
    <t>11</t>
  </si>
  <si>
    <t>Příprava území</t>
  </si>
  <si>
    <t>Zařízení č.11</t>
  </si>
  <si>
    <t>12</t>
  </si>
  <si>
    <t>Odkopávky a prokopávky</t>
  </si>
  <si>
    <t>Zařízení č.12-16</t>
  </si>
  <si>
    <t>13</t>
  </si>
  <si>
    <t>Demontáže</t>
  </si>
  <si>
    <t>14</t>
  </si>
  <si>
    <t>Společné</t>
  </si>
  <si>
    <t>16</t>
  </si>
  <si>
    <t>Přemístění výkopku</t>
  </si>
  <si>
    <t>18</t>
  </si>
  <si>
    <t>Povrchové úpravy terénu</t>
  </si>
  <si>
    <t>2</t>
  </si>
  <si>
    <t>Zakládání</t>
  </si>
  <si>
    <t>3</t>
  </si>
  <si>
    <t>Svislé a kompletní konstrukce</t>
  </si>
  <si>
    <t>4</t>
  </si>
  <si>
    <t>Vodorovné konstrukce</t>
  </si>
  <si>
    <t>5</t>
  </si>
  <si>
    <t>Komunikace pozemní</t>
  </si>
  <si>
    <t>Vjezdová rampa z asfaltobetonu tl 440 mm</t>
  </si>
  <si>
    <t>5a</t>
  </si>
  <si>
    <t>Konstrukce parkoviště P1 z asfaltobetonu tl 440 mm</t>
  </si>
  <si>
    <t>5b</t>
  </si>
  <si>
    <t>Konstrukce parkoviště P2 z asfaltobetonu tl 440 mm</t>
  </si>
  <si>
    <t>5c</t>
  </si>
  <si>
    <t>Konstrukce plochy před garážemi z asfaltobetonu tl 440 mm</t>
  </si>
  <si>
    <t>5d</t>
  </si>
  <si>
    <t>Chodníky ze zámkové dlažby tl 240 mm mimo areál</t>
  </si>
  <si>
    <t>5e</t>
  </si>
  <si>
    <t>Chodníky ze zámkové dlažby tl 240 mm uvnitř areálu</t>
  </si>
  <si>
    <t>6</t>
  </si>
  <si>
    <t>Úpravy povrchů, podlahy a osazování výplní</t>
  </si>
  <si>
    <t>61</t>
  </si>
  <si>
    <t>Úpravy povrchů vnitřní</t>
  </si>
  <si>
    <t>63</t>
  </si>
  <si>
    <t>Podlahy a podlahové konstrukce</t>
  </si>
  <si>
    <t>8</t>
  </si>
  <si>
    <t>Trubní vedení</t>
  </si>
  <si>
    <t>Vedení dálková a přípojná</t>
  </si>
  <si>
    <t>9</t>
  </si>
  <si>
    <t>Ostatní konstrukce a práce, bourání</t>
  </si>
  <si>
    <t>91</t>
  </si>
  <si>
    <t>Doplňující konstrukce a práce na pozemních komunikacích</t>
  </si>
  <si>
    <t>93</t>
  </si>
  <si>
    <t>Dokončovací práce inženýrských staveb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</si>
  <si>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</si>
  <si>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</si>
  <si>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</si>
  <si>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</si>
  <si>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</si>
  <si>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</si>
  <si>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99</t>
  </si>
  <si>
    <t>Přesun hmot</t>
  </si>
  <si>
    <t>Staveništní přesun hmot</t>
  </si>
  <si>
    <t>997</t>
  </si>
  <si>
    <t>Přesun sutě</t>
  </si>
  <si>
    <t>VRN</t>
  </si>
  <si>
    <t>Vedlejší rozpočtové náklady</t>
  </si>
  <si>
    <t>711</t>
  </si>
  <si>
    <t>Izolace proti vodě</t>
  </si>
  <si>
    <t>Izolace proti vodě, vlhkosti a plynům</t>
  </si>
  <si>
    <t>712</t>
  </si>
  <si>
    <t>Povlakové krytiny</t>
  </si>
  <si>
    <t>713</t>
  </si>
  <si>
    <t>Izolace tepelné</t>
  </si>
  <si>
    <t>721</t>
  </si>
  <si>
    <t>Zdravotechnika - vnitřní kanalizace</t>
  </si>
  <si>
    <t>722</t>
  </si>
  <si>
    <t>Zdravotechnika - vnitřní vodovod</t>
  </si>
  <si>
    <t>723</t>
  </si>
  <si>
    <t>Zdravotechnika - vnitřní plynovod</t>
  </si>
  <si>
    <t>724</t>
  </si>
  <si>
    <t>Zdravotechnika - strojní vybavení</t>
  </si>
  <si>
    <t>725</t>
  </si>
  <si>
    <t>Zdravotechnika - zařizovací předměty</t>
  </si>
  <si>
    <t>726</t>
  </si>
  <si>
    <t>Zdravotechnika - předstěnové instalace</t>
  </si>
  <si>
    <t>762</t>
  </si>
  <si>
    <t>Konstrukce tesařské</t>
  </si>
  <si>
    <t>763</t>
  </si>
  <si>
    <t>Dřevostavby</t>
  </si>
  <si>
    <t>764</t>
  </si>
  <si>
    <t>Konstrukce klempířské</t>
  </si>
  <si>
    <t>766</t>
  </si>
  <si>
    <t>Konstrukce truhlářské</t>
  </si>
  <si>
    <t>767</t>
  </si>
  <si>
    <t>Konstrukce zámečnické</t>
  </si>
  <si>
    <t>Zámečnické konstrukce zábradlí rampy PSV</t>
  </si>
  <si>
    <t>771</t>
  </si>
  <si>
    <t>Podlahy z dlaždic a obklady</t>
  </si>
  <si>
    <t>776</t>
  </si>
  <si>
    <t>Podlahy povlakové</t>
  </si>
  <si>
    <t>777</t>
  </si>
  <si>
    <t>Podlahy lité</t>
  </si>
  <si>
    <t>781</t>
  </si>
  <si>
    <t>Obklady keramické</t>
  </si>
  <si>
    <t>783</t>
  </si>
  <si>
    <t>Nátěry</t>
  </si>
  <si>
    <t>784</t>
  </si>
  <si>
    <t>Malby</t>
  </si>
  <si>
    <t>799</t>
  </si>
  <si>
    <t>Ostatní</t>
  </si>
  <si>
    <t>M21</t>
  </si>
  <si>
    <t>Elektromontáže</t>
  </si>
  <si>
    <t>M22</t>
  </si>
  <si>
    <t>Montáž sdělovací a zabezp.tech</t>
  </si>
  <si>
    <t>M33</t>
  </si>
  <si>
    <t>Montáže dopravních zařízení a vah-výtahy</t>
  </si>
  <si>
    <t>D96</t>
  </si>
  <si>
    <t>Přesuny suti a vybouraných hmot</t>
  </si>
  <si>
    <t>PSU</t>
  </si>
  <si>
    <t>VN</t>
  </si>
  <si>
    <t>#TypZaznamu#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</si>
  <si>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</si>
  <si>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</si>
  <si>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</si>
  <si>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</si>
  <si>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</si>
  <si>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</si>
  <si>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</si>
  <si>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</si>
  <si>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</si>
  <si>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</si>
  <si>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</si>
  <si>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</si>
  <si>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</si>
  <si>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</si>
  <si>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</si>
  <si>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</si>
  <si>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</si>
  <si>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</si>
  <si>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</si>
  <si>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</si>
  <si>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</si>
  <si>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</si>
  <si>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</si>
  <si>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</si>
  <si>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</si>
  <si>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311238154</t>
  </si>
  <si>
    <t>Zdivo keramické 30 P15, tl. 300 mm</t>
  </si>
  <si>
    <t>m2</t>
  </si>
  <si>
    <t>RTS 20/ II</t>
  </si>
  <si>
    <t>Indiv</t>
  </si>
  <si>
    <t>Práce</t>
  </si>
  <si>
    <t>POL1_1</t>
  </si>
  <si>
    <t xml:space="preserve">1np : 358,196 : </t>
  </si>
  <si>
    <t>VV</t>
  </si>
  <si>
    <t xml:space="preserve">2np : 348,523 : </t>
  </si>
  <si>
    <t xml:space="preserve">3np : 2,6*(6,15+5+1,4+1,5*2+1,78*2+5+1,5*2+1,78*2+1,4+2+1,5*2+3,2+3,9+2,37+0,28*2+2,6+5,65+5,2+6,15+2,5+2,7+5+5+6,15+1,85+1,5*2+1,78*2+4,8+1,5*2+1,78*2+1,85) : </t>
  </si>
  <si>
    <t xml:space="preserve">odečet otvorů : -(5*1,58*2+1,4*1,58*15+1,475*2,48*8+0,95*2,48*9+2,37*2,48+2,2*1,58+1,25*2,48) : </t>
  </si>
  <si>
    <t xml:space="preserve">4np : 173,2404 : </t>
  </si>
  <si>
    <t>1053,1998</t>
  </si>
  <si>
    <t>atika : (13,125+25,4+17,82+0,7+38,76+2,84+15,11+0,7)*0,6</t>
  </si>
  <si>
    <t>(6,95+7,69+12,21+1,87+6,95)*0,6</t>
  </si>
  <si>
    <t>(14,49*2+21,77)*0,6</t>
  </si>
  <si>
    <t>226213613</t>
  </si>
  <si>
    <t>Vrty velkoprofilové svislé zapažené D do 1250 mm hl do 10 m hor. III</t>
  </si>
  <si>
    <t>m</t>
  </si>
  <si>
    <t>URS</t>
  </si>
  <si>
    <t>ÚRS 20 01</t>
  </si>
  <si>
    <t xml:space="preserve">59*10 : </t>
  </si>
  <si>
    <t>590</t>
  </si>
  <si>
    <t>231212113</t>
  </si>
  <si>
    <t>Zřízení pilot svislých zapažených D do 1250 mm hl do 10 m s vytažením pažnic z betonu železového</t>
  </si>
  <si>
    <t>58933332</t>
  </si>
  <si>
    <t>beton C 30/37 XF3 kamenivo frakce 0/16</t>
  </si>
  <si>
    <t>m3</t>
  </si>
  <si>
    <t>Specifikace</t>
  </si>
  <si>
    <t>POL3_0</t>
  </si>
  <si>
    <t xml:space="preserve">3,14*0,6*0,6*10*59 : </t>
  </si>
  <si>
    <t>666,936</t>
  </si>
  <si>
    <t>231611114</t>
  </si>
  <si>
    <t>Výztuž pilot betonovaných do země ocel z betonářské oceli 10 505</t>
  </si>
  <si>
    <t>t</t>
  </si>
  <si>
    <t>239111113</t>
  </si>
  <si>
    <t>Odbourání vrchní části znehodnocené výplně pilot D piloty do 1250 mm</t>
  </si>
  <si>
    <t xml:space="preserve">59*0,5 : </t>
  </si>
  <si>
    <t>29,5</t>
  </si>
  <si>
    <t>998012023</t>
  </si>
  <si>
    <t>Přesun hmot pro budovy monolitické výšky do 24 m</t>
  </si>
  <si>
    <t>POL7_</t>
  </si>
  <si>
    <t>283111113</t>
  </si>
  <si>
    <t>Zřízení trubkových mikropilot svislých část hladká D 115 mm</t>
  </si>
  <si>
    <t xml:space="preserve">8*233 : </t>
  </si>
  <si>
    <t>1864</t>
  </si>
  <si>
    <t>14011078</t>
  </si>
  <si>
    <t>trubka ocelová bezešvá hladká jakost 11 353 108x8,0mm</t>
  </si>
  <si>
    <t>283131113</t>
  </si>
  <si>
    <t>Zřízení hlavy mikropilot namáhaných tlakem i tahem D do 115 mm</t>
  </si>
  <si>
    <t>kus</t>
  </si>
  <si>
    <t>111251103</t>
  </si>
  <si>
    <t>Odstranění křovin a stromů průměru kmene do 100 mm i s kořeny sklonu terénu do 1:5 z celkové plochy přes 500 m2 strojně</t>
  </si>
  <si>
    <t xml:space="preserve">plocha ze situace : </t>
  </si>
  <si>
    <t xml:space="preserve">6500 : </t>
  </si>
  <si>
    <t>6500</t>
  </si>
  <si>
    <t>115101202</t>
  </si>
  <si>
    <t>Čerpání vody na dopravní výšku do 10 m průměrný přítok do 1000 l/min</t>
  </si>
  <si>
    <t>hod</t>
  </si>
  <si>
    <t xml:space="preserve">120*24 : </t>
  </si>
  <si>
    <t>2880</t>
  </si>
  <si>
    <t>115101302</t>
  </si>
  <si>
    <t>Pohotovost čerpací soupravy pro dopravní výšku do 10 m přítok do 1000 l/min</t>
  </si>
  <si>
    <t>den</t>
  </si>
  <si>
    <t xml:space="preserve">120 : </t>
  </si>
  <si>
    <t>120</t>
  </si>
  <si>
    <t>121151125</t>
  </si>
  <si>
    <t>Sejmutí ornice plochy přes 500 m2 tl vrstvy do 300 mm strojně</t>
  </si>
  <si>
    <t>122251107</t>
  </si>
  <si>
    <t>Odkopávky a prokopávky nezapažené v hornině třídy těžitelnosti I, skupiny 3 objem přes 5000 m3 strojně</t>
  </si>
  <si>
    <t xml:space="preserve">47,5*31,5*4 : </t>
  </si>
  <si>
    <t>5985</t>
  </si>
  <si>
    <t>161151103</t>
  </si>
  <si>
    <t>Svislé přemístění výkopku z horniny třídy těžitelnosti I, skupiny 1 až 3 hl výkopu přes 4 do 8 m</t>
  </si>
  <si>
    <t xml:space="preserve">5985 : </t>
  </si>
  <si>
    <t>162751117</t>
  </si>
  <si>
    <t>Vodorovné přemístění do 10000 m výkopku/sypaniny z horniny třídy těžitelnosti I, skupiny 1 až 3</t>
  </si>
  <si>
    <t xml:space="preserve">ornice : </t>
  </si>
  <si>
    <t xml:space="preserve">6500*0,3 : </t>
  </si>
  <si>
    <t xml:space="preserve">výkop : </t>
  </si>
  <si>
    <t xml:space="preserve">ornice zpět : </t>
  </si>
  <si>
    <t xml:space="preserve">6500*0,3*0,7 : </t>
  </si>
  <si>
    <t xml:space="preserve">výkop zpět : </t>
  </si>
  <si>
    <t xml:space="preserve">5985*0,3 : </t>
  </si>
  <si>
    <t>11095,5</t>
  </si>
  <si>
    <t>167151111</t>
  </si>
  <si>
    <t>Nakládání výkopku z hornin třídy těžitelnosti I, skupiny 1 až 3 přes 100 m3</t>
  </si>
  <si>
    <t xml:space="preserve">11095,5 : </t>
  </si>
  <si>
    <t>174151101</t>
  </si>
  <si>
    <t>Zásyp jam, šachet rýh nebo kolem objektů sypaninou se zhutněním</t>
  </si>
  <si>
    <t>1795,5</t>
  </si>
  <si>
    <t>171251201</t>
  </si>
  <si>
    <t>Uložení sypaniny na skládky nebo meziskládky</t>
  </si>
  <si>
    <t>7935</t>
  </si>
  <si>
    <t>171201221</t>
  </si>
  <si>
    <t>Poplatek za uložení na skládce (skládkovné) zeminy a kamení kód odpadu 17 05 04</t>
  </si>
  <si>
    <t xml:space="preserve">6500*0,3*0,3 : </t>
  </si>
  <si>
    <t xml:space="preserve">5985*0,7 : </t>
  </si>
  <si>
    <t>4774,5</t>
  </si>
  <si>
    <t>181351115</t>
  </si>
  <si>
    <t>Rozprostření ornice tl vrstvy do 300 mm pl přes 500 m2 v rovině nebo ve svahu do 1:5 strojně</t>
  </si>
  <si>
    <t xml:space="preserve">6500*0,7 : </t>
  </si>
  <si>
    <t>4550</t>
  </si>
  <si>
    <t>1001</t>
  </si>
  <si>
    <t>Zemní práce uvnitř stáv.objektu vč.likvidace zeminy</t>
  </si>
  <si>
    <t>kpl</t>
  </si>
  <si>
    <t>Vlastní</t>
  </si>
  <si>
    <t>POL1_</t>
  </si>
  <si>
    <t>274323611</t>
  </si>
  <si>
    <t>Základové pasy ze ŽB pro konstrukce bílých van tř. C 30/37</t>
  </si>
  <si>
    <t xml:space="preserve">41,47*0,5*1,2*5 : </t>
  </si>
  <si>
    <t xml:space="preserve">19,7*0,5*1,2*9 : </t>
  </si>
  <si>
    <t>230,79</t>
  </si>
  <si>
    <t>273323611</t>
  </si>
  <si>
    <t>Základové desky ze ŽB pro konstrukce bílých van tř. C 30/37</t>
  </si>
  <si>
    <t xml:space="preserve">47,5*31,5*0,4 : </t>
  </si>
  <si>
    <t>598,5</t>
  </si>
  <si>
    <t>273351121</t>
  </si>
  <si>
    <t>Zřízení bednění základových desek</t>
  </si>
  <si>
    <t xml:space="preserve">(19,7+5,25+6,4+3+2,25+41,47+5,25+6,4+3+2,25+5,4+5,4+5,4+6,55+6,95+6,95)*0,4 : </t>
  </si>
  <si>
    <t>52,648</t>
  </si>
  <si>
    <t>273351122</t>
  </si>
  <si>
    <t>Odstranění bednění základových desek</t>
  </si>
  <si>
    <t>274351121</t>
  </si>
  <si>
    <t>Zřízení bednění základových pasů rovného</t>
  </si>
  <si>
    <t xml:space="preserve">41,47*1,2*5*2 : </t>
  </si>
  <si>
    <t xml:space="preserve">19,7*1,2*9*2 : </t>
  </si>
  <si>
    <t>923,16</t>
  </si>
  <si>
    <t>274351122</t>
  </si>
  <si>
    <t>Odstranění bednění základových pasů rovného</t>
  </si>
  <si>
    <t>273361821</t>
  </si>
  <si>
    <t>Výztuž základových desek betonářskou ocelí 10 505 (R)</t>
  </si>
  <si>
    <t>274361821</t>
  </si>
  <si>
    <t>Výztuž základových pásů betonářskou ocelí 10 505 (R)</t>
  </si>
  <si>
    <t>271532212</t>
  </si>
  <si>
    <t>Podsyp pod základové konstrukce se zhutněním z hrubého kameniva frakce 16 až 32 mm</t>
  </si>
  <si>
    <t xml:space="preserve">47,5*31,5*0,15 : </t>
  </si>
  <si>
    <t>224,438</t>
  </si>
  <si>
    <t>271532213</t>
  </si>
  <si>
    <t>Podsyp pod základové konstrukce se zhutněním z hrubého kameniva frakce 8 až 16 mm</t>
  </si>
  <si>
    <t xml:space="preserve">47,5*31,5*0,1 : </t>
  </si>
  <si>
    <t>149,625</t>
  </si>
  <si>
    <t>271562211</t>
  </si>
  <si>
    <t>Podsyp pod základové konstrukce se zhutněním z drobného kameniva frakce 0 až 4 mm</t>
  </si>
  <si>
    <t>213141113</t>
  </si>
  <si>
    <t>Zřízení vrstvy z geotextilie v rovině nebo ve sklonu do 1:5 š do 8,5 m</t>
  </si>
  <si>
    <t xml:space="preserve">47,5*31,5 : </t>
  </si>
  <si>
    <t>1496,25</t>
  </si>
  <si>
    <t>69311288</t>
  </si>
  <si>
    <t>geotextilie</t>
  </si>
  <si>
    <t xml:space="preserve">1496,25*1,15 'Přepočtené koeficientem množství : </t>
  </si>
  <si>
    <t>1720,688</t>
  </si>
  <si>
    <t>713121111</t>
  </si>
  <si>
    <t>Montáž izolace tepelné podlah volně kladenými rohožemi, pásy, dílci, deskami 1 vrstva</t>
  </si>
  <si>
    <t>R-položka</t>
  </si>
  <si>
    <t>POL12_1</t>
  </si>
  <si>
    <t>28376383</t>
  </si>
  <si>
    <t>deska z polystyrénu XPS, hrana polodrážková a hladký povrch s vyšší odolností tl 120mm</t>
  </si>
  <si>
    <t xml:space="preserve">1496,25*1,02 'Přepočtené koeficientem množství : </t>
  </si>
  <si>
    <t>1526,175</t>
  </si>
  <si>
    <t>711461103</t>
  </si>
  <si>
    <t>Provedení izolace proti tlakové vodě vodorovné fólií přilepenou v plné ploše</t>
  </si>
  <si>
    <t>POL1_7</t>
  </si>
  <si>
    <t>28322005</t>
  </si>
  <si>
    <t>fólie hydroizolační pro spodní stavbu mPVC tl 2mm</t>
  </si>
  <si>
    <t>777121105</t>
  </si>
  <si>
    <t>Vyrovnání podkladu podlah epoxidovou stěrkou plněnou pískem plochy přes 1,0 m2 tl do 3 mm</t>
  </si>
  <si>
    <t>777131109</t>
  </si>
  <si>
    <t>Penetrační epoxidový nátěr podlahy na podklad znečištěný olejem</t>
  </si>
  <si>
    <t>777511153</t>
  </si>
  <si>
    <t>Krycí epoxidová stěrka tloušťky přes 1 do 2 mm parkovacích ploch lité podlahy</t>
  </si>
  <si>
    <t>777611151</t>
  </si>
  <si>
    <t>Krycí epoxidový nátěr parkovacích ploch</t>
  </si>
  <si>
    <t>311321815</t>
  </si>
  <si>
    <t>Nosná zeď ze ŽB pohledového tř. C 30/37 bez výztuže</t>
  </si>
  <si>
    <t xml:space="preserve">(19,7+5,25+6,4+3+2,25+41,47+5,25+6,4+3+2,25+5,4+5,4+5,4+6,55+6,95+6,95)*3,2*0,4 : </t>
  </si>
  <si>
    <t>168,474</t>
  </si>
  <si>
    <t>311351121</t>
  </si>
  <si>
    <t>Zřízení oboustranného bednění nosných nadzákladových zdí</t>
  </si>
  <si>
    <t xml:space="preserve">(19,7+5,25+6,4+3+2,25+41,47+5,25+6,4+3+2,25+5,4+5,4+5,4+6,55+6,95+6,95)*3,2*2 : </t>
  </si>
  <si>
    <t>842,368</t>
  </si>
  <si>
    <t>311351122</t>
  </si>
  <si>
    <t>Odstranění oboustranného bednění nosných nadzákladových zdí</t>
  </si>
  <si>
    <t>311361821</t>
  </si>
  <si>
    <t>Výztuž nosných zdí betonářskou ocelí 10 505</t>
  </si>
  <si>
    <t>330321613</t>
  </si>
  <si>
    <t>Sloupy nebo pilíře z betonu pohledového odolného agresivnímu prostředí tř. C 30/37 bez výztuže</t>
  </si>
  <si>
    <t xml:space="preserve">0,4*0,4*3,2*14 : </t>
  </si>
  <si>
    <t>7,168</t>
  </si>
  <si>
    <t>331351121</t>
  </si>
  <si>
    <t>Zřízení bednění čtyřúhelníkových sloupů v do 4 m průřezu do 0,16 m2</t>
  </si>
  <si>
    <t xml:space="preserve">0,4*4*3,2*14 : </t>
  </si>
  <si>
    <t>71,68</t>
  </si>
  <si>
    <t>331351122</t>
  </si>
  <si>
    <t>Odstranění bednění čtyřúhelníkových sloupů v do 4 m průřezu do 0,16 m2</t>
  </si>
  <si>
    <t>331361821</t>
  </si>
  <si>
    <t>Výztuž sloupů hranatých betonářskou ocelí 10 505</t>
  </si>
  <si>
    <t>713131143</t>
  </si>
  <si>
    <t>Montáž izolace tepelné stěn a základů lepením celoplošně v kombinaci s mechanickým kotvením rohoží, pásů, dílců, desek</t>
  </si>
  <si>
    <t xml:space="preserve">(19,7+5,25+6,4+3+2,25+41,47+5,25+6,4+3+2,25+5,4+5,4+5,4+6,55+6,95+6,95)*3,2 : </t>
  </si>
  <si>
    <t>421,184</t>
  </si>
  <si>
    <t>28376449</t>
  </si>
  <si>
    <t>deska z polystyrénu XPS, hrana rovná a strukturovaný povrch 300kPa tl 200mm</t>
  </si>
  <si>
    <t xml:space="preserve">421,184*1,05 'Přepočtené koeficientem množství : </t>
  </si>
  <si>
    <t>442,243</t>
  </si>
  <si>
    <t>711491273</t>
  </si>
  <si>
    <t>Provedení izolace proti tlakové vodě svislé z nopové folie</t>
  </si>
  <si>
    <t>28323516</t>
  </si>
  <si>
    <t>fólie profilovaná (nopová) drenážní HDPE s nakašírovanou filtrační textilií s výškou nopů 9mm</t>
  </si>
  <si>
    <t xml:space="preserve">421,184*1,2 'Přepočtené koeficientem množství : </t>
  </si>
  <si>
    <t>505,421</t>
  </si>
  <si>
    <t>998713102</t>
  </si>
  <si>
    <t>Přesun hmot tonážní pro izolace tepelné v objektech v do 12 m</t>
  </si>
  <si>
    <t>998777102</t>
  </si>
  <si>
    <t>Přesun hmot tonážní pro podlahy lité v objektech v do 12 m</t>
  </si>
  <si>
    <t>998711102</t>
  </si>
  <si>
    <t>Přesun hmot tonážní pro izolace proti vodě, vlhkosti a plynům v objektech výšky do 12 m</t>
  </si>
  <si>
    <t>311238331</t>
  </si>
  <si>
    <t>Zdivo keramické 19 AKU broušené P15, tl.190</t>
  </si>
  <si>
    <t xml:space="preserve">1np : 312,652 : </t>
  </si>
  <si>
    <t xml:space="preserve">2np : 322,697 : </t>
  </si>
  <si>
    <t xml:space="preserve">3np : (6,35+0,2+5,1+0,2+3,5+0,2+4,5+0,2+4,3+0,2+3,5+2+4,85+5,55*2+7,15+1,8+4,85+1,8+3,35)*2,8 : </t>
  </si>
  <si>
    <t xml:space="preserve">(1,5+4,65+6,4+4,65*2+6,45)*2,8 : </t>
  </si>
  <si>
    <t xml:space="preserve">odečet otvorů : -(1,2*0,9*10) : </t>
  </si>
  <si>
    <t xml:space="preserve">4np : 250,86 : </t>
  </si>
  <si>
    <t>1137,069</t>
  </si>
  <si>
    <t>311238333</t>
  </si>
  <si>
    <t>Zdivo keramické 25 AKU broušené  P15, tl.250</t>
  </si>
  <si>
    <t xml:space="preserve">1np : 12,6 : </t>
  </si>
  <si>
    <t xml:space="preserve">2np : 12,6 : </t>
  </si>
  <si>
    <t xml:space="preserve">3np : 1,5*2,8 : </t>
  </si>
  <si>
    <t xml:space="preserve">4np : 4,2 : </t>
  </si>
  <si>
    <t>33,6</t>
  </si>
  <si>
    <t>279323511</t>
  </si>
  <si>
    <t>Železobeton zdí vodostavební C 30/37 vč.dilatací</t>
  </si>
  <si>
    <t xml:space="preserve">stěny : : </t>
  </si>
  <si>
    <t xml:space="preserve">1np : 26,947 : </t>
  </si>
  <si>
    <t xml:space="preserve">2np : 18,749 : </t>
  </si>
  <si>
    <t xml:space="preserve">3np : (5,65+3,55+9,95)*2,8*0,25 : </t>
  </si>
  <si>
    <t xml:space="preserve">(4,85+1,975*2)*2,8*0,2 : </t>
  </si>
  <si>
    <t xml:space="preserve">3*2,93*0,25 : </t>
  </si>
  <si>
    <t xml:space="preserve">4np : 20,5305 : </t>
  </si>
  <si>
    <t>86,757</t>
  </si>
  <si>
    <t>šachta : (3,175*2+2,945*2)*1,12*0,2</t>
  </si>
  <si>
    <t>(1,295*2+2,945)*1,12*0,25</t>
  </si>
  <si>
    <t>311351105</t>
  </si>
  <si>
    <t>Bednění nadzákladových zdí oboustranné - zřízení</t>
  </si>
  <si>
    <t xml:space="preserve">1np : 226,542 : </t>
  </si>
  <si>
    <t xml:space="preserve">2np : 133,957 : </t>
  </si>
  <si>
    <t xml:space="preserve">3np : : </t>
  </si>
  <si>
    <t xml:space="preserve">stěny : (5,725+3,55+4,85+1,975*2+9,75)*2,8*2 : </t>
  </si>
  <si>
    <t xml:space="preserve">-3*2,93*2 : </t>
  </si>
  <si>
    <t xml:space="preserve">3*0,25+2,93*2*0,25+1,38*0,2+2,18*2*0,2 : </t>
  </si>
  <si>
    <t xml:space="preserve">4np : 141,603+3*2,93*2 : </t>
  </si>
  <si>
    <t>661,285</t>
  </si>
  <si>
    <t>šachta : (3,175*2+2,945*2)*1,12*2</t>
  </si>
  <si>
    <t>(1,295*2+2,945)*1,12*2</t>
  </si>
  <si>
    <t>311351106</t>
  </si>
  <si>
    <t>Bednění nadzákladových zdí oboustranné-odstranění</t>
  </si>
  <si>
    <t>311361721</t>
  </si>
  <si>
    <t>Výztuž nadzákladových zdí z ocel BSt 500 S</t>
  </si>
  <si>
    <t>317121047</t>
  </si>
  <si>
    <t>Překlad nenosný pórobeton, světlost otv. do 105 cm překlad nenosný NEP 15 P4,4 124 x 24,9 x 15 cm</t>
  </si>
  <si>
    <t xml:space="preserve">1np : 3 : </t>
  </si>
  <si>
    <t xml:space="preserve">2np : 3 : </t>
  </si>
  <si>
    <t xml:space="preserve">3np : 1 : </t>
  </si>
  <si>
    <t xml:space="preserve">4np : 1 : </t>
  </si>
  <si>
    <t>317121047-R</t>
  </si>
  <si>
    <t>Překlad nenosný pórobeton, světlost otv. do 105 cm překlad nenosný NEP 15 P4,4 150 x 24,9 x 15 cm</t>
  </si>
  <si>
    <t>317121047R1</t>
  </si>
  <si>
    <t>Překlad nenosný pórobeton, světlost otv. do 105 cm překlad nenosný NEP 10 P4,4 124,150,100 x 24,9 x 10 cm</t>
  </si>
  <si>
    <t xml:space="preserve">3np : 3 : </t>
  </si>
  <si>
    <t xml:space="preserve">4np : 3 : </t>
  </si>
  <si>
    <t>317168113</t>
  </si>
  <si>
    <t>Překlad keramický plochý 115x71x1500 mm</t>
  </si>
  <si>
    <t>Včetně dodávky překladů.</t>
  </si>
  <si>
    <t>POP</t>
  </si>
  <si>
    <t xml:space="preserve">1np : 4 : </t>
  </si>
  <si>
    <t xml:space="preserve">2np : 5 : </t>
  </si>
  <si>
    <t xml:space="preserve">3np : 2 : </t>
  </si>
  <si>
    <t xml:space="preserve">4np : 2 : </t>
  </si>
  <si>
    <t>317168122</t>
  </si>
  <si>
    <t>Překlad keramický plochý 145x71x1250 mm</t>
  </si>
  <si>
    <t>317168123</t>
  </si>
  <si>
    <t>Překlad keramický plochý 145x71x1500 mm</t>
  </si>
  <si>
    <t xml:space="preserve">1np : 7 : </t>
  </si>
  <si>
    <t>317168124</t>
  </si>
  <si>
    <t>Překlad keramický plochý 145x71x1750 mm</t>
  </si>
  <si>
    <t xml:space="preserve">1np : 6 : </t>
  </si>
  <si>
    <t xml:space="preserve">2np : 8 : </t>
  </si>
  <si>
    <t>20</t>
  </si>
  <si>
    <t>317168127</t>
  </si>
  <si>
    <t>Překlad keramický plochý 145x71x2500 mm</t>
  </si>
  <si>
    <t>330321411</t>
  </si>
  <si>
    <t>Beton sloupů a pilířů železový C 30/37 vč.dilatací</t>
  </si>
  <si>
    <t xml:space="preserve">žb skelet : : </t>
  </si>
  <si>
    <t xml:space="preserve">1np : 16,64 : </t>
  </si>
  <si>
    <t xml:space="preserve">2np : 16,64 : </t>
  </si>
  <si>
    <t xml:space="preserve">3np : 0,4*0,4*2,6*40 : </t>
  </si>
  <si>
    <t xml:space="preserve">4np : 16,64 : </t>
  </si>
  <si>
    <t>66,56</t>
  </si>
  <si>
    <t>331351101</t>
  </si>
  <si>
    <t>Bednění sloupů čtyřúhelníkového průřezu - zřízení</t>
  </si>
  <si>
    <t xml:space="preserve">1np : 166,4 : </t>
  </si>
  <si>
    <t xml:space="preserve">2np : 166,4 : </t>
  </si>
  <si>
    <t xml:space="preserve">3np : 0,4*4*2,6*40 : </t>
  </si>
  <si>
    <t xml:space="preserve">4np : 166,4 : </t>
  </si>
  <si>
    <t>665,6</t>
  </si>
  <si>
    <t>331351102</t>
  </si>
  <si>
    <t>Bednění sloupů čtyřúhelníkového průřezu-odstranění</t>
  </si>
  <si>
    <t>331361721</t>
  </si>
  <si>
    <t>Výztuž sloupů hranatých z oceli BSt 500 S</t>
  </si>
  <si>
    <t>342255024</t>
  </si>
  <si>
    <t>Příčky z desek porobetonových tl. 10 cm</t>
  </si>
  <si>
    <t xml:space="preserve">1np : 236,974 : </t>
  </si>
  <si>
    <t xml:space="preserve">2np : 225,473 : </t>
  </si>
  <si>
    <t xml:space="preserve">3np : (1,1*4+0,9*2+2,1*2+1,8*3)*2,25 : </t>
  </si>
  <si>
    <t xml:space="preserve">(0,3*4+0,8*4+1,1*2+0,65+3+1,25+0,62+0,55*2+0,5*2+2,6*2+1,8*2+0,8*2+0,7*2+2,25+1,25+0,85+1,5)*2,8 : </t>
  </si>
  <si>
    <t xml:space="preserve">(3,6*2+1,375+1,9+1,25*2+2,15*2+1*2+2,4+2,15+0,3+0,8*2+0,2)*2,8 : </t>
  </si>
  <si>
    <t xml:space="preserve">odečet otvorů : -(0,9*2*5+1*2*2+0,8*2*4) : </t>
  </si>
  <si>
    <t xml:space="preserve">4np : 177,976 : </t>
  </si>
  <si>
    <t>818,399</t>
  </si>
  <si>
    <t>342255028</t>
  </si>
  <si>
    <t>Příčky z desek porobetonových tl. 15 cm</t>
  </si>
  <si>
    <t xml:space="preserve">1np : 215,664 : </t>
  </si>
  <si>
    <t xml:space="preserve">2np : 231,874 : </t>
  </si>
  <si>
    <t xml:space="preserve">3np : (4,5+4,05+1+0,45+4,65+1,35+1,35+0,4*2+0,6+6,7+2,75+1,05+0,4+1,6*2+2,25*4+0,3*2+0,95)*2,8 : </t>
  </si>
  <si>
    <t xml:space="preserve">(2,4+6,75+1,2+0,9*2)*2,8 : </t>
  </si>
  <si>
    <t xml:space="preserve">(2,75+2,5+1,8*2)*2,25 : </t>
  </si>
  <si>
    <t xml:space="preserve">odečet otvorů : -(1,2*2+1*2+0,9*2*2) : </t>
  </si>
  <si>
    <t xml:space="preserve">4np : 167,4525+(2,7*2,8+0,65*2,8-0,6*2,8-0,4*2,8*2) : </t>
  </si>
  <si>
    <t>787,903</t>
  </si>
  <si>
    <t>346244313</t>
  </si>
  <si>
    <t>Obezdívky van a WC nádržek z desek porobetonových tl.100 mm</t>
  </si>
  <si>
    <t xml:space="preserve">1np : 16,252 : </t>
  </si>
  <si>
    <t xml:space="preserve">2np : 13,874 : </t>
  </si>
  <si>
    <t xml:space="preserve">3,05 : 1,1*2,8+1,05*2,8 : </t>
  </si>
  <si>
    <t xml:space="preserve">3,07 : 0,95*2,8*2 : </t>
  </si>
  <si>
    <t xml:space="preserve">4np : 11,34 : </t>
  </si>
  <si>
    <t>52,806</t>
  </si>
  <si>
    <t>349231811</t>
  </si>
  <si>
    <t>Přizdívka ostění s ozubem z cihel, kapsy do 15 cm s použitím suché maltové směsi</t>
  </si>
  <si>
    <t xml:space="preserve">1np : 5,326 : </t>
  </si>
  <si>
    <t xml:space="preserve">2np : 4,874 : </t>
  </si>
  <si>
    <t xml:space="preserve">3np : 0,1*2*10 : </t>
  </si>
  <si>
    <t>14,2</t>
  </si>
  <si>
    <t>317941121</t>
  </si>
  <si>
    <t>Osazení ocelových válcovaných nosníků do č.12</t>
  </si>
  <si>
    <t>vzt otvory L80/80 : 1,415</t>
  </si>
  <si>
    <t>13331788</t>
  </si>
  <si>
    <t>Úhelník rovnoramenný L jakost S235   80x 80 mm 11375</t>
  </si>
  <si>
    <t>SPCM</t>
  </si>
  <si>
    <t>POL3_</t>
  </si>
  <si>
    <t>1,415*1,03</t>
  </si>
  <si>
    <t>417321415</t>
  </si>
  <si>
    <t>Ztužující pásy a věnce z betonu železového C 30/37</t>
  </si>
  <si>
    <t>atika : (13,125+25,4+17,82+0,7+38,76+2,84+15,11+0,7)*0,15*0,3</t>
  </si>
  <si>
    <t>(6,95+7,69+12,21+1,87+6,95)*0,15*0,3</t>
  </si>
  <si>
    <t>(14,49*2+21,77)*0,15*0,3</t>
  </si>
  <si>
    <t>417351111</t>
  </si>
  <si>
    <t>Bednění ztužujících věnců, obě strany - zřízení</t>
  </si>
  <si>
    <t>atika : (13,125+25,4+17,82+0,7+38,76+2,84+15,11+0,7)</t>
  </si>
  <si>
    <t>(6,95+7,69+12,21+1,87+6,95)</t>
  </si>
  <si>
    <t>(14,49*2+21,77)</t>
  </si>
  <si>
    <t>417351113</t>
  </si>
  <si>
    <t>Bednění ztužujících věnců, obě strany - odstranění</t>
  </si>
  <si>
    <t>417361721</t>
  </si>
  <si>
    <t>Výztuž ztuž. pásů a věnců, ocel BSt 500 S</t>
  </si>
  <si>
    <t>atika : 200,875*4*0,000888</t>
  </si>
  <si>
    <t>200,875/0,3*(0,15*2+0,3*2)*0,000222</t>
  </si>
  <si>
    <t>411321515</t>
  </si>
  <si>
    <t>Stropy deskové ze železobetonu C 30/37 vč.dilatací</t>
  </si>
  <si>
    <t xml:space="preserve">1np : 264,78 : </t>
  </si>
  <si>
    <t xml:space="preserve">2np : 247,53 : </t>
  </si>
  <si>
    <t xml:space="preserve">stropy : : </t>
  </si>
  <si>
    <t xml:space="preserve">2-3np : 830*0,25 : </t>
  </si>
  <si>
    <t xml:space="preserve">odečet výtahu a schodiště : -(4,85*3,425+1,3*2,23+2,775*1,975+0,375*1,975)*0,25 : </t>
  </si>
  <si>
    <t xml:space="preserve">3-4np : 681*0,25 : </t>
  </si>
  <si>
    <t xml:space="preserve">4-střecha : 681*0,25 : </t>
  </si>
  <si>
    <t xml:space="preserve">odečet výtahu : -(2,775*1,975+0,375*1,975)*0,25 : </t>
  </si>
  <si>
    <t xml:space="preserve">balkony 3,4np : (2,44*2,52+3,04*2,52*4)*0,16*2 : </t>
  </si>
  <si>
    <t xml:space="preserve">stříšky nad balkony : (2,44*2,52+3,04*2,52*4)*0,16 : </t>
  </si>
  <si>
    <t>1063,54909</t>
  </si>
  <si>
    <t>šachta : 4,47*2,945*0,16</t>
  </si>
  <si>
    <t>411351205</t>
  </si>
  <si>
    <t>Bednění stropů deskových, podepřen, do 3,5m, 12kPa</t>
  </si>
  <si>
    <t xml:space="preserve">1np : 1126,54 : </t>
  </si>
  <si>
    <t xml:space="preserve">2np : 1087,54 : </t>
  </si>
  <si>
    <t xml:space="preserve">2-3np : 830+145,4*0,25 : </t>
  </si>
  <si>
    <t xml:space="preserve">odečet výtahu a schodiště : -(4,85*3,425+1,3*2,23+2,775*1,975+0,375*1,975) : </t>
  </si>
  <si>
    <t xml:space="preserve">otvory : (4,85*2+5,65*2+0,75*2+0,55*2+2,4*2+0,85*2+0,7*2*2+0,7*2*2+0,45*2+0,3*2+0,85*2+0,3*2+0,25*2+0,3*2+0,9*2+0,25*2)*0,25 : </t>
  </si>
  <si>
    <t xml:space="preserve">(0,65*2+0,25*2+0,2*2*2+0,7*2*2+0,8*2+0,45*2+0,3*2+0,45*2+0,7*2*2+0,2*2*2+0,95*2+0,52*2+0,65*4)*0,25 : </t>
  </si>
  <si>
    <t xml:space="preserve">(0,25*2+0,4*2+0,7*2*2+0,4*2*2)*0,25 : </t>
  </si>
  <si>
    <t xml:space="preserve">3-4np : 681+131,7*0,25 : </t>
  </si>
  <si>
    <t xml:space="preserve">otvory : (4,85*2+5,65*2+0,85*2+0,3*2+0,25*2+0,3*2+0,9*2+0,25*2+2,15*2+0,85*2+0,7*2*2+0,2*2*2+0,45*2+0,3*2)*0,25 : </t>
  </si>
  <si>
    <t xml:space="preserve">(0,7*2*2+0,2*2*2+0,95*2+0,52*2+0,65*4+0,25*2+0,4*2+0,4*2*2+0,7*2*2+0,4*4)*0,25 : </t>
  </si>
  <si>
    <t xml:space="preserve">4np-střecha : 681+131,7*0,25 : </t>
  </si>
  <si>
    <t xml:space="preserve">odečet výtahu : -(2,775*1,975+0,375*1,975) : </t>
  </si>
  <si>
    <t xml:space="preserve">balkony 3,4np : ((2,44*2,52+3,04*2,52*4)+(2,44*2*0,16+2,52*0,16*2+3,04*0,16*2*4+2,52*0,16*2*4))*2 : </t>
  </si>
  <si>
    <t xml:space="preserve">stříšky nad balkony : ((2,44*2,52+3,04*2,52*4)+(2,44*2*0,16+2,52*0,16*2+3,04*0,16*2*4+2,52*0,16*2*4)) : </t>
  </si>
  <si>
    <t>4630,98875</t>
  </si>
  <si>
    <t>šachta : 4,47*2,945+4,47*2*0,16+2,945*2*0,16</t>
  </si>
  <si>
    <t>411351206</t>
  </si>
  <si>
    <t>Odstranění bednění stropů deskových do 3,5m, 12kPa</t>
  </si>
  <si>
    <t>411361721</t>
  </si>
  <si>
    <t>Výztuž stropů z oceli Bst 500 S</t>
  </si>
  <si>
    <t>411361821-R</t>
  </si>
  <si>
    <t>Výztuž stropů z betonářské oceli_DOPLŇKOVÁ</t>
  </si>
  <si>
    <t xml:space="preserve">3,01 : : </t>
  </si>
  <si>
    <t xml:space="preserve">TR48,3x4 : 28,8/1000 : </t>
  </si>
  <si>
    <t xml:space="preserve">P10x148,3 : 17,3/1000 : </t>
  </si>
  <si>
    <t xml:space="preserve">P10x84-110 : 7,3*2/1000 : </t>
  </si>
  <si>
    <t xml:space="preserve">P5x29,8-107,4 : 2,4/1000 : </t>
  </si>
  <si>
    <t xml:space="preserve">spojovací prvky : (232,9*0,15)/1000 : </t>
  </si>
  <si>
    <t>0,09804</t>
  </si>
  <si>
    <t>411364302-R</t>
  </si>
  <si>
    <t>Prvek Isokorb T výška 160-250 mm dl.1m, TYPY DLE PD</t>
  </si>
  <si>
    <t xml:space="preserve">typ QL-V1-REI120 : 65 : </t>
  </si>
  <si>
    <t xml:space="preserve">typ QP-V4-REI120 : 65 : </t>
  </si>
  <si>
    <t>130</t>
  </si>
  <si>
    <t>413321515</t>
  </si>
  <si>
    <t>Nosníky z betonu železového C 30/37 vč.dilatací</t>
  </si>
  <si>
    <t xml:space="preserve">1np : 48,74 : </t>
  </si>
  <si>
    <t xml:space="preserve">2np : 39,65 : </t>
  </si>
  <si>
    <t xml:space="preserve">překlady : : </t>
  </si>
  <si>
    <t xml:space="preserve">obvodové zdivo : : </t>
  </si>
  <si>
    <t xml:space="preserve">3np : 0,16*0,55*(5+1,4+1,5*2+1,78*2+5+1,5*2+1,78*2+1,4+2+1,5*2+3,2+3,9+2,37+0,28*2+2,6+5,65+5,2+6,15+2,5+3,5+2,7+5+5+1,85+1,5*2+1,78*2+4,8+1,5*2+1,78*2+1,85) : </t>
  </si>
  <si>
    <t xml:space="preserve">obvod : (38,7+0,4+2,7+0,4+15,05+40,95-10,2+17,3+1,69*9)*0,4*0,2 : </t>
  </si>
  <si>
    <t xml:space="preserve">vnitřek : 14,9*0,4*0,45+14,9*0,4*0,48+16,5*0,4*0,48*3+9,65*0,4*0,45+11,25*0,4*0,45+4,55*0,4*0,45*4 : </t>
  </si>
  <si>
    <t xml:space="preserve">21,2*0,4*0,48 : </t>
  </si>
  <si>
    <t xml:space="preserve">4np : 44,67256 : </t>
  </si>
  <si>
    <t>177,73512</t>
  </si>
  <si>
    <t>413351101</t>
  </si>
  <si>
    <t>Bednění nosníků š.do 600 mm, v.do 600 mm - zřízení</t>
  </si>
  <si>
    <t xml:space="preserve">1np : : </t>
  </si>
  <si>
    <t xml:space="preserve">2np : : </t>
  </si>
  <si>
    <t xml:space="preserve">3np : (5+1,4+1,5*2+1,78*2+5+1,5*2+1,78*2+1,4+2+1,5*2+3,2+3,9+2,37+0,28*2+2,6+5,65+5,2+6,15+2,5+3,5+2,7+5+5+1,85+1,5*2+1,78*2+4,8+1,5*2+1,78*2+1,85) : </t>
  </si>
  <si>
    <t xml:space="preserve">obvod : (38,7+0,4+2,7+0,4+15,05+40,95-10,2+17,3+1,69*9)*0,4 : </t>
  </si>
  <si>
    <t xml:space="preserve">120,51*0,2*2 : </t>
  </si>
  <si>
    <t xml:space="preserve">vnitřek : (14,9*2+16,5*3+9,65+11,25+4,55*4+21,2)*0,4 : </t>
  </si>
  <si>
    <t xml:space="preserve">(14,9+9,65+11,25+4,55*4)*0,2*2 : </t>
  </si>
  <si>
    <t xml:space="preserve">(14,9+16,5*3+21,2)*0,23*2 : </t>
  </si>
  <si>
    <t xml:space="preserve">4np : 314,094 : </t>
  </si>
  <si>
    <t>1309,308</t>
  </si>
  <si>
    <t>413351103</t>
  </si>
  <si>
    <t>Bednění nosníků š.do 600, v.do 600 mm - odstranění</t>
  </si>
  <si>
    <t>413361721</t>
  </si>
  <si>
    <t>Výztuž nosníků z oceli BSt 500 S</t>
  </si>
  <si>
    <t>413941121</t>
  </si>
  <si>
    <t>Osazení válcovaných nosníků ve stropech do č. 12</t>
  </si>
  <si>
    <t xml:space="preserve">IPE120 : (78,7+7,3+91,1)/1000 : </t>
  </si>
  <si>
    <t>0,1771</t>
  </si>
  <si>
    <t>416021122</t>
  </si>
  <si>
    <t>Podhledy SDK, kovová.kce CD. 1x deska RF 12,5 mm</t>
  </si>
  <si>
    <t>s úpravou rohů, koutů a hran konstrukcí, přebroušení a tmelení spár,</t>
  </si>
  <si>
    <t xml:space="preserve">1np : 178,426 : </t>
  </si>
  <si>
    <t xml:space="preserve">2np : 169,746 : </t>
  </si>
  <si>
    <t xml:space="preserve">3np : 1,95*0,9+4,9*0,55+1,45*0,55+1,95*0,5+4*0,5+1,45*0,5+0,55*0,5 : </t>
  </si>
  <si>
    <t xml:space="preserve">13,6*1,25+13,6*0,5+1,25*0,5*2 : </t>
  </si>
  <si>
    <t xml:space="preserve">3,85*1,2*2+2,4*1,15*2+3,85*0,5*2+2,4*0,5*2 : </t>
  </si>
  <si>
    <t xml:space="preserve">3,5*1,8+4,3*1,8*2+3,5*0,5+4,3*2*0,5+3,5*1,15+5,1*1,8+3,5*0,5+5,1*0,5+5,85*0,3+5,85*0,5 : </t>
  </si>
  <si>
    <t xml:space="preserve">3,05*0,55+3,05*0,5+1,75*1,55+1,75*0,5 : </t>
  </si>
  <si>
    <t xml:space="preserve">4np : 112,0875 : </t>
  </si>
  <si>
    <t>572,347</t>
  </si>
  <si>
    <t>416021124</t>
  </si>
  <si>
    <t>Podhledy SDK, kovová.kce CD. 1x deska RFI 12,5 mm</t>
  </si>
  <si>
    <t xml:space="preserve">1np : 76,512 : </t>
  </si>
  <si>
    <t xml:space="preserve">2np : 69,654 : </t>
  </si>
  <si>
    <t xml:space="preserve">3np : 4,52+8,91+4,92+8,16+4,52+3,33*2+13,28+1,44 : </t>
  </si>
  <si>
    <t xml:space="preserve">4np : 52,41 : </t>
  </si>
  <si>
    <t>250,986</t>
  </si>
  <si>
    <t>430321514</t>
  </si>
  <si>
    <t>Beton schodišťových konstrukcí železový C 30/37 vč.dilatací</t>
  </si>
  <si>
    <t xml:space="preserve">vnitřní schodiště : : </t>
  </si>
  <si>
    <t xml:space="preserve">1np : 4,82449 : </t>
  </si>
  <si>
    <t xml:space="preserve">2np : 4,82449 : </t>
  </si>
  <si>
    <t xml:space="preserve">3-4np : 0,16*0,3*1,65*0,5*18+3,7*1,65*0,2*2+1,95*3,425*0,25 : </t>
  </si>
  <si>
    <t>14,47347</t>
  </si>
  <si>
    <t>430361721</t>
  </si>
  <si>
    <t>Výztuž schodišť. konstrukcí přímočarých BSt 500 S</t>
  </si>
  <si>
    <t>431351121</t>
  </si>
  <si>
    <t>Bednění podest a podstup.desek přímočar.- zřízení</t>
  </si>
  <si>
    <t xml:space="preserve">s pomocným lešením o výšce podlahy do 1900 mm a pro zatížení do 1,5 kPa, : </t>
  </si>
  <si>
    <t xml:space="preserve">1np : 21,02875 : </t>
  </si>
  <si>
    <t xml:space="preserve">2np : 21,02875 : </t>
  </si>
  <si>
    <t xml:space="preserve">3np : 3,7*1,65*2+1,95*3,425+3,7*0,2*2+1,65*0,2*2 : </t>
  </si>
  <si>
    <t>63,08625</t>
  </si>
  <si>
    <t>431351122</t>
  </si>
  <si>
    <t>Bednění podest a podstup.desek přímočar.odstranění</t>
  </si>
  <si>
    <t>434351141</t>
  </si>
  <si>
    <t>Bednění stupňů přímočarých - zřízení</t>
  </si>
  <si>
    <t xml:space="preserve">1np : 5,712 : </t>
  </si>
  <si>
    <t xml:space="preserve">2np : 5,712 : </t>
  </si>
  <si>
    <t xml:space="preserve">3np : 0,16*0,3*0,5*18+1,65*0,16*20 : </t>
  </si>
  <si>
    <t>17,136</t>
  </si>
  <si>
    <t>434351142</t>
  </si>
  <si>
    <t>Bednění stupňů přímočarých - odstranění</t>
  </si>
  <si>
    <t>13383420</t>
  </si>
  <si>
    <t>Tyč průřezu IPE 120, střední, jakost oceli S235 11375</t>
  </si>
  <si>
    <t xml:space="preserve">3,01 : (78,7+91,1)/1000*1,03 : </t>
  </si>
  <si>
    <t>0,17489</t>
  </si>
  <si>
    <t>13890201</t>
  </si>
  <si>
    <t>Přirážka za pozinkování ocelových výrobků do 50 kg</t>
  </si>
  <si>
    <t>kg</t>
  </si>
  <si>
    <t xml:space="preserve">TR48,3x4 : 28,8 : </t>
  </si>
  <si>
    <t xml:space="preserve">P10x148,3 : 17,3 : </t>
  </si>
  <si>
    <t xml:space="preserve">P10x84-110 : 7,3*2 : </t>
  </si>
  <si>
    <t xml:space="preserve">P5x29,8-107,4 : 2,4 : </t>
  </si>
  <si>
    <t xml:space="preserve">spojovací prvky : (232,9*0,15) : </t>
  </si>
  <si>
    <t>98,035</t>
  </si>
  <si>
    <t>13890203</t>
  </si>
  <si>
    <t>Přirážka za pozinkování ocel.výrobků 50-100 kg</t>
  </si>
  <si>
    <t xml:space="preserve">IPE120 : (78,7+91,1) : </t>
  </si>
  <si>
    <t>169,8</t>
  </si>
  <si>
    <t>642942611</t>
  </si>
  <si>
    <t>Osazování zárubní nebo rámů dveřních kovových do 2,5 m2 na montážní pěnu</t>
  </si>
  <si>
    <t xml:space="preserve">15+21+6+6+2+4+1+8+1+4+1+2+1+4+4+4+2+4+4+1+1+2+1+1+1+10+9+3+1 : </t>
  </si>
  <si>
    <t>124</t>
  </si>
  <si>
    <t>55331400</t>
  </si>
  <si>
    <t>zárubeň ocelová pro běžné zdění a pórobeton s drážkou 100 levá/pravá 700</t>
  </si>
  <si>
    <t xml:space="preserve">1+1+10+9+3 : </t>
  </si>
  <si>
    <t>24</t>
  </si>
  <si>
    <t>55331402</t>
  </si>
  <si>
    <t>zárubeň ocelová pro běžné zdění a pórobeton s drážkou 100 levá/pravá 800</t>
  </si>
  <si>
    <t xml:space="preserve">4+4+4+2+4+4+1+1 : </t>
  </si>
  <si>
    <t>55331413</t>
  </si>
  <si>
    <t>zárubeň ocelová pro běžné zdění a pórobeton s drážkou 150 levá/pravá 700</t>
  </si>
  <si>
    <t xml:space="preserve">1+2+1 : </t>
  </si>
  <si>
    <t>55331414</t>
  </si>
  <si>
    <t>zárubeň ocelová pro běžné zdění a pórobeton s drážkou 150 levá/pravá 800</t>
  </si>
  <si>
    <t xml:space="preserve">1+4+1+2+1+2+1+1+1+1 : </t>
  </si>
  <si>
    <t>15</t>
  </si>
  <si>
    <t>55331415</t>
  </si>
  <si>
    <t>zárubeň ocelová pro běžné zdění a pórobeton s drážkou 150 levá/pravá 900</t>
  </si>
  <si>
    <t xml:space="preserve">6+2+4+1+8+1+2+1+1 : </t>
  </si>
  <si>
    <t>26</t>
  </si>
  <si>
    <t>55331424</t>
  </si>
  <si>
    <t>zárubeň ocelová pro běžné zdění a pórobeton s drážkou 150 levá/pravá 1100</t>
  </si>
  <si>
    <t xml:space="preserve">15+21+6+1+1+1+1+1 : </t>
  </si>
  <si>
    <t>47</t>
  </si>
  <si>
    <t>610991001</t>
  </si>
  <si>
    <t>Začišťovací okenní lišta pro vnitř.omítku tl. 6 mm</t>
  </si>
  <si>
    <t xml:space="preserve">otvory : 1,4*15+1,58*2*15+3+2,93*2+5*2+1,58*2*2+2,2+1,58*2+1,25+2,48*2+2,37+2,48+0,98*9+2,48*9+1,475*8+2,48*8 : </t>
  </si>
  <si>
    <t xml:space="preserve">4np : 172,78-3-2,93*2 : </t>
  </si>
  <si>
    <t>819,9</t>
  </si>
  <si>
    <t>610991111</t>
  </si>
  <si>
    <t>Zakrývání výplní vnitřních otvorů</t>
  </si>
  <si>
    <t xml:space="preserve">1np : 136,258 : </t>
  </si>
  <si>
    <t xml:space="preserve">2np : 127,413 : </t>
  </si>
  <si>
    <t xml:space="preserve">3np : 1,4*1,58*15+2,37*2,48+0,95*2,48*9+1,475*2,48*8+5*1,58*2+2,2*1,58+3*2,93 : </t>
  </si>
  <si>
    <t xml:space="preserve">4np : 117,5916-3*2,93 : </t>
  </si>
  <si>
    <t>490,0642</t>
  </si>
  <si>
    <t>611421133</t>
  </si>
  <si>
    <t>Omítka vnitřní stropů rovných, MVC, štuková</t>
  </si>
  <si>
    <t xml:space="preserve">1np : 589,654 : </t>
  </si>
  <si>
    <t xml:space="preserve">2np : 574,523 : </t>
  </si>
  <si>
    <t xml:space="preserve">3np : 15,43+14,5+52,85+143,62+22,15+20,06+20,06+22,15+21,53+27,97+27,97+21,13+32,43+43,23+16,72+34,65 : </t>
  </si>
  <si>
    <t xml:space="preserve">odečet sdk podhledů : -(1,95*0,9+4,9*0,55+1,45*0,55) : </t>
  </si>
  <si>
    <t xml:space="preserve">-13,6*1,25 : </t>
  </si>
  <si>
    <t xml:space="preserve">-(3,85*1,2*2+2,4*1,15*2) : </t>
  </si>
  <si>
    <t xml:space="preserve">-(3,5*1,8+4,3*1,8*2+3,5*1,15+5,1*1,8+5,85*0,3) : </t>
  </si>
  <si>
    <t xml:space="preserve">-(3,05*0,55+1,75*1,55) : </t>
  </si>
  <si>
    <t xml:space="preserve">4np : 458,3125-34,65+34,79 : </t>
  </si>
  <si>
    <t>2080,942</t>
  </si>
  <si>
    <t>612421626</t>
  </si>
  <si>
    <t>Omítka vnitřní zdiva, MVC, hladká</t>
  </si>
  <si>
    <t xml:space="preserve">pod obklady na keramickém zdivu : : </t>
  </si>
  <si>
    <t xml:space="preserve">3,05 : (0,8+1,1)*2 : </t>
  </si>
  <si>
    <t xml:space="preserve">3,09 : 0,4*0,6*2+0,4*2 : </t>
  </si>
  <si>
    <t xml:space="preserve">3,23 : (2,985+1,85+1,8+2,7+0,51+0,96)*2 : </t>
  </si>
  <si>
    <t xml:space="preserve">3,24 : 0,7*2 : </t>
  </si>
  <si>
    <t xml:space="preserve">3,27 : (1,6+4,05)*2 : </t>
  </si>
  <si>
    <t xml:space="preserve">3,30 : 1,35*2 : </t>
  </si>
  <si>
    <t xml:space="preserve">4np : 42,09 : </t>
  </si>
  <si>
    <t>84,18</t>
  </si>
  <si>
    <t>612421637</t>
  </si>
  <si>
    <t>Omítka vnitřní zdiva, MVC, štuková</t>
  </si>
  <si>
    <t xml:space="preserve">1np : 789,452 : </t>
  </si>
  <si>
    <t xml:space="preserve">2np : 769,523 : </t>
  </si>
  <si>
    <t xml:space="preserve">úprava stěn keramického zdiva : : </t>
  </si>
  <si>
    <t xml:space="preserve">3,01-3,02 : 18,6*2+3,425*2,79+2,225*2,8+0,4*2*2,8 : </t>
  </si>
  <si>
    <t xml:space="preserve">3,03 : (0,25+0,2+18,35-1,6*2)*2,8 : </t>
  </si>
  <si>
    <t xml:space="preserve">3,05 : 0,8*0,8+1,1*0,8 : </t>
  </si>
  <si>
    <t xml:space="preserve">3,09 : (5,4-1,6+2+0,4*3+4,85+5,4+16,7+11,4-1,2+0,1+0,4*2+0,8*2+0,4*2)*2,8 : </t>
  </si>
  <si>
    <t xml:space="preserve">3,10 : 6,45*2,8+3,85*2,8+4,8*2,8+1,1*0,8+3,35*2,8 : </t>
  </si>
  <si>
    <t xml:space="preserve">3,12 : 4,85*2,8+4,2*2,8+3,85*2,8+2,4*2,8+0,2*2,8*2 : </t>
  </si>
  <si>
    <t xml:space="preserve">3,15 : 4,85*2,8+4,2*2,8+3,85*2,8+2,4*2,8+0,2*2,8*2 : </t>
  </si>
  <si>
    <t xml:space="preserve">3,17 : 6,45*2,8+3,85*2,8+4,8*2,8+1,1*0,8+3,35*2,8 : </t>
  </si>
  <si>
    <t xml:space="preserve">3,18 : 6,53*2,8+0,2*2*2,8+3,5*2,8+4,36*2,8+0,05*2,8+1,1*0,8+1,45*2,8 : </t>
  </si>
  <si>
    <t xml:space="preserve">3,20 : 7,15*2,8+3,5*2,8+4,36*2,8+0,05*2,8+4,3*2,8+1,1*0,8+0,4*4*2,8 : </t>
  </si>
  <si>
    <t xml:space="preserve">3,21 : 7,15*2,8+3,5*2,8+4,36*2,8+0,05*2,8+4,3*2,8+1,1*0,8+0,4*4*2,8 : </t>
  </si>
  <si>
    <t xml:space="preserve">3,23 : 3,5*2,8+1,85*0,8+1,8*2,8+2,7*2,8+2,5*0,8+2,985*2,8 : </t>
  </si>
  <si>
    <t xml:space="preserve">3,24 : 5,1*2,8+4,05*2,8+0,1*2,8+1,8*0,8+0,7*0,8+4,4*2,8+7,15*2,8 : </t>
  </si>
  <si>
    <t xml:space="preserve">3,26 : (7,15+6,35+6,1+5,95+0,1*8)*2,8 : </t>
  </si>
  <si>
    <t xml:space="preserve">3,27 : (1,6+4,05+0,1)*0,8 : </t>
  </si>
  <si>
    <t xml:space="preserve">3,28 : (5,15+6,25)*2,8 : </t>
  </si>
  <si>
    <t xml:space="preserve">3,29 : (4,1+0,25*2)*2,8 : </t>
  </si>
  <si>
    <t xml:space="preserve">3,30 : 1,35*0,8 : </t>
  </si>
  <si>
    <t xml:space="preserve">4np : 810,65175 : </t>
  </si>
  <si>
    <t>3180,2785</t>
  </si>
  <si>
    <t>612471411</t>
  </si>
  <si>
    <t>Úprava vnitřních stěn aktivovaným štukem s použitím suché maltové směsi</t>
  </si>
  <si>
    <t xml:space="preserve">na perlinku : : </t>
  </si>
  <si>
    <t xml:space="preserve">3,03 : (2,5+18,35-0,25+0,2+3,6*2+1,6+0,15*2)*3,23 : </t>
  </si>
  <si>
    <t xml:space="preserve">3,04 : (2,25*2+2,1*2)*1,23 : </t>
  </si>
  <si>
    <t xml:space="preserve">3,05 : (2,9+2,25*2+1,1*3+1,1*2+1,05*2)*1,23 : </t>
  </si>
  <si>
    <t xml:space="preserve">3,06 : (2,4*2+2,05*2)*1,23 : </t>
  </si>
  <si>
    <t xml:space="preserve">3,07 : (2,9*2+2,15*2+1,1*4+0,95*4)*1,23 : </t>
  </si>
  <si>
    <t xml:space="preserve">3,08 : (2,25*2+2,1*2)*1,23 : </t>
  </si>
  <si>
    <t xml:space="preserve">3,09 : (1,6+0,15*2+0,9*2+1,2+6,35+0,2*2+0,6+0,2)*3,23 : </t>
  </si>
  <si>
    <t xml:space="preserve">3,10 : 0,55*3,23+0,5*1,23+1,1*1,23 : </t>
  </si>
  <si>
    <t xml:space="preserve">3,12 : (2,6+1,8)*3,23 : </t>
  </si>
  <si>
    <t xml:space="preserve">3,13 : (2,4*2+1,55*2)*1,23 : </t>
  </si>
  <si>
    <t xml:space="preserve">3,14 : (2,4*2+1,55*2)*1,23 : </t>
  </si>
  <si>
    <t xml:space="preserve">3,15 : (1,8+2,6)*3,23 : </t>
  </si>
  <si>
    <t xml:space="preserve">3,17 : 0,55*3,23+0,5*1,23+1,1*1,23 : </t>
  </si>
  <si>
    <t xml:space="preserve">3,18 : 0,62*3,23+1,25*3,23+0,3*3,23+0,8*1,23+1,1*1,23 : </t>
  </si>
  <si>
    <t xml:space="preserve">3,20 : 0,3*3,23+1,1*1,23+0,8*1,23 : </t>
  </si>
  <si>
    <t xml:space="preserve">3,21 : 0,3*3,23+0,8*1,23+1,1*1,23 : </t>
  </si>
  <si>
    <t xml:space="preserve">3,23 : 0,3*3,23+1,1*2*3,23+0,65*3,23+3*1,23+0,8*1,23 : </t>
  </si>
  <si>
    <t xml:space="preserve">3,26 : 0,4*3,23+1,05*3,23 : </t>
  </si>
  <si>
    <t xml:space="preserve">3,27 : (2,75+4,05+4,35)*1,23 : </t>
  </si>
  <si>
    <t xml:space="preserve">3,28 : (6,25+0,4*2+6,7+1,55)*3,23 : </t>
  </si>
  <si>
    <t xml:space="preserve">3,29 : (5,6+2,75*2)*3,23 : </t>
  </si>
  <si>
    <t xml:space="preserve">3,30 : (1,35+1,2*2)*1,23 : </t>
  </si>
  <si>
    <t xml:space="preserve">4np : 404,5346+(2,7*3,23+0,65*3,23-0,6*3,23-0,4*3,23*2) : </t>
  </si>
  <si>
    <t>2374,3427</t>
  </si>
  <si>
    <t>612473186</t>
  </si>
  <si>
    <t>Příplatek za zabudované rohovníky, stěny</t>
  </si>
  <si>
    <t xml:space="preserve">štuky : : </t>
  </si>
  <si>
    <t xml:space="preserve">rohy místností : 2,8*68+0,8*30 : </t>
  </si>
  <si>
    <t xml:space="preserve">4np : 387,18-3,23-3-2,93*2 : </t>
  </si>
  <si>
    <t>1666,37</t>
  </si>
  <si>
    <t>612481211</t>
  </si>
  <si>
    <t>Montáž výztužné sítě(perlinky)do stěrky-vnit.stěny včetně výztužné sítě a stěrkového tmelu</t>
  </si>
  <si>
    <t xml:space="preserve">3,03 : (2,5+18,35-0,25-0,2+1,6+0,15*2+3,6*2+0,4)*3,23 : </t>
  </si>
  <si>
    <t xml:space="preserve">3,04 : 2,1*2*3,23+2,25*2*3,23 : </t>
  </si>
  <si>
    <t xml:space="preserve">3,05 : 2,9*3,23+1,8*2+0,1*2+2,25*3,23*2+1,1*3*3,23+1,1*2*3,23+1,05*2*3,23 : </t>
  </si>
  <si>
    <t xml:space="preserve">3,06 : 2,4*2*3,23+2,05*2*3,23 : </t>
  </si>
  <si>
    <t xml:space="preserve">3,07 : 2,9*2*3,23+2,15*3,23*2+0,95*4*3,23+1,1*4*3,23 : </t>
  </si>
  <si>
    <t xml:space="preserve">3,08 : 2,25*2*3,23+2,1*2*2,25 : </t>
  </si>
  <si>
    <t xml:space="preserve">3,09 : (1,6+0,15*2+0,9*2+1,2+4,85+0,2*2+1,4+0,6+0,1)*3,23 : </t>
  </si>
  <si>
    <t xml:space="preserve">3,10 : 0,55*3,23+0,5*3,23+1,1*2+0,1*2 : </t>
  </si>
  <si>
    <t xml:space="preserve">3,12 : 2,6*3,23+1,8*3,23 : </t>
  </si>
  <si>
    <t xml:space="preserve">3,13 : (1,55*2+2,4*2)*3,23 : </t>
  </si>
  <si>
    <t xml:space="preserve">3,14 : (1,55*2+2,4*2)*3,23 : </t>
  </si>
  <si>
    <t xml:space="preserve">3,17 : 0,55*3,23+0,5*3,23+1,1*2+0,1*2 : </t>
  </si>
  <si>
    <t xml:space="preserve">3,18 : 0,62*3,23+1,25*3,23+0,3*3,23+0,8*3,23+1,1*2+0,1*2 : </t>
  </si>
  <si>
    <t xml:space="preserve">3,20 : 0,3*3,23+0,8*3,23+1,1*2+0,1*2 : </t>
  </si>
  <si>
    <t xml:space="preserve">3,21 : 0,3*3,23+0,8*3,23+1,1*2+0,1*2 : </t>
  </si>
  <si>
    <t xml:space="preserve">3,23 : 0,3*3,23+0,8*3,23+2,5*2+1,1*2*3,23+0,65*3,23+3*3,23 : </t>
  </si>
  <si>
    <t xml:space="preserve">3,24 : 1,8*2 : </t>
  </si>
  <si>
    <t xml:space="preserve">3,27 : 4,35*3,23+4,05*3,23+2,75*3,23 : </t>
  </si>
  <si>
    <t xml:space="preserve">3,28 : (1,55+4,5+6,7+0,4*2)*3,23 : </t>
  </si>
  <si>
    <t xml:space="preserve">3,29 : (2,75*2+5,6*2)*3,23 : </t>
  </si>
  <si>
    <t xml:space="preserve">3,30 : (1,2*2+1,35)*3,23 : </t>
  </si>
  <si>
    <t xml:space="preserve">4np : 624,8431+(2,7*3,23+0,65*3,23-0,6*3,23-0,4*3,23*2) : </t>
  </si>
  <si>
    <t>2814,9597</t>
  </si>
  <si>
    <t>622131321</t>
  </si>
  <si>
    <t>Penetrační disperzní nátěr vnějších stěn nanášený strojně</t>
  </si>
  <si>
    <t xml:space="preserve">97,983+1317,14 : </t>
  </si>
  <si>
    <t>1415,123</t>
  </si>
  <si>
    <t>622142001</t>
  </si>
  <si>
    <t>Potažení vnějších stěn sklovláknitým pletivem vtlačeným do tenkovrstvé hmoty</t>
  </si>
  <si>
    <t>621221041</t>
  </si>
  <si>
    <t>Montáž kontaktního zateplení vnějších podhledů lepením a mechanickým kotvením desek z minerální vlny s podélnou orientací tl přes 160 mm</t>
  </si>
  <si>
    <t xml:space="preserve">(19,7+5,25+6,4+3+2,25+41,47+5,25+6,4+3+2,25)*13,5 : </t>
  </si>
  <si>
    <t xml:space="preserve">(5,4+5,4+5,4+6,55)*6,7 : </t>
  </si>
  <si>
    <t xml:space="preserve">(6,95+6,95)*6,8 : </t>
  </si>
  <si>
    <t xml:space="preserve">-211,9 : </t>
  </si>
  <si>
    <t>1317,14</t>
  </si>
  <si>
    <t>63151546</t>
  </si>
  <si>
    <t>deska tepelně izolační minerální kontaktních fasád podélné vlákno ?=0,036 tl 260mm</t>
  </si>
  <si>
    <t xml:space="preserve">1317,14*1,02 'Přepočtené koeficientem množství : </t>
  </si>
  <si>
    <t>1343,483</t>
  </si>
  <si>
    <t>622531031</t>
  </si>
  <si>
    <t>Tenkovrstvá silikonová zrnitá omítka tl. 3,0 mm včetně penetrace vnějších stěn</t>
  </si>
  <si>
    <t>629991011</t>
  </si>
  <si>
    <t>Zakrytí výplní otvorů a svislých ploch fólií přilepenou lepící páskou</t>
  </si>
  <si>
    <t xml:space="preserve">211,9 : </t>
  </si>
  <si>
    <t>211,9</t>
  </si>
  <si>
    <t>621211051</t>
  </si>
  <si>
    <t>Montáž kontaktního zateplení vnějších podhledů lepením a mechanickým kotvením polystyrénových desek tl do 240 mm</t>
  </si>
  <si>
    <t xml:space="preserve">(19,7+5,25+6,4+3+2,25+41,47+5,25+6,4+3+2,25+6,95+6,95)*0,9 : </t>
  </si>
  <si>
    <t>97,983</t>
  </si>
  <si>
    <t>deska z polystyrénu XPS, hrana rovná a strukturovaný povrch 300kPa tl 220mm</t>
  </si>
  <si>
    <t>POL12_0</t>
  </si>
  <si>
    <t xml:space="preserve">97,983*1,02 'Přepočtené koeficientem množství : </t>
  </si>
  <si>
    <t>99,943</t>
  </si>
  <si>
    <t>622511111</t>
  </si>
  <si>
    <t>Tenkovrstvá akrylátová mozaiková střednězrnná omítka včetně penetrace vnějších stěn</t>
  </si>
  <si>
    <t>941111112</t>
  </si>
  <si>
    <t>Montáž lešení řadového trubkového lehkého s podlahami zatížení do 200 kg/m2 š do 0,9 m v do 25 m</t>
  </si>
  <si>
    <t>1627,023</t>
  </si>
  <si>
    <t>941111212</t>
  </si>
  <si>
    <t>Příplatek k lešení řadovému trubkovému lehkému s podlahami š 0,9 m v 25 m za první a ZKD den použití</t>
  </si>
  <si>
    <t xml:space="preserve">(19,7+5,25+6,4+3+2,25+41,47+5,25+6,4+3+2,25+6,95+6,95)*0,9*120 : </t>
  </si>
  <si>
    <t xml:space="preserve">(19,7+5,25+6,4+3+2,25+41,47+5,25+6,4+3+2,25)*13,5*120 : </t>
  </si>
  <si>
    <t xml:space="preserve">(5,4+5,4+5,4+6,55)*6,7*120 : </t>
  </si>
  <si>
    <t xml:space="preserve">(6,95+6,95)*6,8*120 : </t>
  </si>
  <si>
    <t>195242,76</t>
  </si>
  <si>
    <t>941111812</t>
  </si>
  <si>
    <t>Demontáž lešení řadového trubkového lehkého s podlahami zatížení do 200 kg/m2 š do 0,9 m v do 25 m</t>
  </si>
  <si>
    <t>93001</t>
  </si>
  <si>
    <t>D+M betonové šachty na teplovodu vč.zemních prací</t>
  </si>
  <si>
    <t>622252001</t>
  </si>
  <si>
    <t>Montáž profilů kontaktního zateplení připevněných mechanicky</t>
  </si>
  <si>
    <t xml:space="preserve">19,7+5,25+6,4+3+2,25+41,47+5,25+6,4+3+2,25+5,4+5,4+5,4+6,55+6,95+6,95 : </t>
  </si>
  <si>
    <t>131,62</t>
  </si>
  <si>
    <t>28342213</t>
  </si>
  <si>
    <t>profil zakládací sada upevňovacího a nasouvacího profilu pro ETICS pro izolant tl 180-220mm</t>
  </si>
  <si>
    <t xml:space="preserve">131,62*1,05 'Přepočtené koeficientem množství : </t>
  </si>
  <si>
    <t>138,201</t>
  </si>
  <si>
    <t>622252002</t>
  </si>
  <si>
    <t>Montáž profilů kontaktního zateplení lepených</t>
  </si>
  <si>
    <t>59051500</t>
  </si>
  <si>
    <t>profil systémový pro KZS</t>
  </si>
  <si>
    <t xml:space="preserve">362,55*1,05 'Přepočtené koeficientem množství : </t>
  </si>
  <si>
    <t>380,678</t>
  </si>
  <si>
    <t>631312611</t>
  </si>
  <si>
    <t>Mazanina betonová tl. 5 - 8 cm C 16/20</t>
  </si>
  <si>
    <t>Včetně vytvoření dilatačních spár, bez zaplnění.</t>
  </si>
  <si>
    <t xml:space="preserve">1np : 56,347 : </t>
  </si>
  <si>
    <t xml:space="preserve">2np : 48,523 : </t>
  </si>
  <si>
    <t xml:space="preserve">pvc,koberec : (52,85+143,62+22,15+20,06+20,06+22,15+21,53+27,97*2+32,43+43,23+34,65+13,28)*0,075 : </t>
  </si>
  <si>
    <t xml:space="preserve">dlažba : (15,43+14,5+4,52+8,91+4,92+8,16+4,52+3,33+3,33+21,13+16,72+1,44)*0,065 : </t>
  </si>
  <si>
    <t xml:space="preserve">4np : 43,0954 : </t>
  </si>
  <si>
    <t>191,0608</t>
  </si>
  <si>
    <t>631313811-R</t>
  </si>
  <si>
    <t>Mazanina betonová tl. 8 - 12 cm C 30/37 lehčený karemzitem</t>
  </si>
  <si>
    <t xml:space="preserve">2np : 3,628 : </t>
  </si>
  <si>
    <t xml:space="preserve">balkony : : </t>
  </si>
  <si>
    <t xml:space="preserve">3np : (7,6*4+5,88)*0,1 : </t>
  </si>
  <si>
    <t xml:space="preserve">4np : 3,628 : </t>
  </si>
  <si>
    <t xml:space="preserve">stříšky nad balkony : 3,628 : </t>
  </si>
  <si>
    <t>14,512-3,628</t>
  </si>
  <si>
    <t>631319161</t>
  </si>
  <si>
    <t>Příplatek za konečnou úpravu mazanin tl. 8 cm</t>
  </si>
  <si>
    <t>631319163</t>
  </si>
  <si>
    <t>Příplatek za konečnou úpravu mazanin tl. 12 cm</t>
  </si>
  <si>
    <t>631319171</t>
  </si>
  <si>
    <t>Příplatek za stržení povrchu mazaniny tl. 8 cm</t>
  </si>
  <si>
    <t>631319183</t>
  </si>
  <si>
    <t>Příplatek za sklon mazaniny  tl. 8 - 12 cm</t>
  </si>
  <si>
    <t>631351101</t>
  </si>
  <si>
    <t>Bednění stěn, rýh a otvorů v podlahách - zřízení</t>
  </si>
  <si>
    <t xml:space="preserve">2np : 2,28 : </t>
  </si>
  <si>
    <t xml:space="preserve">3np : 0,74*0,1*2*5+2,6*0,1+3,2*0,1*4 : </t>
  </si>
  <si>
    <t xml:space="preserve">4np : 2,28 : </t>
  </si>
  <si>
    <t xml:space="preserve">stříšky nad balkony : 2,28 : </t>
  </si>
  <si>
    <t>9,12-2,28</t>
  </si>
  <si>
    <t>631351102</t>
  </si>
  <si>
    <t>Bednění stěn, rýh a otvorů v podlahách -odstranění</t>
  </si>
  <si>
    <t>631361921</t>
  </si>
  <si>
    <t>Výztuž mazanin svařovanou sítí bez materiálu</t>
  </si>
  <si>
    <t xml:space="preserve">1np : 2,785 : </t>
  </si>
  <si>
    <t xml:space="preserve">2np : 2,157 : </t>
  </si>
  <si>
    <t xml:space="preserve">pvc,koberec : (52,85+143,62+22,15+20,06+20,06+22,15+21,53+27,97*2+32,43+43,23+34,65+13,28)*0,00222*1,15 : </t>
  </si>
  <si>
    <t xml:space="preserve">dlažba : (15,43+14,5+4,52+8,91+4,92+8,16+4,52+3,33+3,33+21,13+16,72+1,44)*0,00222*1,15 : </t>
  </si>
  <si>
    <t xml:space="preserve">4np : 1,50336 : </t>
  </si>
  <si>
    <t>7,94872</t>
  </si>
  <si>
    <t>632411104-R</t>
  </si>
  <si>
    <t>Vyrovnávací stěrka, ruční zprac. tl.2 mm</t>
  </si>
  <si>
    <t xml:space="preserve">1np : 1090,873 : </t>
  </si>
  <si>
    <t xml:space="preserve">2np : 844,888 : </t>
  </si>
  <si>
    <t xml:space="preserve">pvc,koberec : (52,85+143,62+22,15+20,06+20,06+22,15+21,53+27,97*2+32,43+43,23+34,65+13,28) : </t>
  </si>
  <si>
    <t xml:space="preserve">dlažba : (15,43+14,5+4,52+8,91+4,92+8,16+4,52+3,33+3,33+21,13+16,72+1,44) : </t>
  </si>
  <si>
    <t xml:space="preserve">4np : 588,86 : </t>
  </si>
  <si>
    <t>1935,761</t>
  </si>
  <si>
    <t>632451024-R</t>
  </si>
  <si>
    <t>Vyrovnávací potěr MC 15, v pásu, tl. 115 mm vč.bednění</t>
  </si>
  <si>
    <t xml:space="preserve">vyrovnání parapetu : : </t>
  </si>
  <si>
    <t xml:space="preserve">3np : 0,3*(1,4*15+5*2+2,37+0,95*9+1,475*8+3+2,2+1,25) : </t>
  </si>
  <si>
    <t xml:space="preserve">4np : 18,051-3*0,3 : </t>
  </si>
  <si>
    <t>77,233</t>
  </si>
  <si>
    <t>31390021</t>
  </si>
  <si>
    <t>Síť svařovaná d 6,0 oka 200/200 KH 31</t>
  </si>
  <si>
    <t>3113,481</t>
  </si>
  <si>
    <t>631571010</t>
  </si>
  <si>
    <t>Zřízení násypu, podlahy nebo střechy, bez dodávky</t>
  </si>
  <si>
    <t>střecha : 660*0,05</t>
  </si>
  <si>
    <t>výtahová šachta : 3,76*2,945*0,05</t>
  </si>
  <si>
    <t>58333663</t>
  </si>
  <si>
    <t>Kačírek praný frakce 16-32 mm volně ložený</t>
  </si>
  <si>
    <t>l</t>
  </si>
  <si>
    <t>33,55366*1000</t>
  </si>
  <si>
    <t>941955003</t>
  </si>
  <si>
    <t>Lešení lehké pomocné, výška podlahy do 2,5 m</t>
  </si>
  <si>
    <t>953941312</t>
  </si>
  <si>
    <t>Osazení požárního hasicího přístroje na stěnu</t>
  </si>
  <si>
    <t>1np : 7 : 14</t>
  </si>
  <si>
    <t>2np : 7 : 8</t>
  </si>
  <si>
    <t>3np : 4 : 4</t>
  </si>
  <si>
    <t>4np : 5 : 5</t>
  </si>
  <si>
    <t>střecha : 2</t>
  </si>
  <si>
    <t>44984100-R</t>
  </si>
  <si>
    <t>Přístroj hasicí práškový, stojan</t>
  </si>
  <si>
    <t>21A : 1+3+1+3+2+4+4+4</t>
  </si>
  <si>
    <t>34A : 1+1+2</t>
  </si>
  <si>
    <t>183B : 2+1</t>
  </si>
  <si>
    <t>44984140-R</t>
  </si>
  <si>
    <t>Přístroj hasicí sněhový,stojan</t>
  </si>
  <si>
    <t>70B : 1+1</t>
  </si>
  <si>
    <t>89B : 1+1</t>
  </si>
  <si>
    <t>95001</t>
  </si>
  <si>
    <t>Protipožární ucpávky,tmel</t>
  </si>
  <si>
    <t>95002</t>
  </si>
  <si>
    <t>Protipožární manžety do průměru 110mm</t>
  </si>
  <si>
    <t>95003</t>
  </si>
  <si>
    <t>Výstražné a bezpečnostní tabulky</t>
  </si>
  <si>
    <t>9001</t>
  </si>
  <si>
    <t>Rekonstrukce stávajícího objektu</t>
  </si>
  <si>
    <t>9002</t>
  </si>
  <si>
    <t>Statické podchycení stávajícího objektu</t>
  </si>
  <si>
    <t>9003</t>
  </si>
  <si>
    <t>Bourací práce ve stávajícím objektu vč.likvidace suti</t>
  </si>
  <si>
    <t>974031666</t>
  </si>
  <si>
    <t>Vysekání rýh zeď cihelná vtah. nosníků 15 x 25 cm</t>
  </si>
  <si>
    <t>vzt překlady : 192</t>
  </si>
  <si>
    <t>711212000</t>
  </si>
  <si>
    <t>Penetrace podkladu pod hydroizolační nátěr,vč.dod.</t>
  </si>
  <si>
    <t xml:space="preserve">1np : 525,874 : </t>
  </si>
  <si>
    <t xml:space="preserve">2np : 483,269 : </t>
  </si>
  <si>
    <t xml:space="preserve">pod obklady a dlažbu : : </t>
  </si>
  <si>
    <t xml:space="preserve">3np : 4,52+8,91+4,92+8,16+4,52+3,33*2+21,13+16,72+1,44 : </t>
  </si>
  <si>
    <t xml:space="preserve">3,04 : 2,1*2*2+2,25*2*2 : </t>
  </si>
  <si>
    <t xml:space="preserve">3,05 : (2,9*2+2,25*2+1,1*2+1,05*2+1,1*4)*2 : </t>
  </si>
  <si>
    <t xml:space="preserve">3,06 : (2,05*2+2,4*2)*2 : </t>
  </si>
  <si>
    <t xml:space="preserve">3,07 : (2,15*2+2,9*2+1,1*4+0,95*4)*2 : </t>
  </si>
  <si>
    <t xml:space="preserve">3,08 : (2,15*2+2,1*2)*2 : </t>
  </si>
  <si>
    <t xml:space="preserve">3,09 : 4,85*0,6+0,6*2*0,6+0,6*2*2+1,4*2 : </t>
  </si>
  <si>
    <t xml:space="preserve">3,10 : (0,5+1,1)*2 : </t>
  </si>
  <si>
    <t xml:space="preserve">3,13 : (1,55*2+2,4*2)*2 : </t>
  </si>
  <si>
    <t xml:space="preserve">3,14 : (1,55*2+2,4*2)*2 : </t>
  </si>
  <si>
    <t xml:space="preserve">3,17 : (0,5+1,1)*2 : </t>
  </si>
  <si>
    <t xml:space="preserve">3,18 : (0,8+1,1)*2 : </t>
  </si>
  <si>
    <t xml:space="preserve">3,20 : (0,8+1,1)*2 : </t>
  </si>
  <si>
    <t xml:space="preserve">3,21 : (0,8+1,1)*2 : </t>
  </si>
  <si>
    <t xml:space="preserve">3,23 : (3,5*2+7,15*2+1,1*2)*2 : </t>
  </si>
  <si>
    <t xml:space="preserve">3,24 : (1,8+0,7)*2 : </t>
  </si>
  <si>
    <t xml:space="preserve">3,27 : (4,35*2+4,05*2)*2 : </t>
  </si>
  <si>
    <t xml:space="preserve">3,28 : 1,2*2+2,4*0,6+0,6*0,6 : </t>
  </si>
  <si>
    <t xml:space="preserve">3,30 : (1,35*2+1,2*2)*2 : </t>
  </si>
  <si>
    <t xml:space="preserve">3np : 7,6*4+5,88 : </t>
  </si>
  <si>
    <t xml:space="preserve">4np : 398,29 : </t>
  </si>
  <si>
    <t xml:space="preserve">stříšky nad balkony : 36,28 : </t>
  </si>
  <si>
    <t>1842,003</t>
  </si>
  <si>
    <t>711212002-R</t>
  </si>
  <si>
    <t>Hydroizolační povlak - nátěr nebo stěrka vč.systémového bandážování</t>
  </si>
  <si>
    <t>dvouvrstvá</t>
  </si>
  <si>
    <t>998711103</t>
  </si>
  <si>
    <t>Přesun hmot pro izolace proti vodě, výšky do 60 m</t>
  </si>
  <si>
    <t>712311101</t>
  </si>
  <si>
    <t>Povlaková krytina střech do 10°, za studena ALP 1 x nátěr - včetně dodávky ALP</t>
  </si>
  <si>
    <t xml:space="preserve">2np : 36,28 : </t>
  </si>
  <si>
    <t xml:space="preserve">np13 : : </t>
  </si>
  <si>
    <t xml:space="preserve">4np : 36,28 : </t>
  </si>
  <si>
    <t>145,12</t>
  </si>
  <si>
    <t>střecha nový objekt : 660</t>
  </si>
  <si>
    <t>výtahová šachta : 3,76*2,945</t>
  </si>
  <si>
    <t>střecha spoj.krček : 20,67*6,4</t>
  </si>
  <si>
    <t>střecha nástavba a výt.šachta : 7,85*8,08+11,11*14,2</t>
  </si>
  <si>
    <t>712341559</t>
  </si>
  <si>
    <t>Povlaková krytina střech do 10°, NAIP přitavením 1 vrstva - včetně dodávky</t>
  </si>
  <si>
    <t>712391171</t>
  </si>
  <si>
    <t>Povlaková krytina střech do 10°, podklad. textilie 1 vrstva - včetně dodávky textilie</t>
  </si>
  <si>
    <t>712391172</t>
  </si>
  <si>
    <t>Povlaková krytina střech do 10°, ochran. textilie 1 vrstva - včetně dodávky textilie</t>
  </si>
  <si>
    <t>712373111-R</t>
  </si>
  <si>
    <t>Krytina střech do 10° fólie, 6 kotev/m2, na beton tl. izolace do 500 mm,fólie PVC -P tl. 2mm</t>
  </si>
  <si>
    <t>Kalkul</t>
  </si>
  <si>
    <t>včetně ukotvení k podkladu hmoždinkami, svaření všech spojů a překrytí kotev fólií.</t>
  </si>
  <si>
    <t>vytažení na atiky : (121-3,76*2-2,945)*0,16</t>
  </si>
  <si>
    <t>horní díl atiky : 110,535*0,71</t>
  </si>
  <si>
    <t>vytažení na stěny : (3,76*2+2,945)*0,3</t>
  </si>
  <si>
    <t>vytažení na atiky : (6,4*2+20,67)*0,16</t>
  </si>
  <si>
    <t>(14,12*2+19,19*2)*0,16</t>
  </si>
  <si>
    <t>horní díl atiky : (33,47+66,62)*0,71</t>
  </si>
  <si>
    <t>vytažení na stěny : (2,97*2+2,62*2+20,35)*0,3</t>
  </si>
  <si>
    <t>712378007</t>
  </si>
  <si>
    <t>Rohová lišta vnitřní VIPLANYL RŠ 100 mm</t>
  </si>
  <si>
    <t>Úprava délky a připevnění rohové lišty natloukacími hmoždinkami včetně dodávky lišty.</t>
  </si>
  <si>
    <t>střecha : 121</t>
  </si>
  <si>
    <t>(6,4*2+20,67)</t>
  </si>
  <si>
    <t>(14,12*2+19,19*2)</t>
  </si>
  <si>
    <t>(2,97*2+2,62*2+20,35)</t>
  </si>
  <si>
    <t>712378006</t>
  </si>
  <si>
    <t>Rohová lišta vnější VIPLANYL RŠ 100 mm</t>
  </si>
  <si>
    <t>střecha : 121-3,76*2-2,945</t>
  </si>
  <si>
    <t>712378005</t>
  </si>
  <si>
    <t>Stěnová lišta vyhnutá VIPLANYL RŠ 70 mm</t>
  </si>
  <si>
    <t>Úprava délky a připevnění stěnové lišty natloukacími hmoždinkami včetně dodávky lišty.</t>
  </si>
  <si>
    <t>střecha : 3,76*2+2,945</t>
  </si>
  <si>
    <t>vytažení na stěny : (2,97*2+2,62*2+20,35)</t>
  </si>
  <si>
    <t>712378003</t>
  </si>
  <si>
    <t>Atiková okapnice VIPLANYL RŠ 250 mm</t>
  </si>
  <si>
    <t>Úprava délky a připevnění okapnice natloukacími hmoždinkami včetně dodávky okapnice.</t>
  </si>
  <si>
    <t>výtahová šachta : 3,76*2+2,945*2+2,97*2+2,62*2</t>
  </si>
  <si>
    <t>horní díl atiky : 110,535+100,09</t>
  </si>
  <si>
    <t>712391171-R</t>
  </si>
  <si>
    <t>Povlaková krytina střech do 10°, podklad. textilie 2 vrstva - včetně dodávky textilie</t>
  </si>
  <si>
    <t>stříšky nad balkony : 10,804</t>
  </si>
  <si>
    <t>998712104</t>
  </si>
  <si>
    <t>Přesun hmot pro povlakové krytiny, výšky do 36 m</t>
  </si>
  <si>
    <t>713191100</t>
  </si>
  <si>
    <t>Položení separační fólie včetně dodávky PE fólie</t>
  </si>
  <si>
    <t xml:space="preserve">1np : 612,365 : </t>
  </si>
  <si>
    <t xml:space="preserve">2np : 598,745 : </t>
  </si>
  <si>
    <t xml:space="preserve">3np : 15,43+14,5+52,85+4,52+8,91+4,92+8,16+4,52+143,62+22,15+20,06+3,33+3,33+20,06 : </t>
  </si>
  <si>
    <t xml:space="preserve">22,15+21,53+27,97+27,97+21,13+32,43+43,23+16,72+34,65+13,28+1,44 : </t>
  </si>
  <si>
    <t>2388,83</t>
  </si>
  <si>
    <t>713191221</t>
  </si>
  <si>
    <t>Dilatační pásek podél stěn výšky 100 mm vč.dodávky</t>
  </si>
  <si>
    <t xml:space="preserve">3np : 498,36 : </t>
  </si>
  <si>
    <t xml:space="preserve">4np : 498,36 : </t>
  </si>
  <si>
    <t>996,72</t>
  </si>
  <si>
    <t>Izolace tepelná podlah na sucho, jednovrstvá</t>
  </si>
  <si>
    <t>63166815</t>
  </si>
  <si>
    <t>Deska tl.40 mm útlum kroč. hluk minerální vata 0,036 W/mK</t>
  </si>
  <si>
    <t xml:space="preserve">2388,83*1,1 : </t>
  </si>
  <si>
    <t>2627,713</t>
  </si>
  <si>
    <t>713141327-R</t>
  </si>
  <si>
    <t>Izolace tepelná střech,2vrstvy,kotvy</t>
  </si>
  <si>
    <t>713141312</t>
  </si>
  <si>
    <t>Izolace tepelná střech do tl.160 mm,1vrstva,kotvy</t>
  </si>
  <si>
    <t>vytažení na atiky : (121-3,76*2-2,945)*0,41</t>
  </si>
  <si>
    <t>stříšky nad balkony : 2,44*0,74+3,04*0,74*4</t>
  </si>
  <si>
    <t>vytažení na atiky : (6,4*2+20,67)*0,41</t>
  </si>
  <si>
    <t>(14,12*2+19,19*2)*0,41</t>
  </si>
  <si>
    <t>28375972</t>
  </si>
  <si>
    <t>Deska spádová EPS 150</t>
  </si>
  <si>
    <t>střecha : 660*0,22*1,1</t>
  </si>
  <si>
    <t>stříšky nad balkony : 10,804*0,06*1,1</t>
  </si>
  <si>
    <t>výtahová šachta : 3,76*2,945*0,22*1,1</t>
  </si>
  <si>
    <t>střecha spoj.krček : 20,67*6,4*0,22*1,1</t>
  </si>
  <si>
    <t>střecha nástavba a výt.šachta : (7,85*8,08+11,11*14,2)*0,22*1,1</t>
  </si>
  <si>
    <t>28375705</t>
  </si>
  <si>
    <t>Deska izolační stabilizov. EPS 150  1000 x 500 mm</t>
  </si>
  <si>
    <t>střecha : 660*0,3*1,1</t>
  </si>
  <si>
    <t>výtahová šachta : 3,76*2,945*0,3*1,1</t>
  </si>
  <si>
    <t>střecha spoj.krček : 20,67*6,4*0,3*1,1</t>
  </si>
  <si>
    <t>střecha nástavba a výt.šachta : (7,85*8,08+11,11*14,2)*0,3*1,1</t>
  </si>
  <si>
    <t>28375707</t>
  </si>
  <si>
    <t>Deska izolační fasádní EPS 70F  1000 x 500 mm</t>
  </si>
  <si>
    <t>vytažení na atiky : (121-3,76*2-2,945)*0,41*0,15*1,1</t>
  </si>
  <si>
    <t>(6,4*2+20,67)*0,41*0,15*1,1</t>
  </si>
  <si>
    <t>(14,12*2+19,19*2)*0,41*0,15*1,1</t>
  </si>
  <si>
    <t>283754601</t>
  </si>
  <si>
    <t>Polystyren extrudovaný XPS 600 x 1250 mm</t>
  </si>
  <si>
    <t>horní díl atiky : 110,535*0,71*0,28*1,1</t>
  </si>
  <si>
    <t>(33,47+66,62)*0,71*0,28*1,</t>
  </si>
  <si>
    <t>998713103</t>
  </si>
  <si>
    <t>Přesun hmot pro izolace tepelné, výšky do 24 m</t>
  </si>
  <si>
    <t>762441112-R</t>
  </si>
  <si>
    <t>Montáž obložení atiky,OSB desky,1vrst.,šroubováním včetně dodávky desky OSB tl. 25 mm</t>
  </si>
  <si>
    <t>výtahová šachta : (3,76*2+2,945*2+2,97*2+2,62*2)*0,625</t>
  </si>
  <si>
    <t>(33,47+66,62)*0,71</t>
  </si>
  <si>
    <t>762712110</t>
  </si>
  <si>
    <t>Montáž vázaných konstrukcí hraněných do 120 cm2 včetně dodávky řeziva, hranoly</t>
  </si>
  <si>
    <t>výtahová šachta : 3,76*2+2,945*2</t>
  </si>
  <si>
    <t>(13,41/0,6)*0,8</t>
  </si>
  <si>
    <t>2,97*2+2,62*2</t>
  </si>
  <si>
    <t>(11,18/0,6)*0,8</t>
  </si>
  <si>
    <t>762395000</t>
  </si>
  <si>
    <t>Spojovací a ochranné prostředky pro střechy</t>
  </si>
  <si>
    <t>výtahová šachta : (3,76*2+2,945*2)*0,15*0,08</t>
  </si>
  <si>
    <t>(13,41/0,6)*0,8*0,15*0,08</t>
  </si>
  <si>
    <t>(2,97*2+2,62*2)*0,15*0,08</t>
  </si>
  <si>
    <t>((11,18/0,6)*0,8)*0,15*0,08</t>
  </si>
  <si>
    <t>762911111</t>
  </si>
  <si>
    <t>Impregnace řeziva máčením Bochemit QB</t>
  </si>
  <si>
    <t>výtahová šachta : (3,76*2+2,945*2)*(0,15*2+0,08*2)</t>
  </si>
  <si>
    <t>17,88*(0,15*2+0,08*2)</t>
  </si>
  <si>
    <t>11,18*(0,15*2+0,08*2)</t>
  </si>
  <si>
    <t>14,90667*(0,15*2+0,08*2)</t>
  </si>
  <si>
    <t>763613232-R</t>
  </si>
  <si>
    <t>M.záklopu stropů z desek nad tl.18 mm,P+D,šroubov. vč. dodávky desky OSB tl. 25 mm</t>
  </si>
  <si>
    <t>998763101</t>
  </si>
  <si>
    <t>Přesun hmot pro dřevostavby, výšky do 12 m</t>
  </si>
  <si>
    <t>998762103</t>
  </si>
  <si>
    <t>Přesun hmot pro tesařské konstrukce, výšky do 24 m</t>
  </si>
  <si>
    <t>764-001</t>
  </si>
  <si>
    <t>Koutová lišta - dle výpisu klempířských prvků K12</t>
  </si>
  <si>
    <t xml:space="preserve">K12 : </t>
  </si>
  <si>
    <t xml:space="preserve">49,5 : </t>
  </si>
  <si>
    <t>49,5</t>
  </si>
  <si>
    <t>764-002</t>
  </si>
  <si>
    <t>Lišta pod zakládací lištu tepelné izolace - dle výpisu klempířských prvků K13</t>
  </si>
  <si>
    <t xml:space="preserve">K13 : </t>
  </si>
  <si>
    <t>764-003</t>
  </si>
  <si>
    <t>Koutová lišta vnitřní - atika - dle výpisu klempířských prvků K14</t>
  </si>
  <si>
    <t xml:space="preserve">K14 : </t>
  </si>
  <si>
    <t xml:space="preserve">228,5 : </t>
  </si>
  <si>
    <t>228,5</t>
  </si>
  <si>
    <t>764-004</t>
  </si>
  <si>
    <t>Koutová lišta vnější - atika - dle výpisu klempířských prvků K15</t>
  </si>
  <si>
    <t xml:space="preserve">K15 : </t>
  </si>
  <si>
    <t>764-005</t>
  </si>
  <si>
    <t>Závětrná lišta - atika - dle výpisu klempířských prvků K16</t>
  </si>
  <si>
    <t xml:space="preserve">K16 : </t>
  </si>
  <si>
    <t xml:space="preserve">213,2 : </t>
  </si>
  <si>
    <t>213,2</t>
  </si>
  <si>
    <t>764-006</t>
  </si>
  <si>
    <t>Dilatace - atika - dle výpisu klempířských prvků K17</t>
  </si>
  <si>
    <t xml:space="preserve">K17 : </t>
  </si>
  <si>
    <t xml:space="preserve">14 : </t>
  </si>
  <si>
    <t>764-007</t>
  </si>
  <si>
    <t>Vrchní část dilatace a koutová lišta - dle výpisu klempířských prvků K18</t>
  </si>
  <si>
    <t xml:space="preserve">K18 : </t>
  </si>
  <si>
    <t xml:space="preserve">21,5 : </t>
  </si>
  <si>
    <t>21,5</t>
  </si>
  <si>
    <t>764216642</t>
  </si>
  <si>
    <t>Oplechování rovných parapetů celoplošně lepené z Pz s povrchovou úpravou rš 230 mm</t>
  </si>
  <si>
    <t xml:space="preserve">K10 : </t>
  </si>
  <si>
    <t xml:space="preserve">1*1,5 : </t>
  </si>
  <si>
    <t>1,5</t>
  </si>
  <si>
    <t>764216643</t>
  </si>
  <si>
    <t>Oplechování rovných parapetů celoplošně lepené z Pz s povrchovou úpravou rš 250 mm</t>
  </si>
  <si>
    <t xml:space="preserve">K9 : </t>
  </si>
  <si>
    <t xml:space="preserve">1*1,6 : </t>
  </si>
  <si>
    <t>1,6</t>
  </si>
  <si>
    <t>764216645</t>
  </si>
  <si>
    <t>Oplechování rovných parapetů celoplošně lepené z Pz s povrchovou úpravou rš 390 mm</t>
  </si>
  <si>
    <t xml:space="preserve">K1 : </t>
  </si>
  <si>
    <t xml:space="preserve">58*1,4 : </t>
  </si>
  <si>
    <t xml:space="preserve">K2 : </t>
  </si>
  <si>
    <t xml:space="preserve">2*1,2 : </t>
  </si>
  <si>
    <t xml:space="preserve">K3 : </t>
  </si>
  <si>
    <t xml:space="preserve">2*0,9 : </t>
  </si>
  <si>
    <t xml:space="preserve">K4 : </t>
  </si>
  <si>
    <t xml:space="preserve">10*1,5 : </t>
  </si>
  <si>
    <t xml:space="preserve">K5 : </t>
  </si>
  <si>
    <t xml:space="preserve">3*2,2 : </t>
  </si>
  <si>
    <t xml:space="preserve">K7 : </t>
  </si>
  <si>
    <t xml:space="preserve">1*3,8 : </t>
  </si>
  <si>
    <t xml:space="preserve">K8 : </t>
  </si>
  <si>
    <t xml:space="preserve">7*5 : </t>
  </si>
  <si>
    <t>145,8</t>
  </si>
  <si>
    <t>764216646</t>
  </si>
  <si>
    <t>Oplechování rovných parapetů celoplošně lepené z Pz s povrchovou úpravou rš 540 mm</t>
  </si>
  <si>
    <t xml:space="preserve">K6 : </t>
  </si>
  <si>
    <t xml:space="preserve">1*3 : </t>
  </si>
  <si>
    <t>764216646-1</t>
  </si>
  <si>
    <t>Oplechování rovných parapetů celoplošně lepené z Pz s povrchovou úpravou rš 480 mm</t>
  </si>
  <si>
    <t xml:space="preserve">K11 : </t>
  </si>
  <si>
    <t xml:space="preserve">3*1,25 : </t>
  </si>
  <si>
    <t>3,75</t>
  </si>
  <si>
    <t>998764103</t>
  </si>
  <si>
    <t>Přesun hmot pro klempířské konstr., výšky do 24 m</t>
  </si>
  <si>
    <t>766660001</t>
  </si>
  <si>
    <t>Montáž dveřních křídel otvíravých jednokřídlových š do 0,8 m do ocelové zárubně</t>
  </si>
  <si>
    <t xml:space="preserve">1+4+1+2+1+4+4+4+2+4+4+1+1+2+1+1+1+10+9+3 : </t>
  </si>
  <si>
    <t>60</t>
  </si>
  <si>
    <t>766660002</t>
  </si>
  <si>
    <t>Montáž dveřních křídel otvíravých jednokřídlových š přes 0,8 m do ocelové zárubně</t>
  </si>
  <si>
    <t xml:space="preserve">15+21+6+6+2+4+1+8+1 : </t>
  </si>
  <si>
    <t>64</t>
  </si>
  <si>
    <t>766660021</t>
  </si>
  <si>
    <t>Montáž dveřních křídel otvíravých jednokřídlových š do 0,8 m požárních do ocelové zárubně</t>
  </si>
  <si>
    <t xml:space="preserve">2+1+1+1+1+1 : </t>
  </si>
  <si>
    <t>7</t>
  </si>
  <si>
    <t>766660022</t>
  </si>
  <si>
    <t>Montáž dveřních křídel otvíravých jednokřídlových š přes 0,8 m požárních do ocelové zárubně</t>
  </si>
  <si>
    <t xml:space="preserve">1+2+1+1+1+1 : </t>
  </si>
  <si>
    <t>766694111</t>
  </si>
  <si>
    <t>Montáž parapetních desek dřevěných nebo plastových šířky do 30 cm délky do 1,0 m</t>
  </si>
  <si>
    <t xml:space="preserve">1+1+1+1+1 : </t>
  </si>
  <si>
    <t>766694112</t>
  </si>
  <si>
    <t>Montáž parapetních desek dřevěných nebo plastových šířky do 30 cm délky do 1,6 m</t>
  </si>
  <si>
    <t xml:space="preserve">57+1+2+3+1 : </t>
  </si>
  <si>
    <t>766694113</t>
  </si>
  <si>
    <t>Montáž parapetních desek dřevěných nebo plastových šířky do 30 cm délky do 2,6 m</t>
  </si>
  <si>
    <t xml:space="preserve">3 : </t>
  </si>
  <si>
    <t>766694114</t>
  </si>
  <si>
    <t>Montáž parapetních desek dřevěných nebo plastových šířky do 30 cm délky přes 2,6 m</t>
  </si>
  <si>
    <t xml:space="preserve">1 : </t>
  </si>
  <si>
    <t>766695213</t>
  </si>
  <si>
    <t>Montáž truhlářských prahů dveří jednokřídlových šířky přes 10 cm</t>
  </si>
  <si>
    <t xml:space="preserve">1+1+2 : </t>
  </si>
  <si>
    <t>61140077</t>
  </si>
  <si>
    <t>parapet plastový vnitřní – š 100mm, barva bílá</t>
  </si>
  <si>
    <t xml:space="preserve">1,6*1 : </t>
  </si>
  <si>
    <t>61140078</t>
  </si>
  <si>
    <t>parapet plastový vnitřní – š 190mm, barva bílá</t>
  </si>
  <si>
    <t xml:space="preserve">1,5*1 : </t>
  </si>
  <si>
    <t xml:space="preserve">1,5*3 : </t>
  </si>
  <si>
    <t xml:space="preserve">1,2*2 : </t>
  </si>
  <si>
    <t>8,4</t>
  </si>
  <si>
    <t>61140080</t>
  </si>
  <si>
    <t>parapet plastový vnitřní – š 270mm, barva bílá</t>
  </si>
  <si>
    <t xml:space="preserve">1,4*57 : </t>
  </si>
  <si>
    <t xml:space="preserve">1,4*1 : </t>
  </si>
  <si>
    <t>81,2</t>
  </si>
  <si>
    <t>6,6</t>
  </si>
  <si>
    <t xml:space="preserve">0,9*5 : </t>
  </si>
  <si>
    <t>4,5</t>
  </si>
  <si>
    <t>61162073</t>
  </si>
  <si>
    <t>dveře jednokřídlé vnitřní šířky 700mm</t>
  </si>
  <si>
    <t xml:space="preserve">Dodávka vnitřních dveří dle výpisu interiérových dveří včetně všech doplňků : </t>
  </si>
  <si>
    <t xml:space="preserve">D9L : </t>
  </si>
  <si>
    <t xml:space="preserve">D10L : </t>
  </si>
  <si>
    <t xml:space="preserve">2 : </t>
  </si>
  <si>
    <t xml:space="preserve">D10P : </t>
  </si>
  <si>
    <t xml:space="preserve">D11L : </t>
  </si>
  <si>
    <t xml:space="preserve">D11P : </t>
  </si>
  <si>
    <t xml:space="preserve">D12L : </t>
  </si>
  <si>
    <t xml:space="preserve">10 : </t>
  </si>
  <si>
    <t xml:space="preserve">D12P : </t>
  </si>
  <si>
    <t xml:space="preserve">9 : </t>
  </si>
  <si>
    <t>28</t>
  </si>
  <si>
    <t>61162074</t>
  </si>
  <si>
    <t>dveře jednokřídlé vnitřní šířky 800mm</t>
  </si>
  <si>
    <t xml:space="preserve">D5L : </t>
  </si>
  <si>
    <t xml:space="preserve">4 : </t>
  </si>
  <si>
    <t xml:space="preserve">D5P : </t>
  </si>
  <si>
    <t xml:space="preserve">D6L : </t>
  </si>
  <si>
    <t xml:space="preserve">D6P : </t>
  </si>
  <si>
    <t xml:space="preserve">D7L : </t>
  </si>
  <si>
    <t xml:space="preserve">D7P : </t>
  </si>
  <si>
    <t xml:space="preserve">D8L : </t>
  </si>
  <si>
    <t xml:space="preserve">D8P : </t>
  </si>
  <si>
    <t>32</t>
  </si>
  <si>
    <t>61162075</t>
  </si>
  <si>
    <t>dveře jednokřídlé vnitřní šířky 900mm</t>
  </si>
  <si>
    <t xml:space="preserve">D3L : </t>
  </si>
  <si>
    <t xml:space="preserve">6 : </t>
  </si>
  <si>
    <t xml:space="preserve">D3P : </t>
  </si>
  <si>
    <t xml:space="preserve">D4L : </t>
  </si>
  <si>
    <t xml:space="preserve">8 : </t>
  </si>
  <si>
    <t>21</t>
  </si>
  <si>
    <t>61162076</t>
  </si>
  <si>
    <t>dveře jednokřídlé vnitřní šířky 1000mm</t>
  </si>
  <si>
    <t xml:space="preserve">D13P : </t>
  </si>
  <si>
    <t>61162077</t>
  </si>
  <si>
    <t>dveře jednokřídlé vnitřní šířky 1100mm</t>
  </si>
  <si>
    <t xml:space="preserve">D1L : </t>
  </si>
  <si>
    <t xml:space="preserve">15 : </t>
  </si>
  <si>
    <t xml:space="preserve">D1P : </t>
  </si>
  <si>
    <t xml:space="preserve">21 : </t>
  </si>
  <si>
    <t xml:space="preserve">D2L : </t>
  </si>
  <si>
    <t>42</t>
  </si>
  <si>
    <t>61162098</t>
  </si>
  <si>
    <t>dveře jednokřídlé vnitřní šířky 800mm protipožární EI (EW) 30</t>
  </si>
  <si>
    <t xml:space="preserve">D17P : </t>
  </si>
  <si>
    <t xml:space="preserve">D21L : </t>
  </si>
  <si>
    <t xml:space="preserve">D22P : </t>
  </si>
  <si>
    <t xml:space="preserve">D23P : </t>
  </si>
  <si>
    <t xml:space="preserve">D24P : </t>
  </si>
  <si>
    <t xml:space="preserve">D27P : </t>
  </si>
  <si>
    <t>61162100</t>
  </si>
  <si>
    <t>dveře jednokřídlé vnitřní šířky 1000mm protipožární EI (EW) 30</t>
  </si>
  <si>
    <t xml:space="preserve">D16L : </t>
  </si>
  <si>
    <t>61162101</t>
  </si>
  <si>
    <t>dveře jednokřídlé vnitřní šířky 1100mm protipožární EI (EW) 30</t>
  </si>
  <si>
    <t xml:space="preserve">D25L : </t>
  </si>
  <si>
    <t xml:space="preserve">D26P : </t>
  </si>
  <si>
    <t>61165314</t>
  </si>
  <si>
    <t>dveře jednokřídlé vnitřní šířky 900mm protipožární EI (EW) 30</t>
  </si>
  <si>
    <t xml:space="preserve">D18L : </t>
  </si>
  <si>
    <t xml:space="preserve">D19P : </t>
  </si>
  <si>
    <t xml:space="preserve">D20P : </t>
  </si>
  <si>
    <t>61187161</t>
  </si>
  <si>
    <t>práh dveřní dřevěný dubový tl 20mm dl 820mm š 150mm</t>
  </si>
  <si>
    <t>61187221</t>
  </si>
  <si>
    <t>práh dveřní dřevěný dubový tl 20mm dl 1270mm š 150mm</t>
  </si>
  <si>
    <t>998766103</t>
  </si>
  <si>
    <t>Přesun hmot pro truhlářské konstr., výšky do 24 m</t>
  </si>
  <si>
    <t>767640311</t>
  </si>
  <si>
    <t>Montáž dveří ocelových vnitřních jednokřídlových</t>
  </si>
  <si>
    <t xml:space="preserve">1+1 : </t>
  </si>
  <si>
    <t>767995101</t>
  </si>
  <si>
    <t>Výroba a montáž kov. atypických konstr. do 5 kg</t>
  </si>
  <si>
    <t xml:space="preserve">venkovní schodiště : : </t>
  </si>
  <si>
    <t xml:space="preserve">P3x70-270 : 13,9*2+7,8*2+3,9*4 : </t>
  </si>
  <si>
    <t xml:space="preserve">PL50x6 : 532,2+257,5+59,4+31,5+23,5+18,9+8+15+8,8+8,7+6,8+6,7+64,4+14,1 : </t>
  </si>
  <si>
    <t xml:space="preserve">64,4+14,9+55,2+13,8+55,2+13,3+64,4+14,3+64,4+14,2+64,4+14,2+64,4+14,9+165,2+128,8+11,7+4+15,5+14,3+9,4+7,1+3,4+3,4+298,2+128,8+15,7+11,7+31+9,3+4+7,4+3,4*2+4,4*2+4,1+4+41,3+9,3 : </t>
  </si>
  <si>
    <t xml:space="preserve">TROBD50x30x3 : 140,8+63,3+19,8*7+9,6+15,8+43+35,7+78,2+31,7+15,6 : </t>
  </si>
  <si>
    <t xml:space="preserve">P10x80-200 : 2,5 : </t>
  </si>
  <si>
    <t>3164,5</t>
  </si>
  <si>
    <t>767995102</t>
  </si>
  <si>
    <t>Výroba a montáž kov. atypických konstr. do 10 kg</t>
  </si>
  <si>
    <t xml:space="preserve">TROBD50x30x3 : 13,8+12,7+11,1+9,9+6,9+5,2+5+6,9+6,4+5,9+5,5+5+6,8 : </t>
  </si>
  <si>
    <t xml:space="preserve">upe200 : 5,8*2 : </t>
  </si>
  <si>
    <t>112,7</t>
  </si>
  <si>
    <t>767995103</t>
  </si>
  <si>
    <t>Výroba a montáž kov. atypických konstr. do 20 kg</t>
  </si>
  <si>
    <t xml:space="preserve">TROBD50x30x3 : 23+23+43,3+10,3+10,9+10,1+10,4+10,4+10,4+10,9+11,5+11,3+10,4+11,5+11,5+22,6 : </t>
  </si>
  <si>
    <t>241,5</t>
  </si>
  <si>
    <t>767995104</t>
  </si>
  <si>
    <t>Výroba a montáž kov. atypických konstr. do 50 kg</t>
  </si>
  <si>
    <t xml:space="preserve">ipe200 : 43,3 : </t>
  </si>
  <si>
    <t xml:space="preserve">upe200 : 37,8+36,4+45,5+47,9*2+34,3+36,1+46,1+47,9+34,3+36,1+34,7+36,5+38,2+44 : </t>
  </si>
  <si>
    <t>647</t>
  </si>
  <si>
    <t>767995105</t>
  </si>
  <si>
    <t>Výroba a montáž kov. atypických konstr. do 100 kg</t>
  </si>
  <si>
    <t xml:space="preserve">upe200 : 87+90,7+92,7+96,3+71,3+67,7+73,3+77+79,1*2+72,4*2 : </t>
  </si>
  <si>
    <t>959</t>
  </si>
  <si>
    <t>767995106</t>
  </si>
  <si>
    <t>Výroba a montáž kov. atypických konstr. do 250 kg</t>
  </si>
  <si>
    <t xml:space="preserve">ipe200 : 180,9+136,2 : </t>
  </si>
  <si>
    <t xml:space="preserve">upe200 : 158,6*2 : </t>
  </si>
  <si>
    <t>634,3</t>
  </si>
  <si>
    <t>767995107</t>
  </si>
  <si>
    <t>Výroba a montáž kov. atypických konstr. do 500 kg</t>
  </si>
  <si>
    <t xml:space="preserve">ipe200 : 380,8 : </t>
  </si>
  <si>
    <t xml:space="preserve">upe200 : 303,3*2 : </t>
  </si>
  <si>
    <t>987,4</t>
  </si>
  <si>
    <t>767995108</t>
  </si>
  <si>
    <t>Výroba a montáž kov. atypických konstr. nad 500 kg</t>
  </si>
  <si>
    <t xml:space="preserve">ipe200 : 526,8 : </t>
  </si>
  <si>
    <t xml:space="preserve">upe200 : 561,8 : </t>
  </si>
  <si>
    <t xml:space="preserve">heb200 : 802,5+912,8 : </t>
  </si>
  <si>
    <t>2803,9</t>
  </si>
  <si>
    <t>D1</t>
  </si>
  <si>
    <t>D+M Dveře hliníkové - dle výpisu oken a dveří D1</t>
  </si>
  <si>
    <t>D2</t>
  </si>
  <si>
    <t>D+M Dveře hliníkové - dle výpisu oken a dveří D2</t>
  </si>
  <si>
    <t>D3</t>
  </si>
  <si>
    <t>D+M Dveře hliníkové - dle výpisu oken a dveří D3</t>
  </si>
  <si>
    <t>D4</t>
  </si>
  <si>
    <t>D+M Dveře hliníkové - dle výpisu oken a dveří D4</t>
  </si>
  <si>
    <t>D5</t>
  </si>
  <si>
    <t>D+M Dveře hliníkové - dle výpisu oken a dveří D5</t>
  </si>
  <si>
    <t>D6</t>
  </si>
  <si>
    <t>D+M Dveře hliníkové - dle výpisu oken a dveří D6</t>
  </si>
  <si>
    <t>DV1</t>
  </si>
  <si>
    <t>D+M Sestava hliníková - dle výpisu vnitřních prosklených stěn a dveří DV1</t>
  </si>
  <si>
    <t>DV2</t>
  </si>
  <si>
    <t>D+M Sestava hliníková - dle výpisu vnitřních prosklených stěn a dveří DV2</t>
  </si>
  <si>
    <t>DV3</t>
  </si>
  <si>
    <t>D+M Sestava hliníková - dle výpisu vnitřních prosklených stěn a dveří DV3</t>
  </si>
  <si>
    <t>DV4</t>
  </si>
  <si>
    <t>D+M Sestava hliníková - dle výpisu vnitřních prosklených stěn a dveří DV4</t>
  </si>
  <si>
    <t>DV5</t>
  </si>
  <si>
    <t>D+M Sestava hliníková - dle výpisu vnitřních prosklených stěn a dveří DV5</t>
  </si>
  <si>
    <t>GV1</t>
  </si>
  <si>
    <t>D+M Garážových sekčních vrat - dle výpisu garážových vrat GV1</t>
  </si>
  <si>
    <t>GV2</t>
  </si>
  <si>
    <t>D+M Garážových sekčních vrat - dle výpisu garážových vrat GV2</t>
  </si>
  <si>
    <t>GV3</t>
  </si>
  <si>
    <t>D+M Garážových sekčních vart - dle výpisu garážových vrat GV3</t>
  </si>
  <si>
    <t>GV4</t>
  </si>
  <si>
    <t>D+M Garážových sekčních vrat - dle výpisu garážových vrat GV4</t>
  </si>
  <si>
    <t>O1</t>
  </si>
  <si>
    <t>D+M Okno hliníkové - dle výpisu oken a dveří O1</t>
  </si>
  <si>
    <t xml:space="preserve">57 : </t>
  </si>
  <si>
    <t>57</t>
  </si>
  <si>
    <t>O10</t>
  </si>
  <si>
    <t>D+M Okno hliníkové - dle výpisu oken a dveří O10</t>
  </si>
  <si>
    <t>O11</t>
  </si>
  <si>
    <t>D+M Okno hliníkové - dle výpisu oken a dveří O11</t>
  </si>
  <si>
    <t>O12</t>
  </si>
  <si>
    <t>D+M Okno hliníkové - dle výpisu oken a dveří O12</t>
  </si>
  <si>
    <t>O13</t>
  </si>
  <si>
    <t>D+M Okno hliníkové - dle výpisu oken a dveří O13</t>
  </si>
  <si>
    <t xml:space="preserve">7 : </t>
  </si>
  <si>
    <t>O14</t>
  </si>
  <si>
    <t>D+M Okno plastové - dle výpisu oken a dveří O14</t>
  </si>
  <si>
    <t>O2</t>
  </si>
  <si>
    <t>D+M Okno hliníkové - dle výpisu oken a dveří O2</t>
  </si>
  <si>
    <t>O3</t>
  </si>
  <si>
    <t>D+M Okno hliníkové - dle výpisu oken a dveří O3</t>
  </si>
  <si>
    <t>O4</t>
  </si>
  <si>
    <t>D+M Okno hliníkové - dle výpisu oken a dveří O4</t>
  </si>
  <si>
    <t>O5</t>
  </si>
  <si>
    <t>D+M Okno hliníkové - dle výpisu oken a dveří O5</t>
  </si>
  <si>
    <t>O6</t>
  </si>
  <si>
    <t>D+M Okno hliníkové - dle výpisu oken a dveří O6</t>
  </si>
  <si>
    <t>O7</t>
  </si>
  <si>
    <t>D+M Okno hliníkové - dle výpisu oken a dveří O7</t>
  </si>
  <si>
    <t>O8</t>
  </si>
  <si>
    <t>D+M Okno hliníkové - dle výpisu oken a dveří O8</t>
  </si>
  <si>
    <t>O9</t>
  </si>
  <si>
    <t>D+M Okno hliníkové - dle výpisu oken a dveří O9</t>
  </si>
  <si>
    <t>P1</t>
  </si>
  <si>
    <t>D+M Sklepního světlíku - dle výpisu ostatních prvků</t>
  </si>
  <si>
    <t>S06</t>
  </si>
  <si>
    <t>D+M Sestava hliníkové - dle výpisu oken a dveří S06</t>
  </si>
  <si>
    <t>S07</t>
  </si>
  <si>
    <t>D+M Sestava hliníková - dle výpisu oken a dveří S06</t>
  </si>
  <si>
    <t>T1</t>
  </si>
  <si>
    <t>D+M Vnitřní žaluzie - dle výpisu vnitřních žaluzií T1</t>
  </si>
  <si>
    <t xml:space="preserve">17 : </t>
  </si>
  <si>
    <t>17</t>
  </si>
  <si>
    <t>T10</t>
  </si>
  <si>
    <t>D+M Vnitřní žaluzie - dle výpisu vnitřních žaluzií T10</t>
  </si>
  <si>
    <t>T11</t>
  </si>
  <si>
    <t>D+M Vnitřní žaluzie - dle výpisu vnitřních žaluzií T11</t>
  </si>
  <si>
    <t>T2</t>
  </si>
  <si>
    <t>D+M Vnitřní žaluzie - dle výpisu vnitřních žaluzií T2</t>
  </si>
  <si>
    <t>T3</t>
  </si>
  <si>
    <t>D+M Vnitřní žaluzie - dle výpisu vnitřních žaluzií T3</t>
  </si>
  <si>
    <t>T4</t>
  </si>
  <si>
    <t>D+M Vnitřní žaluzie - dle výpisu vnitřních žaluzií T4</t>
  </si>
  <si>
    <t>T5</t>
  </si>
  <si>
    <t>D+M Vnitřní žaluzie - dle výpisu vnitřních žaluzií T5</t>
  </si>
  <si>
    <t>T6</t>
  </si>
  <si>
    <t>D+M Vnitřní žaluzie - dle výpisu vnitřních žaluzií T6</t>
  </si>
  <si>
    <t>T7</t>
  </si>
  <si>
    <t>D+M Vnitřní žaluzie - dle výpisu vnitřních žaluzií T7</t>
  </si>
  <si>
    <t>T8</t>
  </si>
  <si>
    <t>D+M Vnitřní žaluzie - dle výpisu vnitřních žaluzií T8</t>
  </si>
  <si>
    <t>T9</t>
  </si>
  <si>
    <t>D+M Vnitřní žaluzie - dle výpisu vnitřních žaluzií T9</t>
  </si>
  <si>
    <t>Z1</t>
  </si>
  <si>
    <t>D+M zábradlí - dle výpisu zámečnických konstrukcí Z1</t>
  </si>
  <si>
    <t xml:space="preserve">Z1 : </t>
  </si>
  <si>
    <t>Z2</t>
  </si>
  <si>
    <t>D+M Zábradlí - dle výpisu zámečnických konstrukcí Z2</t>
  </si>
  <si>
    <t xml:space="preserve">Z2 : </t>
  </si>
  <si>
    <t>Z3</t>
  </si>
  <si>
    <t>D+M Balkonové zábradlí - dle výpisu zámečnickcých konstrukcí Z3</t>
  </si>
  <si>
    <t xml:space="preserve">Z3 : </t>
  </si>
  <si>
    <t>Z4</t>
  </si>
  <si>
    <t>D+M Balkonové zábradlí - dle výpisu zámečnických konstrukcí Z4</t>
  </si>
  <si>
    <t xml:space="preserve">Z4 : </t>
  </si>
  <si>
    <t xml:space="preserve">12 : </t>
  </si>
  <si>
    <t>Z5</t>
  </si>
  <si>
    <t>D+M Zakrytí jímky - dle výpisu zámečnických konstrukcí Z5</t>
  </si>
  <si>
    <t xml:space="preserve">Z5 : </t>
  </si>
  <si>
    <t>Z6</t>
  </si>
  <si>
    <t>D+M oplocení technologie - dle výpisu zámečnických konstrukcí Z6</t>
  </si>
  <si>
    <t xml:space="preserve">Z6 : </t>
  </si>
  <si>
    <t>Ž1</t>
  </si>
  <si>
    <t>D+M Venkovní žaluzie - dle výpisu venkovních žaluzií Ž1</t>
  </si>
  <si>
    <t xml:space="preserve">40 : </t>
  </si>
  <si>
    <t>40</t>
  </si>
  <si>
    <t>Ž2</t>
  </si>
  <si>
    <t>D+M Venkovní žaluzie - dle výpisu venkovních žaluzií Ž2</t>
  </si>
  <si>
    <t>Ž3</t>
  </si>
  <si>
    <t>D+M Venkovní žaluzie - dle výpisu venkovních žaluzií Ž3</t>
  </si>
  <si>
    <t xml:space="preserve">16 : </t>
  </si>
  <si>
    <t>Ž4</t>
  </si>
  <si>
    <t>D+M Venkovní žaluzie - dle výpisu venkovních žaluzií Ž4</t>
  </si>
  <si>
    <t>Ž5</t>
  </si>
  <si>
    <t>D+M Venkovní žaluzie - dle výpisu venkovních žaluzií Ž5</t>
  </si>
  <si>
    <t>Ž6</t>
  </si>
  <si>
    <t>D+M Venkovní žaluzie - dle výpisu venkovních žaluzií Ž6</t>
  </si>
  <si>
    <t>Ž7</t>
  </si>
  <si>
    <t>D+M Venkovní žaluzie - dle výpisu venkovních žaluzií Ž7</t>
  </si>
  <si>
    <t>13227702</t>
  </si>
  <si>
    <t>Tyč ocelová plochá jakost S235  50x6 mm 11375</t>
  </si>
  <si>
    <t xml:space="preserve">(1055,5+1475,2)/1000*1,03 : </t>
  </si>
  <si>
    <t>2,60662</t>
  </si>
  <si>
    <t>13482715</t>
  </si>
  <si>
    <t>Tyč průřezu IPE 200, hrubé, jakost oceli S235 11375</t>
  </si>
  <si>
    <t xml:space="preserve">(526,8+380,8+317,1+43,3)/1000*1,03 : </t>
  </si>
  <si>
    <t>1,30604</t>
  </si>
  <si>
    <t>13485315</t>
  </si>
  <si>
    <t>Tyč průřezu UPE 200 hrubé, jakost oceli S235 11375</t>
  </si>
  <si>
    <t xml:space="preserve">(561,8+606,6+317,2+959+603,7+11,6)/1000*1,03 : </t>
  </si>
  <si>
    <t>3,1517</t>
  </si>
  <si>
    <t>13487115</t>
  </si>
  <si>
    <t>Tyč průřezu HEB 200, hrubé, jakost oceli S235 11375</t>
  </si>
  <si>
    <t xml:space="preserve">1715,3/1000*1,03 : </t>
  </si>
  <si>
    <t>1,76676</t>
  </si>
  <si>
    <t>13756510-R</t>
  </si>
  <si>
    <t>Ostatní prvky ocelové</t>
  </si>
  <si>
    <t xml:space="preserve">ocelové schodiště : : </t>
  </si>
  <si>
    <t xml:space="preserve">P3x70-270 : 59/1000*1,03 : </t>
  </si>
  <si>
    <t xml:space="preserve">P10x80-200 : 2,5/1000*1,03 : </t>
  </si>
  <si>
    <t xml:space="preserve">spojovací prvky : 1910,06/1000*1,03 : </t>
  </si>
  <si>
    <t>2,03071</t>
  </si>
  <si>
    <t>13890101</t>
  </si>
  <si>
    <t>Přirážka za pozinkování ocelových výrobků</t>
  </si>
  <si>
    <t xml:space="preserve">ocelové schodiště : 336,227+(336,227*0,2) : </t>
  </si>
  <si>
    <t>403,4724</t>
  </si>
  <si>
    <t>14587745</t>
  </si>
  <si>
    <t>Profil obdélník. uzavř.svařovaný S235   50x30x3 mm</t>
  </si>
  <si>
    <t xml:space="preserve">(241,5+101,1+572,3)/1000*1,03 : </t>
  </si>
  <si>
    <t>0,94235</t>
  </si>
  <si>
    <t>55341156</t>
  </si>
  <si>
    <t>dveře plechové zateplené šířky 900mm</t>
  </si>
  <si>
    <t xml:space="preserve">D14P : </t>
  </si>
  <si>
    <t>55341157</t>
  </si>
  <si>
    <t>dveře plechové zateplené šířky 1000mm</t>
  </si>
  <si>
    <t xml:space="preserve">D15P : </t>
  </si>
  <si>
    <t>998767203</t>
  </si>
  <si>
    <t>Přesun hmot pro zámečnické konstr., výšky do 24 m</t>
  </si>
  <si>
    <t>597642030</t>
  </si>
  <si>
    <t>Dlažba keramická UPPŘESNĚNÍ DLE INVESTORA</t>
  </si>
  <si>
    <t xml:space="preserve">vnitřní : 59,4*0,3*1,1+59,4*0,16*1,1+17,2*0,1*1,1+220,35*0,1*1,1+286,38*1,1-79,816 : </t>
  </si>
  <si>
    <t xml:space="preserve">vnější mrazuvzdorná : 36,28*1,1*2 : </t>
  </si>
  <si>
    <t>371,2049</t>
  </si>
  <si>
    <t>771101210</t>
  </si>
  <si>
    <t>Penetrace podkladu pod dlažby</t>
  </si>
  <si>
    <t xml:space="preserve">1np : 106,91 : </t>
  </si>
  <si>
    <t xml:space="preserve">2np : 106,91 : </t>
  </si>
  <si>
    <t xml:space="preserve">4np : 106,91 : </t>
  </si>
  <si>
    <t>427,64</t>
  </si>
  <si>
    <t>771275511</t>
  </si>
  <si>
    <t>Montáž keram.dlaždic a schodovek na stupnice,TM</t>
  </si>
  <si>
    <t xml:space="preserve">1-2np : 1,65*18 : </t>
  </si>
  <si>
    <t xml:space="preserve">3-4np : 1,65*18 : </t>
  </si>
  <si>
    <t xml:space="preserve">2-3np : 1,65*18 : </t>
  </si>
  <si>
    <t>89,1</t>
  </si>
  <si>
    <t>771275521</t>
  </si>
  <si>
    <t>Montáž keramických dlaždic na podstupnice, TM</t>
  </si>
  <si>
    <t>771475014</t>
  </si>
  <si>
    <t>Obklad soklíků keram.rovných, tmel,výška 10 cm</t>
  </si>
  <si>
    <t xml:space="preserve">1np : 174,526 : </t>
  </si>
  <si>
    <t xml:space="preserve">2np : 162,347 : </t>
  </si>
  <si>
    <t xml:space="preserve">np12 : 1,95*2+3,425+3,2*2+5,65+16,7*2+11,4*2+0,9*2+0,8*2+0,4*2+0,6*3+0,4*2+6,35*2+7,15*2+0,1*8 : </t>
  </si>
  <si>
    <t xml:space="preserve">4np : 110,175 : </t>
  </si>
  <si>
    <t>557,223</t>
  </si>
  <si>
    <t>771475034</t>
  </si>
  <si>
    <t>Obklad soklíků keram.stupňov., tmel H 10 cm</t>
  </si>
  <si>
    <t xml:space="preserve">1-2np : 0,3*18+0,16*20 : </t>
  </si>
  <si>
    <t xml:space="preserve">2-3np : 0,3*18+0,16*20 : </t>
  </si>
  <si>
    <t xml:space="preserve">3-4np : 0,3*18+0,16*20 : </t>
  </si>
  <si>
    <t>25,8</t>
  </si>
  <si>
    <t>771479001</t>
  </si>
  <si>
    <t>Řezání dlaždic keramických pro soklíky</t>
  </si>
  <si>
    <t xml:space="preserve">25,8+557,223 : </t>
  </si>
  <si>
    <t>583,023</t>
  </si>
  <si>
    <t>771575109</t>
  </si>
  <si>
    <t>Montáž podlah keram., tmel, 30x30 cm</t>
  </si>
  <si>
    <t>U VENKOVNÍ DLAŽBY SPECIÁLNÍ CEMENTOVÉ LEPIDLO PRO KLADENÍ DLAŽEB V EXT. S ELIMINACÍ VÁPENNÝCH VÝLUHŮ</t>
  </si>
  <si>
    <t xml:space="preserve">np12 : : </t>
  </si>
  <si>
    <t xml:space="preserve">4np : 143,19 : </t>
  </si>
  <si>
    <t>286,38</t>
  </si>
  <si>
    <t>771577131</t>
  </si>
  <si>
    <t>Hrana schodů z nerezového profilu</t>
  </si>
  <si>
    <t xml:space="preserve">1-2np : 1,65*20+0,3*18+0,16*20 : </t>
  </si>
  <si>
    <t xml:space="preserve">2-3np : 1,65*20+0,3*18+0,16*20 : </t>
  </si>
  <si>
    <t xml:space="preserve">3-4np : 1,65*20+0,3*18+0,16*20 : </t>
  </si>
  <si>
    <t xml:space="preserve">2np : 22,8 : </t>
  </si>
  <si>
    <t xml:space="preserve">3np : 0,74*2*5+2,6+3,2*4 : </t>
  </si>
  <si>
    <t xml:space="preserve">4np : 22,8 : </t>
  </si>
  <si>
    <t>193,2</t>
  </si>
  <si>
    <t>998771103</t>
  </si>
  <si>
    <t>Přesun hmot pro podlahy z dlaždic, výšky do 24 m</t>
  </si>
  <si>
    <t>776101121</t>
  </si>
  <si>
    <t>Provedení penetrace podkladu pod.povlak.podlahy</t>
  </si>
  <si>
    <t xml:space="preserve">1np : 87,963 : </t>
  </si>
  <si>
    <t xml:space="preserve">2np : 77,581 : </t>
  </si>
  <si>
    <t xml:space="preserve">4np : 36,14625 : </t>
  </si>
  <si>
    <t>237,8365</t>
  </si>
  <si>
    <t>776421100</t>
  </si>
  <si>
    <t>Lepení podlahových soklíků z PVC a vinylu včetně dodávky soklíku PVC</t>
  </si>
  <si>
    <t xml:space="preserve">1np : 313,659 : </t>
  </si>
  <si>
    <t xml:space="preserve">2np : 287,472 : </t>
  </si>
  <si>
    <t xml:space="preserve">3np : 23,75+18,35+2,5+0,15*4-5,4+6,45*2+3,85*2+6,45*2+4,2*2+0,2*2+6,45*2+4,2*2+0,2*2+6,45*2+3,85*2 : </t>
  </si>
  <si>
    <t xml:space="preserve">7,15*2+3,5*2+0,2*2+4,3*2+7,15*2+0,4*4+4,3*2+7,15*2+0,4*4+5,1*2+7,15*2+0,1*2 : </t>
  </si>
  <si>
    <t xml:space="preserve">6,25*2+6,7*2+0,4*2+2,75*2+5,6*2+0,25*2+3,6*2+0,4 : </t>
  </si>
  <si>
    <t xml:space="preserve">4np : 271,3 : </t>
  </si>
  <si>
    <t>1143,731</t>
  </si>
  <si>
    <t>776521100</t>
  </si>
  <si>
    <t>Lepení povlak.podlah z pásů PVC na lepidlo včetně podlahoviny, tl. 2,0 mm</t>
  </si>
  <si>
    <t xml:space="preserve">1np : 542,354 : </t>
  </si>
  <si>
    <t xml:space="preserve">2np : 514,753 : </t>
  </si>
  <si>
    <t xml:space="preserve">4np : 481,95 : </t>
  </si>
  <si>
    <t>2021,007</t>
  </si>
  <si>
    <t>998776103</t>
  </si>
  <si>
    <t>Přesun hmot pro podlahy povlakové, výšky do 24 m</t>
  </si>
  <si>
    <t>597813663</t>
  </si>
  <si>
    <t>Obkládačka keramická UPŘESNĚNÍ DLE INVESTORA</t>
  </si>
  <si>
    <t xml:space="preserve">1381,196*1,1 : </t>
  </si>
  <si>
    <t>1519,3156</t>
  </si>
  <si>
    <t>781101210</t>
  </si>
  <si>
    <t>Penetrace podkladu pod obklady</t>
  </si>
  <si>
    <t>včetně dodávky materiálu.</t>
  </si>
  <si>
    <t xml:space="preserve">pod obklady : : </t>
  </si>
  <si>
    <t xml:space="preserve">4np : 285,03 : </t>
  </si>
  <si>
    <t>1381,196</t>
  </si>
  <si>
    <t>781475114</t>
  </si>
  <si>
    <t>Obklad vnitřní stěn keramický, do tmele</t>
  </si>
  <si>
    <t>781497131</t>
  </si>
  <si>
    <t>Lišta nerezová ukončovacích k obkladům</t>
  </si>
  <si>
    <t xml:space="preserve">4np : 112,364 : </t>
  </si>
  <si>
    <t xml:space="preserve">4np : 95,624 : </t>
  </si>
  <si>
    <t xml:space="preserve">3np : 2,1*2+1,8+0,6*2+4,85+1,4+0,6*2+1,1+0,5+1,1+0,5+1,1*3+0,8*4+2,5+1,8+0,7+0,6 : </t>
  </si>
  <si>
    <t xml:space="preserve">2*21 : </t>
  </si>
  <si>
    <t xml:space="preserve">4np : 71,95 : </t>
  </si>
  <si>
    <t>351,888</t>
  </si>
  <si>
    <t>998781103</t>
  </si>
  <si>
    <t>Přesun hmot pro obklady keramické, výšky do 24 m</t>
  </si>
  <si>
    <t>783122110</t>
  </si>
  <si>
    <t>Nátěr syntetický OK "A" dvojnásobný</t>
  </si>
  <si>
    <t>783122710</t>
  </si>
  <si>
    <t>Nátěr syntetický OK "A" základní</t>
  </si>
  <si>
    <t xml:space="preserve">ocelové konstrukce dle statiky : 9,875 : </t>
  </si>
  <si>
    <t>9,875</t>
  </si>
  <si>
    <t>783812100</t>
  </si>
  <si>
    <t>Nátěr olejový omítek stěn 2x + 1x email omyvatelný</t>
  </si>
  <si>
    <t xml:space="preserve">1np : 312,65 : </t>
  </si>
  <si>
    <t xml:space="preserve">2np : 326,974 : </t>
  </si>
  <si>
    <t xml:space="preserve">3,01-3,02 : 6,75*2*1,5+5,65*1,5 : </t>
  </si>
  <si>
    <t xml:space="preserve">3,03 : 18,35*2*1,5+2,5*1,5+3,6*2*1,5+0,4*1,5+0,15*2*1,5 : </t>
  </si>
  <si>
    <t xml:space="preserve">3,09 : 11,4*2*1,5+16,7*2*1,5+0,8*2*1,5+0,4*2*1,5+0,9*2*1,5+0,15*2*1,5+0,4*2*1,5 : </t>
  </si>
  <si>
    <t xml:space="preserve">3,26 : 7,15*2*1,5+6,35*2*1,5 : </t>
  </si>
  <si>
    <t xml:space="preserve">4np : 232,125 : </t>
  </si>
  <si>
    <t>1103,874</t>
  </si>
  <si>
    <t>784191101</t>
  </si>
  <si>
    <t>Penetrace podkladu univerzální 1x</t>
  </si>
  <si>
    <t xml:space="preserve">1np : 2365,952 : </t>
  </si>
  <si>
    <t xml:space="preserve">2np : 2158,394 : </t>
  </si>
  <si>
    <t xml:space="preserve">sdk : 52,41+112,0875 : </t>
  </si>
  <si>
    <t xml:space="preserve">štuky : 404,5346+810,65175+458,3125 : </t>
  </si>
  <si>
    <t xml:space="preserve">4np : 1837,99635 : </t>
  </si>
  <si>
    <t>8200,3387</t>
  </si>
  <si>
    <t>784195212</t>
  </si>
  <si>
    <t>Malba, bílá, bez penetrace, 2 x</t>
  </si>
  <si>
    <t>33001</t>
  </si>
  <si>
    <t>D+M lůžkového/osobního výtahu 5500</t>
  </si>
  <si>
    <t>soubor</t>
  </si>
  <si>
    <t>CENOVÁ NABÍDKA OBSAHUJE:</t>
  </si>
  <si>
    <t>- dodávku a montáž zařízení v rozsahu přiložené technické specifikace</t>
  </si>
  <si>
    <t>- zhotovení technické a projektové dokumentace (1 paré)</t>
  </si>
  <si>
    <t>- dopravu na stavbu</t>
  </si>
  <si>
    <t>- ekologickou likvidaci nevratných obalů</t>
  </si>
  <si>
    <t>- vykonání předepsaných zkoušek</t>
  </si>
  <si>
    <t>- zaškolení obsluhy</t>
  </si>
  <si>
    <t>- uvedení do provozu</t>
  </si>
  <si>
    <t>- vydání prohlášení o shodě dle zákona č.90/2016 Sb.</t>
  </si>
  <si>
    <t>- montáž bez lešení</t>
  </si>
  <si>
    <t>- dodávku certifikovaných montážních závěsů/nosníků dle podkladu zhotovitele</t>
  </si>
  <si>
    <t>- stavební přípomoce</t>
  </si>
  <si>
    <t>33002</t>
  </si>
  <si>
    <t>D+M osobního výtahu 3300 (gastro)</t>
  </si>
  <si>
    <t>sobor</t>
  </si>
  <si>
    <t>979082111</t>
  </si>
  <si>
    <t>Vnitrostaveništní doprava suti do 10 m</t>
  </si>
  <si>
    <t>Přesun suti</t>
  </si>
  <si>
    <t>POL8_</t>
  </si>
  <si>
    <t>979082121</t>
  </si>
  <si>
    <t>Příplatek k vnitrost. dopravě suti za dalších 5 m</t>
  </si>
  <si>
    <t>979081111</t>
  </si>
  <si>
    <t>Odvoz suti a vybour. hmot na skládku do 1 km</t>
  </si>
  <si>
    <t>Včetně naložení na dopravní prostředek a složení na skládku, bez poplatku za skládku.</t>
  </si>
  <si>
    <t>979081121</t>
  </si>
  <si>
    <t>Příplatek k odvozu za každý další 1 km</t>
  </si>
  <si>
    <t>979990001</t>
  </si>
  <si>
    <t>Poplatek za skládku stavební suti</t>
  </si>
  <si>
    <t>RTS 20/ I</t>
  </si>
  <si>
    <t>NUTNO PŘEDPOKLÁDAT S VÍCE DRUHY SUTI A VYBOURANÝCH HMOT</t>
  </si>
  <si>
    <t>SUM</t>
  </si>
  <si>
    <t>Poznámky uchazeče k zadání</t>
  </si>
  <si>
    <t>POPUZIV</t>
  </si>
  <si>
    <t>END</t>
  </si>
  <si>
    <t>112101102</t>
  </si>
  <si>
    <t>Kácení stromů listnatých o průměru kmene 30-50 cm</t>
  </si>
  <si>
    <t>112201102</t>
  </si>
  <si>
    <t>Odstranění pařezů pod úrovní, o průměru 30 - 50 cm</t>
  </si>
  <si>
    <t>162301412</t>
  </si>
  <si>
    <t>Vod.přemístění kmenů listnatých, D 50cm  do 5000 m</t>
  </si>
  <si>
    <t>162301422</t>
  </si>
  <si>
    <t>Vodorovné přemístění pařezů  D 50 cm do 5000 m</t>
  </si>
  <si>
    <t>D+M stromů vč.zemních a udržovacích prací</t>
  </si>
  <si>
    <t>katalpa - 3 ks</t>
  </si>
  <si>
    <t/>
  </si>
  <si>
    <t>třešeň - 5 ks</t>
  </si>
  <si>
    <t>javor - 2 ks</t>
  </si>
  <si>
    <t>borovice - 6 ks</t>
  </si>
  <si>
    <t>113106571</t>
  </si>
  <si>
    <t>Rozebrání dlažeb zámkových s ložem z kameniva pl přes 200m2 strojně</t>
  </si>
  <si>
    <t>odečteno z programu AutoCAD     chodníky 305,24 + 102,45</t>
  </si>
  <si>
    <t>113107222</t>
  </si>
  <si>
    <t>Odstranění podkladu z kameniva drceného tl.200 mm strojně, plocha přes 200m2</t>
  </si>
  <si>
    <t>113107163</t>
  </si>
  <si>
    <t>Odstranění podkladu z kameniva drceného tl.300 mm strojně, plocha do 200m2</t>
  </si>
  <si>
    <t>odečteno z programu AutoCAD  vozovky</t>
  </si>
  <si>
    <t>113107182</t>
  </si>
  <si>
    <t>Odstranění povrchu živičného tl do 100mm strojně, plocha do 200m2</t>
  </si>
  <si>
    <t>113202111</t>
  </si>
  <si>
    <t>Vytrhání obrub krajníků obrubníků stojatých</t>
  </si>
  <si>
    <t>P1 26,75 + P2 32,55 + plocha před garážemi 28,5 + chodníky 6m</t>
  </si>
  <si>
    <t>113204111</t>
  </si>
  <si>
    <t>Vytrhání obrub sadových</t>
  </si>
  <si>
    <t>odečteno z programu AutoCAD  chodníky</t>
  </si>
  <si>
    <t>919735113</t>
  </si>
  <si>
    <t>Řezání stávajícího živičného krytu tl do 15 cm</t>
  </si>
  <si>
    <t>P1 26,75m + P2 32,55m + plocha před garážemi 48,42m</t>
  </si>
  <si>
    <t>961044111</t>
  </si>
  <si>
    <t>Bourání základů z betonu prostého</t>
  </si>
  <si>
    <t>základy, odstranění palisád délky  a základy  1 ks sloupu VO</t>
  </si>
  <si>
    <t>966006132R</t>
  </si>
  <si>
    <t>Odstranění dopravních značek se sloupky s betonovými patkami</t>
  </si>
  <si>
    <t>ks</t>
  </si>
  <si>
    <t>odstranění laviček, košů vč odvozu do 1 km na sklad investora</t>
  </si>
  <si>
    <t>11001</t>
  </si>
  <si>
    <t>Odstranění záhonu z palisád vč.likvidace</t>
  </si>
  <si>
    <t>11002</t>
  </si>
  <si>
    <t>Odstranění stávajícího objektu vč.likvidace</t>
  </si>
  <si>
    <t>11003</t>
  </si>
  <si>
    <t>Odstranění ostatních prvků vč.likvidace</t>
  </si>
  <si>
    <t>- LAVIČKY</t>
  </si>
  <si>
    <t>- ODVODŇOVACÍ ŽLABY</t>
  </si>
  <si>
    <t>- KEŘE</t>
  </si>
  <si>
    <t>- OPLOCENÍ</t>
  </si>
  <si>
    <t>- ODPADKOVÉ KOŠE</t>
  </si>
  <si>
    <t>- OSVĚTLENÍ</t>
  </si>
  <si>
    <t>- APOD...</t>
  </si>
  <si>
    <t>122252205</t>
  </si>
  <si>
    <t>Odkopávky a prokopávky nezapažené pro silnice a dálnice v hornině těžitelnosti I, skupiny 1-3, objem do 1000 m3 strojně</t>
  </si>
  <si>
    <t>P1 71,79 + P2 98,56 + 121,7 chodník +43,55 chodník + 53,51 před garážemi</t>
  </si>
  <si>
    <t>výměna zeminy podloží  P1 42,49 + P2 53,76 +29,08 před garážemi</t>
  </si>
  <si>
    <t>132251103</t>
  </si>
  <si>
    <t>Hloubení rýh š do 800 mm v hornině těžitelnosti I, skupiny 3 objemu do 50 m3 strojně</t>
  </si>
  <si>
    <t>P1,P2 odvodnění</t>
  </si>
  <si>
    <t>Nakládání výkopku z hornin těžitelnosti I, skupina 1-3 přes 100m3</t>
  </si>
  <si>
    <t>547,45 - 176,11</t>
  </si>
  <si>
    <t>Vodorovné přemístění do 10000 m výkopku/sypaniny/ z horniny těžitelnosti I, skupiny 1-3</t>
  </si>
  <si>
    <t>371,34 + 115,5 dovoz  ornice</t>
  </si>
  <si>
    <t>162701109</t>
  </si>
  <si>
    <t>Příplatek ZKD kilometr odvozu sypaniny zhorniny těžitelnosti I, skupiny 1-3 na skládku 5 x</t>
  </si>
  <si>
    <t>Uložení sypaniny na skládku nebo meziskládku</t>
  </si>
  <si>
    <t>Poplatek za uložení na skládce (skládkovné) zeminy a kameniva kód odpadu 17 05 04</t>
  </si>
  <si>
    <t>371,34 x 1,8</t>
  </si>
  <si>
    <t>171151103</t>
  </si>
  <si>
    <t>Uložení sypaniny z hornin soudržných do násypů zhutněných strojně</t>
  </si>
  <si>
    <t>P1 17,73 + P2 22,6 + odvodnění 10 + chodníky 125,78 m3</t>
  </si>
  <si>
    <t>182351123R</t>
  </si>
  <si>
    <t>Rozprostření a urovnání ornice v rovině nebo ve svahu sklonu do 1 : 5 při souvislé ploše do 500 m2, tl. vrsty do 150mm</t>
  </si>
  <si>
    <t>P1 68,7 + P2 90,4 + chodníky 540,93 m2</t>
  </si>
  <si>
    <t>103641010</t>
  </si>
  <si>
    <t>zemina pro terénní úpravy ornice, vč dopravy do 10 km</t>
  </si>
  <si>
    <t>770,03 x 0,15  x 1,7  ornice pro ohumusování</t>
  </si>
  <si>
    <t>181411131</t>
  </si>
  <si>
    <t>Založení parkového trávníku výsevem v rovině a ve svahu do 1:5</t>
  </si>
  <si>
    <t>005724100</t>
  </si>
  <si>
    <t>osivo směs travní parková</t>
  </si>
  <si>
    <t>181951102</t>
  </si>
  <si>
    <t>Úprava pláně v hornině těžitelnosti 1, skupiny 1-3 se zhutněním</t>
  </si>
  <si>
    <t>451572111</t>
  </si>
  <si>
    <t>Lože pod potrubí, otevřený výkop z kameniva těženého</t>
  </si>
  <si>
    <t>odvodnění P1 a P2, obsyp a podsyp potrubí</t>
  </si>
  <si>
    <t>457572111</t>
  </si>
  <si>
    <t>Podklad z šterkopísku 0-8 mm se zhutněním</t>
  </si>
  <si>
    <t>výměna zeminy podloží  P1  42,49m3</t>
  </si>
  <si>
    <t>457572217</t>
  </si>
  <si>
    <t>Podklad z kameniva těženého hrubého 63 - 125 mm se zhutněním</t>
  </si>
  <si>
    <t>P2 53,76 +29,08 před garážemi</t>
  </si>
  <si>
    <t>564851113</t>
  </si>
  <si>
    <t>Podklad z ŠD tl 170 mm po zhutnění</t>
  </si>
  <si>
    <t>564851111</t>
  </si>
  <si>
    <t>Podklad z ŠD tl 150 mm po zhutnění</t>
  </si>
  <si>
    <t>573111111</t>
  </si>
  <si>
    <t>Postřik infiltrační postřik s posypem z asfaltu množství 0,6 kg/m2</t>
  </si>
  <si>
    <t>565165121</t>
  </si>
  <si>
    <t>Asfaltový beton ACP 16 (OKS) podkladní tl 80 mm z nemodifikovaného asfaltu, přes 3 m</t>
  </si>
  <si>
    <t>odečteno z programu AutoCAD parkoviště P1</t>
  </si>
  <si>
    <t>573231106</t>
  </si>
  <si>
    <t>Spojovací postřik ze silniční emulse množství 0,3 kg/m2</t>
  </si>
  <si>
    <t>577134121</t>
  </si>
  <si>
    <t>Asfaltový beton ACO 11 (ABS I) tř I vrstva obrusná, 40 mm z nemodifikovaného asfaltu, přes 3 m</t>
  </si>
  <si>
    <t>919122111</t>
  </si>
  <si>
    <t>Těsnění spár zálivkou za tepla pro komůrky š 10 mm hl 20 mm</t>
  </si>
  <si>
    <t>919112212</t>
  </si>
  <si>
    <t>Řezání spár pro vytvoření komůrky š 10 mm hl 20 mm v živičném krytu</t>
  </si>
  <si>
    <t>odečteno z programu AutoCAD parkoviště P2</t>
  </si>
  <si>
    <t>odečteno z programu AutoCAD plocha před garážemi</t>
  </si>
  <si>
    <t>581141114</t>
  </si>
  <si>
    <t>Kryt cementobetonový vozovek CB I tl 250 mm</t>
  </si>
  <si>
    <t>bezpečnostní vstup šíře  500mm</t>
  </si>
  <si>
    <t>Podklad z ŠDA tl 150 mm pozhutnění</t>
  </si>
  <si>
    <t>odečteno z programu AutoCAD chodníky mimo areál</t>
  </si>
  <si>
    <t>596211113R</t>
  </si>
  <si>
    <t>Kladení zámkové dlažby tl 60 mm do drtě 30 mm, plocha přes 300 m2</t>
  </si>
  <si>
    <t>596211114</t>
  </si>
  <si>
    <t>Příplatek za kombinaci dvou barev a tvarů tl 60 mm</t>
  </si>
  <si>
    <t>592450080</t>
  </si>
  <si>
    <t>dlažba zámková tvar obdelník 20 x 10 x 6 cm barevná</t>
  </si>
  <si>
    <t>592450060</t>
  </si>
  <si>
    <t>dlažba zámková tvar obdelník 20 x 10 x 6 cm pro nevidomé červená</t>
  </si>
  <si>
    <t>odečteno z programu AutoCAD chodníky uvnitř areálu</t>
  </si>
  <si>
    <t>596211112R</t>
  </si>
  <si>
    <t>Kladení zámkové dlažby tl 60 mm do drtě 30 mm, plocha do 300 m2</t>
  </si>
  <si>
    <t>871315231</t>
  </si>
  <si>
    <t>Kanalizační potrubí z tvrdého PVC-systém KG tuhost třídy SN10 DN160</t>
  </si>
  <si>
    <t>přípojky uličních vpustí do stávající kanalizace parkoviště</t>
  </si>
  <si>
    <t>892351111</t>
  </si>
  <si>
    <t>Tlaková zkouška vodou potrubí DN 150 nebo 200</t>
  </si>
  <si>
    <t>895941311</t>
  </si>
  <si>
    <t>Zřízení vpusti kanalizační uliční z betonových dílců typ UVB-50</t>
  </si>
  <si>
    <t>592238520</t>
  </si>
  <si>
    <t>dno betonové pro uliční vpusť s kalovou prohlubní 450 x 300 x 50 mm</t>
  </si>
  <si>
    <t>592238570</t>
  </si>
  <si>
    <t>skruž betonová pro uliční vpusť horní 450 x 295 x 50 mm</t>
  </si>
  <si>
    <t>592238600</t>
  </si>
  <si>
    <t>skruž betonová pro uliční vpusť středová 450 x 195 x 50 mm</t>
  </si>
  <si>
    <t>592238640</t>
  </si>
  <si>
    <t>prstenec betonový pro uliční vpusť vyrovnávací 390 x 60 x 130 mm</t>
  </si>
  <si>
    <t>592238740</t>
  </si>
  <si>
    <t>koš pozink pro uliční vpusti, vysoký, pro rám 500/300</t>
  </si>
  <si>
    <t>899311113</t>
  </si>
  <si>
    <t>Osazení poklopů s rámem do hmotnosti 150 kg</t>
  </si>
  <si>
    <t>552423200</t>
  </si>
  <si>
    <t>mříž vtoková litinová s rámem 500 x 500 mm</t>
  </si>
  <si>
    <t>899331111</t>
  </si>
  <si>
    <t>Výšková úprava uličního vstupu nebo vpusti do 200 mm zvýšením poklopu</t>
  </si>
  <si>
    <t>odvodnění 3 + 9 chodníky</t>
  </si>
  <si>
    <t>899431111</t>
  </si>
  <si>
    <t>Výšková úprava uličního vstupu nebo vpusti do 200 mm zvýšením  krycího hrnce</t>
  </si>
  <si>
    <t>odvodnění 4 + 12 chodníky</t>
  </si>
  <si>
    <t>914511112</t>
  </si>
  <si>
    <t>Montáž sloupku dopravních značek délky do 3,5 m s betonovým základem a patkou</t>
  </si>
  <si>
    <t>P1 2 ks , P2 1 ks</t>
  </si>
  <si>
    <t>404452250</t>
  </si>
  <si>
    <t>sloupek Zn 60 - 350</t>
  </si>
  <si>
    <t>404452400</t>
  </si>
  <si>
    <t>patka hliníková Al 60</t>
  </si>
  <si>
    <t>404452530</t>
  </si>
  <si>
    <t>víčko plastové na sloupek 60</t>
  </si>
  <si>
    <t>404452560</t>
  </si>
  <si>
    <t>upínací svorka na sloupek US 60</t>
  </si>
  <si>
    <t>914111111</t>
  </si>
  <si>
    <t>Montáž svislé dopravní značky do velikosti 1 m2 objímkami na sloupek nebo konzolu</t>
  </si>
  <si>
    <t>404456250</t>
  </si>
  <si>
    <t>informativní značka IP 12 500 x 800 mm</t>
  </si>
  <si>
    <t>404456330</t>
  </si>
  <si>
    <t>informativní značka IZ 8 1000 x 750 mm</t>
  </si>
  <si>
    <t>915491212</t>
  </si>
  <si>
    <t>Osazení vodícího proužku z bet desek do betonového lože tl 100mm š proužku 250 mm</t>
  </si>
  <si>
    <t>P1 44,36 + P2 45,2 + plocha před garážema 48,42</t>
  </si>
  <si>
    <t>59213006R</t>
  </si>
  <si>
    <t>přídlažba přírodní 500 x 230 x 60 mm</t>
  </si>
  <si>
    <t>915211112</t>
  </si>
  <si>
    <t>Vodorovné dopravní značení retroreflexní bílým plastem dělící čáry nepřerušovaně šířky 125 mm</t>
  </si>
  <si>
    <t>P1 40 m  +  P2 40 m</t>
  </si>
  <si>
    <t>915611111</t>
  </si>
  <si>
    <t>Předznačení liniového plošného značení</t>
  </si>
  <si>
    <t>915311111</t>
  </si>
  <si>
    <t>Předformátované vodorovné doravní značení do 1 m2</t>
  </si>
  <si>
    <t>stání invalida P1 + P2</t>
  </si>
  <si>
    <t>916131213</t>
  </si>
  <si>
    <t>Osazení silničního obrubníku stojatého s boční opěrou do lože z betonu prostého</t>
  </si>
  <si>
    <t>P1 34,75 + P2 45,2 +  GAR 12,15 + chodníky 7,5 m</t>
  </si>
  <si>
    <t>592170310</t>
  </si>
  <si>
    <t>obrubník betonový silniční 1000 x 150 x 250 mm</t>
  </si>
  <si>
    <t>916331112</t>
  </si>
  <si>
    <t>Osazení zahradního obrubníku stojatého s boční opěrou do lože z betonu prostého</t>
  </si>
  <si>
    <t>odečteno z programu AutoCAD chodníky 446,39 + 94,54</t>
  </si>
  <si>
    <t>592170020</t>
  </si>
  <si>
    <t>obrubník betonový zahradní  1000 x 50 x 200 mm</t>
  </si>
  <si>
    <t>935113111</t>
  </si>
  <si>
    <t>Osazení odvodňovacího polymerbetonového žlabu s krycím roštem šířky do 200 mm</t>
  </si>
  <si>
    <t>vč napojení na stávající kus</t>
  </si>
  <si>
    <t>935932418</t>
  </si>
  <si>
    <t>Odvodňovací polymerbetonový žlab pro zatížení D400 vnitřní šíře 150 mm s krycím roštem z litiny</t>
  </si>
  <si>
    <t>997221611</t>
  </si>
  <si>
    <t>Nakládání suti na dopravní prostředek pro vodorovnou dopravu</t>
  </si>
  <si>
    <t>/407,75 x 0,06 x 2,2/ + 20 tun obruby + 12 základy = 85,82 t beton</t>
  </si>
  <si>
    <t>/407,75 x 0,2 x 2,0/  + /176,54 x 0,3 x 2,0/  = 269,02 t kamenivo</t>
  </si>
  <si>
    <t>/176,54 x 0,1 x 2,2/ = 38,83  t živice</t>
  </si>
  <si>
    <t>997221551</t>
  </si>
  <si>
    <t>Vodorovná doprava suti ze sypkých materiálů do 1 km</t>
  </si>
  <si>
    <t>997221559</t>
  </si>
  <si>
    <t>Příplatek ZKD 1 km u vodorovné dopravy sypkých materiálů,14 x</t>
  </si>
  <si>
    <t>997221561</t>
  </si>
  <si>
    <t>Vodorovná doprava suti z kusových materiálů do 1 km</t>
  </si>
  <si>
    <t>997221569</t>
  </si>
  <si>
    <t>Příplatek ZKD 1 km u vodorovné dopravy suti z kusových materálů, 14 x</t>
  </si>
  <si>
    <t>997013601</t>
  </si>
  <si>
    <t>Poplatek za uložení na skládce (skládkovné) stavebního odpadu z betonového kód odpadu 170 101</t>
  </si>
  <si>
    <t>997013645</t>
  </si>
  <si>
    <t>Poplatek za uložení na skládce (skládkovné) odpadu asfaltového bez dehtu kód odpadu 170 302</t>
  </si>
  <si>
    <t>997013655</t>
  </si>
  <si>
    <t>Poplatek za uložení na skládce (skládkovné) zeminy a kameniva kód odpadu 170 504</t>
  </si>
  <si>
    <t>998225111</t>
  </si>
  <si>
    <t>Přesun hmot pro pozemní komunikace s krytem z kamene, monolitickým betonovým nebo živičným</t>
  </si>
  <si>
    <t>998223011</t>
  </si>
  <si>
    <t>Přesun hmot pro pozemní komunikace s krytem dlážděným automatický výpočet</t>
  </si>
  <si>
    <t>122252203</t>
  </si>
  <si>
    <t>Odkopávky a prokopávky nezapažené pro silnice a dálnice v hornině těžitelnosti I, skupiny 1-3, objem do 100 m3 strojně</t>
  </si>
  <si>
    <t>rampa výměna zeminy 44,06 m3</t>
  </si>
  <si>
    <t>přípojka vpusti žlabu</t>
  </si>
  <si>
    <t>167151101</t>
  </si>
  <si>
    <t>Nakládání výkopku z hornin těžitelnosti I, skupina 1-3 do 100m3</t>
  </si>
  <si>
    <t>55,46 -7 zásyp potrubí</t>
  </si>
  <si>
    <t>48,46 x 1,8</t>
  </si>
  <si>
    <t>zásyp rýh po přípojce žlabu</t>
  </si>
  <si>
    <t>úprava pláně výměnou za zeminu</t>
  </si>
  <si>
    <t>odečteno z programu AutoCAD plocha rampa</t>
  </si>
  <si>
    <t>565165111</t>
  </si>
  <si>
    <t>Asfaltový beton ACP 16 (OKS) podkladní tl 80 mm z nemodifikovaného asfaltu, do 3 m</t>
  </si>
  <si>
    <t>577134111</t>
  </si>
  <si>
    <t>Asfaltový beton ACO 11 (ABS I) tř I vrstva obrusná, 40 mm z nemodifikovaného asfaltu, do 3 m</t>
  </si>
  <si>
    <t xml:space="preserve">přípojky uličních vpustí do stávající kanalizace parkoviště : </t>
  </si>
  <si>
    <t>9,5</t>
  </si>
  <si>
    <t>914511112R</t>
  </si>
  <si>
    <t>Montáž držáku dopravních značek s upevněním na stěnu</t>
  </si>
  <si>
    <t>rampa 2 +  garáž 4 ks</t>
  </si>
  <si>
    <t>404452200</t>
  </si>
  <si>
    <t>držák dopravní značky na stěnu</t>
  </si>
  <si>
    <t>404456210</t>
  </si>
  <si>
    <t>značka svislá reflexní informační  500 x 500 mm</t>
  </si>
  <si>
    <t>rampa 5 + 165 garáže</t>
  </si>
  <si>
    <t>915221112</t>
  </si>
  <si>
    <t>Vodorovné dopravní značení retroreflexní bílým plastem dělící čáry nepřerušovaně šířky 250 mm</t>
  </si>
  <si>
    <t>rampa 2,5 m nátěru V 10b šířky 0,5 m</t>
  </si>
  <si>
    <t>stání invalida 4 ks</t>
  </si>
  <si>
    <t>915311111R</t>
  </si>
  <si>
    <t>23 číslic na podlaze v 0,5 m, 1-2 místné</t>
  </si>
  <si>
    <t>915000001R</t>
  </si>
  <si>
    <t>Vyznačení bezpečnostního šrafování na sloupech garáží Z9</t>
  </si>
  <si>
    <t>žlutočerný barevný nátěr na narožích, hranách a průchodech na betonu</t>
  </si>
  <si>
    <t>915000002R</t>
  </si>
  <si>
    <t>Vyznačení bezpečnostního nátěru ramp na betonu stěn žlutou barvou</t>
  </si>
  <si>
    <t>žlutý nátěr obrub ramp a žlutý nátěr u vstupů 56,42 rampa + 10 garáže</t>
  </si>
  <si>
    <t>91500003R</t>
  </si>
  <si>
    <t>Žlutočerné břevno z plastu na lankých ze stropu omezující vyšku na 3 m</t>
  </si>
  <si>
    <t>91500004R</t>
  </si>
  <si>
    <t>Světelné signalizační zařízení pro vjezd na rampu, dva LED semafory,</t>
  </si>
  <si>
    <t>vč kabeláže a řadiče, zkoušky funkčnosti a revize</t>
  </si>
  <si>
    <t>2 ks čel , 1 kus vpusť</t>
  </si>
  <si>
    <t>348171111</t>
  </si>
  <si>
    <t>Osazení mostního zábradlí nesnímatelného</t>
  </si>
  <si>
    <t>767161223</t>
  </si>
  <si>
    <t>Montáž ocelového zábradlí rovného z profilové oceli přes 60 kg</t>
  </si>
  <si>
    <t>25 kg/m = 86,8 x 25 = 2,17 tun hutního materiálu</t>
  </si>
  <si>
    <t>140110200</t>
  </si>
  <si>
    <t>ocelový materiál, trubky kruhové, pásovina</t>
  </si>
  <si>
    <t>789411123</t>
  </si>
  <si>
    <t>Provedení žárového stříkání zařízení nečlenitých Zn tl do 100 mikrometrů</t>
  </si>
  <si>
    <t>953961113</t>
  </si>
  <si>
    <t>Chemické kotvy M12 110 mm do betonu s vyvrtáním</t>
  </si>
  <si>
    <t>998767101</t>
  </si>
  <si>
    <t>Přesun hmot tonážní pro zámečnické konstrukce do 6m</t>
  </si>
  <si>
    <t>913121111</t>
  </si>
  <si>
    <t>Montáž a demontáž dočasné dopravní značky kompletní DIO</t>
  </si>
  <si>
    <t>8 značek 3 etapy</t>
  </si>
  <si>
    <t>952711180</t>
  </si>
  <si>
    <t>Nájem dopravní značky základní přenosné vč sloupů a příchytek za 1 den/ nad 7 dní</t>
  </si>
  <si>
    <t>8 značek  x 160 dní předpoklad</t>
  </si>
  <si>
    <t>012103000</t>
  </si>
  <si>
    <t>Geodetické práce před výstavbou - vytyčení stavby</t>
  </si>
  <si>
    <t>012303000</t>
  </si>
  <si>
    <t>Geodetické práce po výstavbě -  zaměření skutečného provedení</t>
  </si>
  <si>
    <t>013254000</t>
  </si>
  <si>
    <t>Dokumentace skutečného provedení stavby DSPS</t>
  </si>
  <si>
    <t>013264000-1</t>
  </si>
  <si>
    <t>Výrobní a dílenská dokumentace</t>
  </si>
  <si>
    <t>Kč</t>
  </si>
  <si>
    <t>OPN</t>
  </si>
  <si>
    <t>POL13_0</t>
  </si>
  <si>
    <t>013294000</t>
  </si>
  <si>
    <t>Ostatní dokumentace dokumentace (DIO DZ pro PČR)</t>
  </si>
  <si>
    <t>Diagnostika asfaltů na PAU</t>
  </si>
  <si>
    <t>027400001</t>
  </si>
  <si>
    <t>Vytyčení stávajích sítí</t>
  </si>
  <si>
    <t>ON003</t>
  </si>
  <si>
    <t>Protiprašné opatření</t>
  </si>
  <si>
    <t>ON005</t>
  </si>
  <si>
    <t>Opatření proti podzemní vodě v průběhu výstavby (9 šachet) + čerpání</t>
  </si>
  <si>
    <t>ON004</t>
  </si>
  <si>
    <t>Jeřáb (50m), doprava, montáž, demontáž, pronájem</t>
  </si>
  <si>
    <t>ON006</t>
  </si>
  <si>
    <t>Hydrologický průzkum podzemních vod</t>
  </si>
  <si>
    <t>ON007</t>
  </si>
  <si>
    <t>Záchytný systém</t>
  </si>
  <si>
    <t>ON010</t>
  </si>
  <si>
    <t>Mimostaveništní doprava</t>
  </si>
  <si>
    <t>ON012</t>
  </si>
  <si>
    <t>Provoz investora,Ztížené podmínky</t>
  </si>
  <si>
    <t>ON013</t>
  </si>
  <si>
    <t>Poskytnutí 2ks mobilních skladových buněk investorovi na 18 měsíců</t>
  </si>
  <si>
    <t>ON014</t>
  </si>
  <si>
    <t>příplatek za provádění budovy v pasívním standardu (provádění detailů)</t>
  </si>
  <si>
    <t>ON015</t>
  </si>
  <si>
    <t>Staveništní plocha panelová vč.podkadních kcí a odstranění</t>
  </si>
  <si>
    <t>030001000</t>
  </si>
  <si>
    <t>Zařízení staveniště</t>
  </si>
  <si>
    <t>Pol__0001</t>
  </si>
  <si>
    <t>Stojanový rozvaděč,42U,š.800mm,hl.800mm (viz. položka v NZS)</t>
  </si>
  <si>
    <t>Pol__0002</t>
  </si>
  <si>
    <t>Robusní skříň pro ústřednu 19" s řídícím modulem pro 10 analogových kruhů</t>
  </si>
  <si>
    <t>Pol__0003</t>
  </si>
  <si>
    <t>Displej a ovládací jednotka s 5,7" displejem</t>
  </si>
  <si>
    <t>Pol__0004</t>
  </si>
  <si>
    <t>19" výsuvná zásuvka s napájecím zdrojem, 5 HU</t>
  </si>
  <si>
    <t>Pol__0005</t>
  </si>
  <si>
    <t>19" Záslepka pro vysouvací polici</t>
  </si>
  <si>
    <t>Pol__0006</t>
  </si>
  <si>
    <t>Rozšiřující deska č. 1  se 4 pozicemi pro MM</t>
  </si>
  <si>
    <t>Pol__0007</t>
  </si>
  <si>
    <t>Rozšiřující deska č. 2  se 4 pozicemi pro MM</t>
  </si>
  <si>
    <t>Pol__0008</t>
  </si>
  <si>
    <t>Nosniková sada pro svorkovnice</t>
  </si>
  <si>
    <t>Pol__0009</t>
  </si>
  <si>
    <t>Svorkovnice pro připojení kabelu ke 4 MM</t>
  </si>
  <si>
    <t>Pol__0010</t>
  </si>
  <si>
    <t>Svorkovnice pro připojení kruhové linky ústředen</t>
  </si>
  <si>
    <t>Pol__0011</t>
  </si>
  <si>
    <t>Svorkovnice pro připojení ext. napajení</t>
  </si>
  <si>
    <t>Pol__0012</t>
  </si>
  <si>
    <t>Svorkovnice pro připojení siť. napajení</t>
  </si>
  <si>
    <t>Pol__0013</t>
  </si>
  <si>
    <t>Modul kruhové hlásičičové linky</t>
  </si>
  <si>
    <t>Pol__0014</t>
  </si>
  <si>
    <t>Modul sítě ústředen 62,5 kBd</t>
  </si>
  <si>
    <t>Pol__0015</t>
  </si>
  <si>
    <t>Akumulátor 12V/26Ah</t>
  </si>
  <si>
    <t>Pol__0016</t>
  </si>
  <si>
    <t>Skříň / kryt pro seriový interface</t>
  </si>
  <si>
    <t>Pol__0017</t>
  </si>
  <si>
    <t>Sériové rozhraní (obousměrné)</t>
  </si>
  <si>
    <t>Pol__0018</t>
  </si>
  <si>
    <t>Modul rozhraní RS 232 / V24</t>
  </si>
  <si>
    <t>Pol__0019</t>
  </si>
  <si>
    <t>Pol__0020</t>
  </si>
  <si>
    <t>TCP/IP převodník ethernet-RS232/RS485TCP/IP převodník ethernet-RS232/RS485</t>
  </si>
  <si>
    <t>Pol__0021</t>
  </si>
  <si>
    <t>Propojovací kabel cat.6, 2 metry</t>
  </si>
  <si>
    <t>Pol__0022</t>
  </si>
  <si>
    <t>Server Xeon E3-1275v5 3,6GHz, Paměť 8GB, 64bit Win server 2012, 2016, SQL 2012 a vyšší, Eth 1Gbit</t>
  </si>
  <si>
    <t>Pol__0023</t>
  </si>
  <si>
    <t>Počítač Intel Core i7 9700 Coffee Lake 4.7 GHz, NVIDIA Quadro P2200 4GB, RAM 16GB DDR4, SSD 512 GB + HDD 2 TB 7200 ot/min, DVD, DisplayPort, 5× USB 3.2, 4× USB 2.0, typ skříně: Mini Tower, myš a</t>
  </si>
  <si>
    <t>klávesnice, Windows 10 Pro, (NBD)</t>
  </si>
  <si>
    <t>Pol__0024</t>
  </si>
  <si>
    <t>Základní modul serverová komponenta</t>
  </si>
  <si>
    <t>Pol__0025</t>
  </si>
  <si>
    <t>Modul vizualizer</t>
  </si>
  <si>
    <t>Pol__0026</t>
  </si>
  <si>
    <t>Modul logů</t>
  </si>
  <si>
    <t>Pol__0027</t>
  </si>
  <si>
    <t>Modul realtime</t>
  </si>
  <si>
    <t>Pol__0028</t>
  </si>
  <si>
    <t>Modul external</t>
  </si>
  <si>
    <t>Pol__0029</t>
  </si>
  <si>
    <t>Modul EPS</t>
  </si>
  <si>
    <t>Pol__0030</t>
  </si>
  <si>
    <t>Licence okruhů lokalit EPS</t>
  </si>
  <si>
    <t>Pol__0031</t>
  </si>
  <si>
    <t>Přiřazení datového bodu</t>
  </si>
  <si>
    <t>Pol__0032</t>
  </si>
  <si>
    <t>Externí dotykový ovládací panel, montáž na povrch</t>
  </si>
  <si>
    <t>Pol__0033</t>
  </si>
  <si>
    <t>ZDP - Zařízení dálkového přenosu</t>
  </si>
  <si>
    <t>Pol__0034</t>
  </si>
  <si>
    <t>Ovládací panel pro hasiče - OPPO, český, pro FlesEs</t>
  </si>
  <si>
    <t>Pol__0035</t>
  </si>
  <si>
    <t>Klíčový trezor požární chrany - KTPO</t>
  </si>
  <si>
    <t>Pol__0036</t>
  </si>
  <si>
    <t>OT multisenzorový hlásič IQ8Quad</t>
  </si>
  <si>
    <t>Pol__0037</t>
  </si>
  <si>
    <t>Optickokouřový hlásič IQ8Quad, s oddělovačem</t>
  </si>
  <si>
    <t>Pol__0038</t>
  </si>
  <si>
    <t>Patice pro hlásič</t>
  </si>
  <si>
    <t>Pol__0039</t>
  </si>
  <si>
    <t>IQ8 modul elektroniky tlačítkového hlásiče s oddělovačem</t>
  </si>
  <si>
    <t>Pol__0040</t>
  </si>
  <si>
    <t>Kryt se sklem, červený, odstín obdobný RAL 3020</t>
  </si>
  <si>
    <t>Pol__0041</t>
  </si>
  <si>
    <t>Koppler 32 LED výstupů (8 bit)</t>
  </si>
  <si>
    <t>Pol__0042</t>
  </si>
  <si>
    <t>Koppler 12 relé (8 bit)</t>
  </si>
  <si>
    <t>Pol__0043</t>
  </si>
  <si>
    <t>Alarmový koppler 4 vstupy/2 výstupy</t>
  </si>
  <si>
    <t>Pol__0044</t>
  </si>
  <si>
    <t>Skříň pro koppler</t>
  </si>
  <si>
    <t>Pol__0045</t>
  </si>
  <si>
    <t>Zábleskový maják</t>
  </si>
  <si>
    <t>Pol__0046</t>
  </si>
  <si>
    <t>Externí síťový zdroj 7 A / 24 V DC 17Ah EN 54-4</t>
  </si>
  <si>
    <t>Pol__0047</t>
  </si>
  <si>
    <t>Pol__0048</t>
  </si>
  <si>
    <t>Označení hlásiče a tlačítka štítkem</t>
  </si>
  <si>
    <t>Pol__0049</t>
  </si>
  <si>
    <t>Datová zásuvka prázdná pro 1x keystone</t>
  </si>
  <si>
    <t>Pol__0050</t>
  </si>
  <si>
    <t>Keystone stíněný cat.6</t>
  </si>
  <si>
    <t>Pol__0051</t>
  </si>
  <si>
    <t>Krabice s požární odolností</t>
  </si>
  <si>
    <t>Pol__0052</t>
  </si>
  <si>
    <t>Krabice červená bezhalogenová</t>
  </si>
  <si>
    <t>Pol__0053</t>
  </si>
  <si>
    <t>Detekční kabel červený 68°</t>
  </si>
  <si>
    <t>Pol__0054</t>
  </si>
  <si>
    <t>Kabel 1x2x0,8, B2ca s1, d1</t>
  </si>
  <si>
    <t>Pol__0055</t>
  </si>
  <si>
    <t>Kabel 2x2x0,8, P60-R , B2ca s1, d1</t>
  </si>
  <si>
    <t>Pol__0056</t>
  </si>
  <si>
    <t>Kabel 4x2x0,8, P60-R , B2ca s1, d1</t>
  </si>
  <si>
    <t>Pol__0057</t>
  </si>
  <si>
    <t>Trubka ohebná bezhalogenová 20mm</t>
  </si>
  <si>
    <t>Pol__0058</t>
  </si>
  <si>
    <t>Trubka pevná bezhalogenová 20mm</t>
  </si>
  <si>
    <t>Pol__0059</t>
  </si>
  <si>
    <t>Spojka trubky bezhalogenová 20mm</t>
  </si>
  <si>
    <t>Pol__0060</t>
  </si>
  <si>
    <t>Příchytka trubky bezhlogenová 20mm</t>
  </si>
  <si>
    <t>Pol__0061</t>
  </si>
  <si>
    <t>Požární příchytky s požární odolnosti 7mm</t>
  </si>
  <si>
    <t>Pol__0062</t>
  </si>
  <si>
    <t>Požární příchytky s požární odolnosti 12mm</t>
  </si>
  <si>
    <t>Pol__0063</t>
  </si>
  <si>
    <t>Kotva do betonu s požární odolností 30 minut</t>
  </si>
  <si>
    <t>Pol__0064</t>
  </si>
  <si>
    <t>Příchytka pro detekční kabel</t>
  </si>
  <si>
    <t>Pol__0065</t>
  </si>
  <si>
    <t>Připojení ovládaných zařízení</t>
  </si>
  <si>
    <t>Pol__0066</t>
  </si>
  <si>
    <t>Uvedení do provozu</t>
  </si>
  <si>
    <t>h</t>
  </si>
  <si>
    <t>Pol__0067</t>
  </si>
  <si>
    <t>Konfigurační program ústředny EPS</t>
  </si>
  <si>
    <t>Pol__0068</t>
  </si>
  <si>
    <t>Vytvoření skupin hlásičů a návazností pro naprogramování ústředny a ovládaných zařízení</t>
  </si>
  <si>
    <t>Pol__0069</t>
  </si>
  <si>
    <t>Uzemnění ústředny</t>
  </si>
  <si>
    <t>Pol__0070</t>
  </si>
  <si>
    <t>Koordinace kabelových tras</t>
  </si>
  <si>
    <t>Pol__0071</t>
  </si>
  <si>
    <t>Koordinace s ostatními profesemi</t>
  </si>
  <si>
    <t>Pol__0072</t>
  </si>
  <si>
    <t>Realizační projektová dokumentace</t>
  </si>
  <si>
    <t>Pol__0073</t>
  </si>
  <si>
    <t>Skutečné provedení</t>
  </si>
  <si>
    <t>Pol__0074</t>
  </si>
  <si>
    <t>Zkoušky, doklady</t>
  </si>
  <si>
    <t>Pol__0075</t>
  </si>
  <si>
    <t>Stavební přípomoci, prostupy, kotvení …</t>
  </si>
  <si>
    <t>Pol__0076</t>
  </si>
  <si>
    <t>Likvidace odpadu</t>
  </si>
  <si>
    <t>Pol__0077</t>
  </si>
  <si>
    <t>Zaškolení obsluhy</t>
  </si>
  <si>
    <t>Pol__0078</t>
  </si>
  <si>
    <t>Doprava osob a materiálu</t>
  </si>
  <si>
    <t>Pol__0079</t>
  </si>
  <si>
    <t>Utěsnění prostupů s požární odolností dle PBŘ</t>
  </si>
  <si>
    <t>Pol__0080</t>
  </si>
  <si>
    <t>Pomocný materiál</t>
  </si>
  <si>
    <t>Stojanový rozvaděč,42U,š.800mm,hl.800mm</t>
  </si>
  <si>
    <t>Vložka zámku FAB, systém EMKA, s jedním klíčem</t>
  </si>
  <si>
    <t>Horní/spodní ventil.jednotka,4x ventilátor,termostat</t>
  </si>
  <si>
    <t>Digitální výstupní modul, 4 kanály, 24 linek</t>
  </si>
  <si>
    <t>Výkonový zesilovač 2x 500W, třída D</t>
  </si>
  <si>
    <t>Síťová napájecí jednotka MSU</t>
  </si>
  <si>
    <t>Univerzalní modul rozhraní UIM</t>
  </si>
  <si>
    <t>Dohledový řídicí modul VCM</t>
  </si>
  <si>
    <t>Nouzový napájecí zdroj PSU24</t>
  </si>
  <si>
    <t>Akumulátor 12V/105Ah</t>
  </si>
  <si>
    <t>Zálozni kabel RC22</t>
  </si>
  <si>
    <t>Kabel XV-DOM (100V)</t>
  </si>
  <si>
    <t>Patch Cable Cat5 0,5m zelený (DAL)</t>
  </si>
  <si>
    <t>Patch Cable Cat5 2m modry (DAL)</t>
  </si>
  <si>
    <t>Patch Cable Cat5 2m zluty (ETH)</t>
  </si>
  <si>
    <t>Výstupní kabel zón jednotky DOM4-24</t>
  </si>
  <si>
    <t>Propojovací adaptér pro DIN lištu</t>
  </si>
  <si>
    <t>Konektor keystone cat.5e</t>
  </si>
  <si>
    <t>Konektor RJ45 cat. 5e</t>
  </si>
  <si>
    <t>Montazni sada 1</t>
  </si>
  <si>
    <t>DIN lišta adaptér do 19" rozvaděče</t>
  </si>
  <si>
    <t>Zaslepovaci panel 2HE</t>
  </si>
  <si>
    <t>Propojovací kabel DOM - PSU</t>
  </si>
  <si>
    <t>Stropní reproduktor v podhledu, nebo v ktytu 6W</t>
  </si>
  <si>
    <t>Skříňkový reproduktor</t>
  </si>
  <si>
    <t>Zvukový projektor 20W</t>
  </si>
  <si>
    <t>Koncový člen reproduktorové linky (EOL)</t>
  </si>
  <si>
    <t>Ethernetová dotyková stanice hlasatele (ETCS)</t>
  </si>
  <si>
    <t>Kabel O 2x1,5, P60-R , B2ca s1, d1</t>
  </si>
  <si>
    <t>Kabel FTP cat.5,  P15-R , 2x1,5, P60-R , B2ca s1, d1</t>
  </si>
  <si>
    <t>Kabelová příchytka 12mm protipožární dle ČSN 73 0895, P15-R</t>
  </si>
  <si>
    <t>Úchyt 100x82x120 pro svazky kabelů s certifikací ČSN 73 0895, P15-R</t>
  </si>
  <si>
    <t>Připojení na EPS</t>
  </si>
  <si>
    <t>pokojový terminál BASIC s displejem</t>
  </si>
  <si>
    <t>pacientský terminál "easy"</t>
  </si>
  <si>
    <t>lůžkové tlačítko BASIC s pohyblivým přívodem BT-B</t>
  </si>
  <si>
    <t>nástěnný držák pacientského terminálu</t>
  </si>
  <si>
    <t>přídržný klip pro kabel</t>
  </si>
  <si>
    <t>systémová zásuvka SM</t>
  </si>
  <si>
    <t>systémová zásuvka - single</t>
  </si>
  <si>
    <t>tahové tlačítko do vlhka</t>
  </si>
  <si>
    <t>volací a potvrzovací tlačítko RAT-IO</t>
  </si>
  <si>
    <t>pokojové světlo</t>
  </si>
  <si>
    <t>sesterský terminál - dotykový LCD</t>
  </si>
  <si>
    <t>SW-Licence databáze událostí</t>
  </si>
  <si>
    <t>USB-Dongle MLU-60 pro licence</t>
  </si>
  <si>
    <t>Systemswitch SWI9-GBIT, redundant 2 IO, 1GB Uplink</t>
  </si>
  <si>
    <t>páteřní switch pro oddělení, HP2510-24</t>
  </si>
  <si>
    <t>systémový server</t>
  </si>
  <si>
    <t>napájecí zdroj 24V/480W/20A</t>
  </si>
  <si>
    <t>držák pro upevnění do racku 19"</t>
  </si>
  <si>
    <t>skříň pro instalaci systémového switche do racku 19"</t>
  </si>
  <si>
    <t>modulární neosazený parchpanel pro 24 portů, STP,, velikost 1U, montáž 19"</t>
  </si>
  <si>
    <t>keystone, kategorie CAT6A, třída EA, podporované protokoly 10GBaseT</t>
  </si>
  <si>
    <t>19"vyvazovací panel 1U, jednostranný plast.oka 40x50 mm, barva černá</t>
  </si>
  <si>
    <t>konektor RJ45 s krytkou</t>
  </si>
  <si>
    <t>propojovací kabel, kategorie cat. 6A, délka 2m, stínění dvojité SFTP</t>
  </si>
  <si>
    <t>Protahovací krabice do betonu</t>
  </si>
  <si>
    <t>instalační stíněný kabel cat. 6A s třídou reakce na oheň B2cas1d1a1</t>
  </si>
  <si>
    <t>1–CXKH–R 2x2,5 RE, B2cas1d1a1</t>
  </si>
  <si>
    <t>Elektroinstalační trubka 20mm - pevná nebo ohebná, bezhalogenová, včetně příchytek</t>
  </si>
  <si>
    <t>Elektroinstalační trubka 32mm - pevná nebo ohebná, bezhalogenová, včetně příchytek</t>
  </si>
  <si>
    <t>Elektroinstalační trubka 40mm - pevná nebo ohebná, bezhalogenová, včetně příchytek</t>
  </si>
  <si>
    <t>Revize, zprovoznění systému, zaškolení obsluhy, zkušební provoz</t>
  </si>
  <si>
    <t>Svár vlákna 50/1525 OM4</t>
  </si>
  <si>
    <t>Měření metalických rozvodů včetně vypracování měřících protokolů</t>
  </si>
  <si>
    <t>Popis datových zásuvek a patchpanelů</t>
  </si>
  <si>
    <t>Výrobní projektová dokumentace</t>
  </si>
  <si>
    <t>Stavební přípomoci, prostupy, kotverní …</t>
  </si>
  <si>
    <t>Konečná úprava datového rozvaděče</t>
  </si>
  <si>
    <t>Měřící protokol</t>
  </si>
  <si>
    <t>Utěsnění prostopů s požární odolnostní dle PBŘ vč. Materiálu</t>
  </si>
  <si>
    <t>Datový rozvaděč 42U 600 x 800</t>
  </si>
  <si>
    <t>Napájecí panel 8x230V</t>
  </si>
  <si>
    <t>Patch panel prázdný</t>
  </si>
  <si>
    <t>Keystone nestíněný cat.6</t>
  </si>
  <si>
    <t>Optická vana kompletní 12vl. 50/125 OM4, konektory LC</t>
  </si>
  <si>
    <t>Vyvazovací panel</t>
  </si>
  <si>
    <t>Propojovací kabel cat.6, 2m</t>
  </si>
  <si>
    <t>Zásuvka pro 2x RJ45</t>
  </si>
  <si>
    <t>Krabice do SDK, nebo pod omítku</t>
  </si>
  <si>
    <t>Instalační nestíněný kabel UTP cat.6 s třídou reakce na oheň B2cas1d1a1</t>
  </si>
  <si>
    <t>Optický kabel 12vl. 50/125 OM4</t>
  </si>
  <si>
    <t>Měření optických rozvodů včetně vypracování měřících protokolů</t>
  </si>
  <si>
    <t>Venkovní IP kamera 2MPx bullet se čtením RZ, IR přísvit, ONVIF, WDR</t>
  </si>
  <si>
    <t>Venkovní IP kamera 4MPx dome, IR přísvit, ONVIF, WDR, (2.8-12mm)</t>
  </si>
  <si>
    <t>IP kamera venkovní bullet 8MPx(4K), (2.8-12mm)(B)</t>
  </si>
  <si>
    <t>Síťový NVR záznam, 64 IP kamer, (bez HDD)</t>
  </si>
  <si>
    <t>SATA HardDisk 8TB pro digitální záznam AV dat</t>
  </si>
  <si>
    <t>Profesionální LED monitor pro CCTV 16:9, úhlopříčka 49", audio</t>
  </si>
  <si>
    <t>Datový switch 24+2 portů, z toho 24 s PoE, CCTV mód</t>
  </si>
  <si>
    <t>Datový switch 8x SFP</t>
  </si>
  <si>
    <t>10G SFP+ optický modul MM LC</t>
  </si>
  <si>
    <t>10G SFP+ propojovací kabel metalický - DAC, 0,5m</t>
  </si>
  <si>
    <t>Propojovací kabel optický 2x 50/125, OM4, LC/LC</t>
  </si>
  <si>
    <t>Propojovací kabel cat.6, 30cm</t>
  </si>
  <si>
    <t>Programování NVR, uvedení do provozu</t>
  </si>
  <si>
    <t>Audio panel IP, 3x2 tlač., klávesnice, povrchová instalace</t>
  </si>
  <si>
    <t>Zápustná krabice se stříškou pro 1 modul</t>
  </si>
  <si>
    <t>IP stolní videotelefon 7"</t>
  </si>
  <si>
    <t>Instalační kabel PraflaCom 2x2x0,8</t>
  </si>
  <si>
    <t>Bezkontaktní čtečka multitechnologická</t>
  </si>
  <si>
    <t>IP řídící modul v kovovém krytu pro připojení dvou bezkontaktních čteček</t>
  </si>
  <si>
    <t>Lineární zdroj v kovovém krytu 13,8V / 2,5A</t>
  </si>
  <si>
    <t>Lineární zdroj v kovovém krytu 13,8V / 5A</t>
  </si>
  <si>
    <t>Akumulátor 12V/12Ah</t>
  </si>
  <si>
    <t>Akumulátor 12V/24Ah</t>
  </si>
  <si>
    <t>Elektromechanicý zámek kompletní vč. Příslušenství</t>
  </si>
  <si>
    <t>Anténní stožár trubkový průměru 76/4 mm délky 1,5 m</t>
  </si>
  <si>
    <t>Ráhno výložní dvojité  pro stožár průměru 76 mm včetně třmenu</t>
  </si>
  <si>
    <t>Jednoramenný výložník délky 600 mm pro stožár  průměru 76 mm včetně třmenu</t>
  </si>
  <si>
    <t>Anténa FM, horizontální/vertikální polarizace, typ FM200, Antech</t>
  </si>
  <si>
    <t>Anténa ENGEL Al-42</t>
  </si>
  <si>
    <t>Přepěťová ochrana typ 1+3, montáž do DIN přístrojové lišty, typ DGA GFF TV, Dehn</t>
  </si>
  <si>
    <t>Programovatelný zesilovač, výstupní úroveň až 118 dBµV, 5 vstupů (UHF1, UHF2, UHF3, BI/FM, DAB/BIII, typ IKUSI ONE118</t>
  </si>
  <si>
    <t>Toner XGVS-4, rozbočovač TV, útlum 7,7dB, 1 vstup, 4 výstupy, neprůchozí pro napájení</t>
  </si>
  <si>
    <t>Toner XGVS-16, rozbočovač TV, útlum 16dB, 1 vstup, 16 výstupů, neprůchozí pro napájení</t>
  </si>
  <si>
    <t>F konektor kompresní typ ECC 11 EX, Polytron</t>
  </si>
  <si>
    <t>Zakončovací člen 75ohm</t>
  </si>
  <si>
    <t>Zásuvka TV/R koncová</t>
  </si>
  <si>
    <t>Koaxiální kabel typ KH21D digitál</t>
  </si>
  <si>
    <t>Koaxiální kabel venkovní 6,6mm, opletení Al</t>
  </si>
  <si>
    <t>Mžení signálu na střeše objektu před umístěním anténní soustavy</t>
  </si>
  <si>
    <t>Popis zásuvek</t>
  </si>
  <si>
    <t>Měření a uvedení systému společné TV a SAT antény do provozu</t>
  </si>
  <si>
    <t>Utěsnění prostupů s požární odolností dle PBŘ vč. Materiálu</t>
  </si>
  <si>
    <t>VZT jednotka je vybavena vlastním řídicím systémem,zprovoznění řídícího systému je součástí dodávky VZTprofese MaR zabezbečuje pouze dodávku a montážinstalačního materiálu (kabely, ochranné ohebné</t>
  </si>
  <si>
    <t>trubky)</t>
  </si>
  <si>
    <t>Opticko-teplotní požární hlásič kouře,automatické resetování, výstupní relé, nap.12-24VDC</t>
  </si>
  <si>
    <t>Jednotka pro odběr vzorku z VZT potrubí pro detektor kouře.Jednotka se skládá z plastového pouzdra (pro umístění detektoru)a z venturiho trubice pro přísun měřeného vzorku k detektoru.</t>
  </si>
  <si>
    <t>Montážní základna-patice pro detektory kouře</t>
  </si>
  <si>
    <t>Zapojení požárních klapek</t>
  </si>
  <si>
    <t>Nástěnný ovladač, polohy 0, 50%, 100%,napájení 24 VAC, výstup 0-10 VDC</t>
  </si>
  <si>
    <t>Pohon pro regulátory průtoku vzduchu,napájení AC 24…240/DC 24…125, 50 Hz, 2-10VDCdodávka VZT, zapojení MaR</t>
  </si>
  <si>
    <t>Instalační krabice nástěnná</t>
  </si>
  <si>
    <t>Převodník MP Bus/ModBus</t>
  </si>
  <si>
    <t>Ústředna pro 8 detektorů s dvoustupňovou signalizací</t>
  </si>
  <si>
    <t>Napájecí zdroj pro ústřednu,napájení 230VAC, výstupní napětí 24VDC, 60W</t>
  </si>
  <si>
    <t>Snímače koncentrace GTE-CO s analogovým výstupem 4-20 mAv aktivní proudové smyčce.Měřicí prvek je elektrochemický senzor.</t>
  </si>
  <si>
    <t>Světelná tabule,  230 VAC, IP 43"ZÁKAZ VJEZDU, NEBEZPEČÍ OTRAVY”</t>
  </si>
  <si>
    <t>Světelná tabule, 230 VAC, IP 43"VSTUP ZAKÁZÁN, NEBEZPEČÍ OTRAVY"</t>
  </si>
  <si>
    <t>Světelná tabule, 230 VAC, IP 43"VYPNOUT MOTOR, OPUSTIT GARÁŽ"</t>
  </si>
  <si>
    <t>Nízkoodběrová siréna s vysokým akustickým výkonem 105dB,napájení 9-28 VDC, krytí IP54</t>
  </si>
  <si>
    <t>Diferenční tlakový spínač, rozsah 20-300 Pa,krytí IP 54,  vč.připojovací sady</t>
  </si>
  <si>
    <t>Zapojení motoru ventilátoru, napájení 3x380-480 VAC, 50/60 Hzvýkon 0,537kW/1,25A; Krytí IP54</t>
  </si>
  <si>
    <t>Zapojení motoru ventilátoru, napájení 1x230 VAC, 50/60 Hzvýkon 0,106kW/0,46A; Krytí IP54</t>
  </si>
  <si>
    <t>Síťová jednotka NCE (Network Control Engine), 33IO + 128 IO po SA BUS ,napojení až 32x BACnet® MS/TP zařízení, 1xRS-232, 1xRS-485SA, 1xUSB, 1xEthernet, WEBserver</t>
  </si>
  <si>
    <t>Volně programovetelný regulátor: 8UI, 6DI, 6DO (triak), 6AO, 24 VAC; SA Bus;montážní základna</t>
  </si>
  <si>
    <t>Ovládací displej regulátorů</t>
  </si>
  <si>
    <t>16-bodový  IOM, 16 DI, 24 VAC</t>
  </si>
  <si>
    <t>HUB SWITCH, 8 Port na DIN lištu</t>
  </si>
  <si>
    <t>16-bodový  IOM, 8 DI, 8 DO, 24 VAC</t>
  </si>
  <si>
    <t>Software ADS Lite (aplikační datový server),max. připojení 5 síťových jednotek, max. 5 uživatelů</t>
  </si>
  <si>
    <t>Počítač - Intel Core i7 8700 Coffee Lake, RAM 8GB DDR4, Intel UHD Graphics 630, SSD 128GB + HDD 1TB 7200 otáček, DVD, WiFi, Bluetooth, čtečka karet, USB klávesnice a myš, Windows 10 Pro 64bit</t>
  </si>
  <si>
    <t>LCD monitor 24"</t>
  </si>
  <si>
    <t>ocelová rozvodnice, š.800, v.2000, hl.400, podstavec 100 /mm/,odnímatelný horní díl, odnímatelná zadní stěna,dveře: 2mm lakovaný plech,úprava RAL 7032,montážní deska: 3 mm pozinkovaný plech,</t>
  </si>
  <si>
    <t>nastavitelná hloubka po 25 mm,</t>
  </si>
  <si>
    <t>bočnice 1,5 mm lakovaný plech,</t>
  </si>
  <si>
    <t>úprava RAL 7032, krytí IP 54,</t>
  </si>
  <si>
    <t>vč.přístrojové náplně</t>
  </si>
  <si>
    <t>Další příslušenství rozvaděče: - bezpečnostní zdroj 230V/24VAC/DC, servisní zásuvka 230V/10A, jistič, přepěťová ochrana 3. st. s VF filtrem, - pomocné relé 24VAC/DC / 4 přepínací kontakty</t>
  </si>
  <si>
    <t>podle počtu</t>
  </si>
  <si>
    <t>připojovaných zařízení a rozsahu zapojení</t>
  </si>
  <si>
    <t xml:space="preserve"> - pomocné relé 230VAC/DC / 4 přepínací kontakty podle počtu</t>
  </si>
  <si>
    <t>připojovaných zařízení a rozsahu zapojení,</t>
  </si>
  <si>
    <t xml:space="preserve"> - hlavní vypínač s ručním pohonem na dveře</t>
  </si>
  <si>
    <t>Přepěťová ochrana pro slaboproudé vývody</t>
  </si>
  <si>
    <t>Přepěťová ochrana pro silové vývody</t>
  </si>
  <si>
    <t>Silový vývod pro ventilátor0,537,0kW / 400V sestava:1x jistič s pom. kontakty, 1x stykač+ jednotka pomocných kontaktů,silové svorky,  montážní příslušenství</t>
  </si>
  <si>
    <t>Silový vývod pro ventilátor 230V sestava:1x jistič s pom. kontakty, 1x stykač+ jednotka pomocných kontaktů,silové svorky,  montážní příslušenství</t>
  </si>
  <si>
    <t>Drobný instalační materiál (svorky, propojovací kabelové žlabyvč.víka, šrouby M4 vč.podložek)</t>
  </si>
  <si>
    <t>Výrobní (dílenská) dokumentace</t>
  </si>
  <si>
    <t>Výroba rozváděče</t>
  </si>
  <si>
    <t>ocelová rozvodnice, š.1000, v.1200, hl.320 /mm/,odnímatelný horní díl, odnímatelná zadní stěna, dveře: 2mm lakovaný plech,úprava RAL 7032,montážní deska: 3 mm pozinkovaný plech,nastavitelná</t>
  </si>
  <si>
    <t>hloubka po 25 mm,</t>
  </si>
  <si>
    <t>PRAFlaCom F, 1x2x0,8Bezhalogenový kabel stíněný, sdělovací</t>
  </si>
  <si>
    <t>PRAFlaCom F, 2x2x0,8Bezhalogenový kabel stíněný, sdělovací</t>
  </si>
  <si>
    <t>PRAFlaSafe X, 7Cx1,5Bezhalogenový kabel, silový</t>
  </si>
  <si>
    <t>JYTY 2x1 - Propojovací kabel stíněný</t>
  </si>
  <si>
    <t>JYTY 4x1 - Propojovací kabel stíněný</t>
  </si>
  <si>
    <t>JYTY 7x1 - Propojovací kabel stíněný</t>
  </si>
  <si>
    <t>JYTY 14x1 - Propojovací kabel stíněný</t>
  </si>
  <si>
    <t>CYKY 3Jx1,5 - Propojovací kabel silový</t>
  </si>
  <si>
    <t>CYKY 7Jx1,5 - Propojovací kabel silový</t>
  </si>
  <si>
    <t>CYKY 5Jx2,5 - Propojovací kabel silový</t>
  </si>
  <si>
    <t>CYKY 12Jx1,5 - Propojovací kabel silový</t>
  </si>
  <si>
    <t>PAAR TRONIC Li-2YCY</t>
  </si>
  <si>
    <t>CY6 - Propojovací vodič zelenožlutý pevný průřez 6mm</t>
  </si>
  <si>
    <t>lišta vkládací LV 60x40</t>
  </si>
  <si>
    <t>trubka z PVC, samozhášivá, s hrdlem pro lehkémechanické zatížení VRM 25, vč.příslušenství</t>
  </si>
  <si>
    <t>trubka z PVC, samozhášivá, s hrdlem pro lehkémechanické zatížení VRM 32, vč.příslušenství</t>
  </si>
  <si>
    <t>kabelový žlab 62/50 vč.víka,vč. drobného pomocného spojovací a závěsného materiálu</t>
  </si>
  <si>
    <t>kabelový žlab 125/100 vč.víka,vč. drobného pomocného spojovací a závěsného materiálu</t>
  </si>
  <si>
    <t>kabelový žlab 250/100 vč.víka,vč. drobného pomocného spojovací a závěsného materiálu</t>
  </si>
  <si>
    <t>montáž kovových nosných a doplňkových konstr.5-10 kg</t>
  </si>
  <si>
    <t>protipožární ucpávka kabelové trasy do o200mm</t>
  </si>
  <si>
    <t>požárně ochranná stěrková hmota, typ P 12,5kg/bal</t>
  </si>
  <si>
    <t>bal</t>
  </si>
  <si>
    <t>Montáž zařízení MaR</t>
  </si>
  <si>
    <t>Montáž kabelů a kabelových tras MaR</t>
  </si>
  <si>
    <t>Vyhotovení dokumentace skutečného stavu,návodu pro obsluhu a podkladů pro provozní řád</t>
  </si>
  <si>
    <t>Koordinace MaR a ostatní technologie</t>
  </si>
  <si>
    <t>Softwarové vybavení řídícího systému(2 řídící podstanice)</t>
  </si>
  <si>
    <t>Softwarové vybavení vizualizace</t>
  </si>
  <si>
    <t>Pol__0114</t>
  </si>
  <si>
    <t>Integrace VZT jednotek do struktury BMS(VZT1, VZT2, VZT3, VZT4, VZT5, VZT6)</t>
  </si>
  <si>
    <t>Oživení vstupů/výstupů, včetně odladění software na stavbě</t>
  </si>
  <si>
    <t>Výchozí revize elektrických zařízení</t>
  </si>
  <si>
    <t>Funkční zkoušky, uvedení do provozu</t>
  </si>
  <si>
    <t>Zkušební provoz</t>
  </si>
  <si>
    <t>Zaškolení personálu obsluhy a údržby</t>
  </si>
  <si>
    <t>Odvoz a ekologická likvidace odpadového materiálu(ochranných obalů, převozních palet, naložení a složenínákladu, vč. poplatku za skládku)</t>
  </si>
  <si>
    <t>VRN, doprava materiálu a osob</t>
  </si>
  <si>
    <t>Elektrický konvektomat injekční – kapacita: 20x GN 1/1+1 zásuv 4 bodová teplotní sonda • 5 rychlostí ventilátoru • zásuvy orientované napříč • extra zásuv navíc • Easycooking • programování -</t>
  </si>
  <si>
    <t>možnost vytvoření až 1000 programů s 20 kroky •  Energylogic • rychlý a úsporný vývin páry • automatický předehřev/zchlazení - kompenzace změn teploty při otevření zařízení • Turbo steam • Autoclima • automatické čištění • automatické odvápnění varné komory • EcoLogicsystem - • WSS - WaterSavingSystem • ACM - AutomaticCapacity Management • horký vzduch 30 - 300 °C • kombinovaný režim 30 - 300 °C • vaření v páře 30 - 130 °C • Bio vaření 30 - 98 °C • vaření/pečení přes noc • časování zásuvů – rozdílné produkty připravované v jednom čase • regenerace • delta T vaření/pečení • nízkoteplotní vaření/pečení • Cook&amp; Hold • GoldenTouch • el. příkon 36,9 kW, jistič 63 A, 400V</t>
  </si>
  <si>
    <t>Náhradní zavážecí vozík pro konvektomat poz 1, kapacita 20xGN 1/1+1 zásuv</t>
  </si>
  <si>
    <t>Elektrická multifunkční pánev  – elektronické dotykové ovládáníElektrická multifunkční pánev 2× GN 1/1 s elektronickou regulací „Touch Screen“ • Příkon: 22,4 kW •  Na nerezovém soklu s hygienickým</t>
  </si>
  <si>
    <t>vodotěsným bezespárovým zámkovým systémem propojitelným s ostatními sousedními spotřebiči varného bloku •  Kapacita: 50/30 litrů hrubý/čistý objem • Rozměr vany: 540x540x170mm •  Dno pánve svařeno bez viditelných spojů se všemi stěnami pánve z nerezové oceli (AISI 304), s nepřilnavým povrchem, síla dna 10 mm • Výklopné, vyvážené  víko s dvojitou stěnou • Robustní konstrukce, tloušťka vrchní části 2 mm • Dotykový displej - ergonomické umístění nahoře • 8 manuálně nastavitelných provozních režimů - smažení, vaření, pečení, multi zónové dušení, multi zónové vaření, multi  zónové  pečení , zvláštní funkce pro jemné vaření a pečení s nízkou teplotou / přes noc • Automatické uložení receptů • Program pro čištění pánve (AACS - systém čištění) • Servis se provádí z přední části přístroje bez nutnosti vysunutí pánve z varného bloku •  Mycí set v základní ceně zařízení</t>
  </si>
  <si>
    <t>Plynový varný kotel 100l, nepřímý ohřev, příkon 22kW • Na nerezovém soklu s hygienickým vodotěsným bezespárovým zámkovým systémem propojitelným s ostatními sousedními spotřebiči varného bloku •</t>
  </si>
  <si>
    <t>Vnitřní rozměry kotle: průměr 595 mm, hloubka 400 mm • Kapacita: 111/103 litrů hrubý/čistý objem  • Sloučenina dna kotle z chromniklové oceli obohacená molybdenem (AISI 316) svařovaná bez viditelných spojů se všemi stěnami  z nerezové oceli (AISI 304) s nepřilnavým vyhlazeným povrchem • Hermetický uzavřený topný systém s pracovním tlakem max. 0,5 bar (50 kPa) uvnitř pláště •  Výklopné, vyvážené, parotěsné  víko s dvojitou stěnou • Robustní konstrukce, tloušťka vrchní části 2 mm • Regulace teploty varného obsahu od 30 ° C do 100 ° C přes elektromechanické termostaty • Elektronické zapalování • Vysoce účinné hořáky z nerezové oceli • Servis se provádí z přední části přístroje bez nutnosti vysunutí pánve z varného bloku</t>
  </si>
  <si>
    <t>Plynový varný kotel 60l, nepřímý ohřev, příkon 16 kW • Na nerezovém soklu s hygienickým vodotěsným bezespárovým zámkovým systémem propojitelným s ostatními sousedními spotřebiči varného bloku •</t>
  </si>
  <si>
    <t>Vnitřní rozměry kotle: průměr 440 mm, hloubka 450 mm • Kapacita: 68/64 litrů hrubý/čistý objem  • Sloučenina dna kotle z chromniklové oceli obohacená molybdenem (AISI 316) svařovaná bez viditelných spojů se všemi stěnami  z nerezové oceli (AISI 304) s nepřilnavým vyhlazeným povrchem • Hermetický uzavřený topný systém s pracovním tlakem max. 0,5 bar (50 kPa) uvnitř pláště •  Výklopné, vyvážené, parotěsné  víko s dvojitou stěnou • Robustní konstrukce, tloušťka vrchní části 2 mm • Regulace teploty varného obsahu od 30 ° C do 100 ° C přes elektromechanické termostaty • Elektronické zapalování • Vysoce účinné hořáky z nerezové oceli • Servis se provádí z přední části přístroje bez nutnosti vysunutí pánve z varného bloku</t>
  </si>
  <si>
    <t>Plynová varná deska tálová, zabudovaná ve varném topu • Počet prostor pro vaření: 4, nominální výkon: 14kW • Hygienicky vodotěsný a nečistotám odolný bezespárový zámkový systém propojitelný s</t>
  </si>
  <si>
    <t>ostatními sousedními spotřebiči ve varném bloku • Varná plocha z leštěné oceli o rozměrech 705x600 mm, v jednom kuse, tloušťka 20 mm • kanálek kolem celého pracovního povrchu s jemným sklonem dopředu • Nerez nádoba na tuk - možnost mýt v myčce  • Robustní konstrukce, tloušťka vrchní části 2 mm • Robustní a odolné trubkové hořáky z nerezové oceli • Separované piezoelektrické zapalovače namontované na ovládacím panelu • Vestavěný hlavní plynový kohout v přístroji • Servis se provádí z přední části přístroje bez nutnosti vysunutí pánve z varného bloku</t>
  </si>
  <si>
    <t>Podestavba varné desky - elektrická trouba, příkon 5 kW • Na nerezovém soklu 150 mm (v kombinaci s horním modulem) • Vnitřní prostor 535x660x270 • Funkce pečení, grilování a udržování teploty jídla •</t>
  </si>
  <si>
    <t>Regulace teploty 30-300 ° C pomocí 2 samostatných  termostatů  • Boční panely svařované bez viditelného spoje se zaoblenými hranami (hygienické provedení rohů verze H3) • Robustní spodní rámová jednotka AISI 430 - 2 mm • Dveře trouby velmi robustní a bez těsnění • Trouba s dvojitými stěnami a zásuvy z nerezové oceli AISI 304 • 3 mm AISI 430 dno trouby, vyjímatelné • Servis se provádí z přední části přístroje bez nutnosti vysunutí trouby z varného bloku</t>
  </si>
  <si>
    <t>Plynová varná deska tálová, zabudovaná ve varném topu • Počet prostor pro vaření: 2, nominální výkon: 7kW • Hygienicky vodotěsný a nečistotám odolný bezespárový zámkový systém propojitelný s</t>
  </si>
  <si>
    <t>ostatními sousedními spotřebiči ve varném bloku • Varná plocha z leštěné oceli o rozměrech 305x600 mm, v jednom kuse, tloušťka 20 mm • kanálek kolem celého pracovního povrchu s jemným sklonem dopředu • Nerez nádoba na tuk - možnost mýt v myčce  • Robustní konstrukce, tloušťka vrchní části 2 mm • Robustní a odolné trubkové hořáky z nerezové oceli • Separované piezoelektrické zapalovače namontované na ovládacím panelu • Vestavěný hlavní plynový kohout v přístroji • Servis se provádí z přední části přístroje bez nutnosti vysunutí pánve z varného bloku</t>
  </si>
  <si>
    <t>Podestavba se zásuvy pro 5 GN 1/1 s hygienickým bezespárým provedením • Vnitřní rozměry: ŠxHxV: 535 x 660 x 348 mm • Na nerezovém soklu 150 mm (v kombinaci s horním modulem) • Boční panely svařované</t>
  </si>
  <si>
    <t>bez viditelného spoje se zaoblenými hranami (hygienické provedení rohů verze H3) • Příprava pro instalaci zásuvky 230V • Spodní konstrukce zcela vyjímatelná pro účely instalace bez viditelného spoje se skříní</t>
  </si>
  <si>
    <t>Neutrální plocha ve varném bloku s přípravou pro napouštěcí stojánkovou baterii • Hygienicky vodotěsný a nečistotám odolný bezespárový zámkový systém propojitelný s ostatními sousedními</t>
  </si>
  <si>
    <t>spotřebiči ve varném bloku, integrovaná zásuvka 230V</t>
  </si>
  <si>
    <t>Napouštěcí rameno dvě vody, masivní napouštěcí rameno plně integrované do neutrální plochy, dvě vody s pákovým ovládáním a otočným ramenem, délka ramene 430 mm, napouštěcí výška ramene 330 mm.</t>
  </si>
  <si>
    <t>nerez stůl, 4x bloky zásuvů na GN, spodní police, boční oplechování, ZL</t>
  </si>
  <si>
    <t>nástěnná police jednodílná</t>
  </si>
  <si>
    <t>nerez odkládací stůl se dvěma policemi, mobilní</t>
  </si>
  <si>
    <t>Vyhřívaný vozík s přivlhčením, kapacita 15xGN1/1, provedení dvouplášťové, izolované lisované bočnice s roztečí vsunů 75 mm, rovnoměrné proudění horkého vzduchu zajišťuje ventilátor a distanční prvky</t>
  </si>
  <si>
    <t>na zadní stěně a dveřích vozíku, digitální termostaty, ovládání teploty vnitřního prostoru vozíku (30-90°C) a ovládání zvlhčování, dno vozíku vybaveno výpustným kohoutem, aretace dveří, uzavírání klikou se zámkem, masivní rohové nárazníky, 4 otočná kolečka, 2 s brzdou</t>
  </si>
  <si>
    <t>Chladící skříň podstolová 150 l s ventilátorem •  Příkon 150 W • Rozměry  600 x 600x820 mm • Teplotní rozsah +1°C až +15°C • Zámek •  Digitální termostat •  Povrchová úprava: bílá • Způsob</t>
  </si>
  <si>
    <t>odmrazování: automatický  • Ukazatel teploty: vnější digitální</t>
  </si>
  <si>
    <t>Repase stávajícího kuchyňského robotu RE22detailní kontrola motorové části kompletní výměna ložisekkompletní výměna těsnících komponentůkompletní výměna poškozených hřídelíkompletní výměna</t>
  </si>
  <si>
    <t>ozubených kol</t>
  </si>
  <si>
    <t>kompletní výměna veškeré elektroinstalace</t>
  </si>
  <si>
    <t>výměna vnějších krytů za nové nerezové</t>
  </si>
  <si>
    <t>výměna olejové náplně</t>
  </si>
  <si>
    <t>kompletní provedení nového vypalovaného bílého laku</t>
  </si>
  <si>
    <t>Nerezová profesionální voděodolná váha do 5 kgVáživost do 2,5 kg - přesnost 1 g, váživost do 5 kg - přesnost 2 g. Rychlé ustálení hodnoty na displeji a stabilní hodnota výsledku při navážení •</t>
  </si>
  <si>
    <t>Funkce: tárování; nulování; HOLD • Automatické vypínání • Indikace vybití baterie • V ceně ověření, nerezová miska a síťový adaptér • Provedení vážní plochy: nerez • Provedení konstrukce: nerez • Provedení (materiál): plast/nerez</t>
  </si>
  <si>
    <t>Umyvadlo, celonerezové nástěnné umyvadlo s kolenovým ovládáním, sifonem a baterií. Nastavení teploty vody pomocí směšovacího ventilu (včetně zpětných klapek pod umyvadlem) s 1/2" šroubením pro teplou</t>
  </si>
  <si>
    <t>a studenou vodu. Voda je spuštěna stlačením ventilu, který má nastaveno automatické zpoždění vypínání vody.</t>
  </si>
  <si>
    <t>zásobník na papírové  ručníky</t>
  </si>
  <si>
    <t>nerez koš nášlap na použité ručníky,  20l</t>
  </si>
  <si>
    <t>zásobník na tekuté mýdlo, nerez, 1000ml</t>
  </si>
  <si>
    <t>nerez výlevka, pr. odpadu 90, nástěnná baterie ZTI</t>
  </si>
  <si>
    <t>nerez odpadkový koš</t>
  </si>
  <si>
    <t>nerez stůl vpravo s dřezem 500x500x300, uprostřed s prostorem pro chladící skříň a vlevo s policí a 1 zásuvka,  ZL</t>
  </si>
  <si>
    <t>Stojánková baterie profi, model stolní, dlouhé hygienické pákové ovládání a otočné raménko d = 230 mm. Model je v robustním provedení, včetně přívodních hadic 3/8"(d = 400 mm) - max. průtok (3 bar):</t>
  </si>
  <si>
    <t>15 l/min – upevňovací otvor pro baterii: min. o35 mm. - max. o40 mm.</t>
  </si>
  <si>
    <t>masodeska</t>
  </si>
  <si>
    <t>nerez stůl vlevo s dřezem 500x500x300,  police, PL,  ZL</t>
  </si>
  <si>
    <t>Stojánková baterie profi - viz pozice 19a</t>
  </si>
  <si>
    <t>nerez stůl skříňový, 2 x police, horní přestavitelná, posuvné dveře, přesah pracovní desky 180, výkroj 240x170, ZL</t>
  </si>
  <si>
    <t>Chladící stůl - 3 sekce – 2x 2 zásuvky, 1x dveře - prostor  pro GN, agregát vlevo, nerez pracovní deska s 40 mm zadním lemem, výkonné ventilované chlazení, kompletní nerezové provedení, zaoblené</t>
  </si>
  <si>
    <t>vnitřní hrany, nastavitelné nožičky, elektronický regulátor, digitální ukazatel teploty, automatické odtávání elektrickým topením, snadno vyměnitelné těsnění bez použití nářadí, chladivo R 134a, napětí 230 V/ 50 Hz.</t>
  </si>
  <si>
    <t>nerez stůl vpravo s dřezem 500x500x300 a s policí, ZL</t>
  </si>
  <si>
    <t>Chladící stůl - 4 sekce – 3x 2 zásuvky, 1x dveře - prostor  pro GN, agregát vlevo, nerez pracovní deska s 40 mm zadním lemem, výkonné ventilované chlazení, kompletní nerezové provedení, zaoblené</t>
  </si>
  <si>
    <t>Kuchyňský robot 6,7lUniverzální kuchyňský robot profi 1700 W – sada nástrojů pro šlehání, hnětení a míchání. Funkce pro jemné promísení • variabilní rychlosti • 6,7 It. pracovní mísa + široká</t>
  </si>
  <si>
    <t>základní výbava • LED osvětlená pracovní mísa. • 3 nerezové metly + 2 speciální metly. • Kryt proti rozstřiku je tvořený dvěma díly, takže ho lze nasadit a sundat při zavřeném i otevřeném robotu bez vyndání míchacího nástroje • Elektronická kontrola rychlosti s osvětleným tlačítkem (variabilní rychlost + puls + jemné promísení, start/stop tlačítko). V základní výbavě mixér 1,6l, krouhač zeleniny (6disků a kutrovací nůž), mlýnek.</t>
  </si>
  <si>
    <t>Nářezový stroj pr. nože 250, teflonový nůžMaximální šířka plátku 13 mm. Řezná plocha 18x21,5 cm. Gravitační nářezový stroj - 1 hodina nepřetržitého chodu, 10 min pauza, vyroben z anodizované</t>
  </si>
  <si>
    <t>potravinářské hliníkové slitiny; nerezu, brusné zařízení, řemínkový pohon s ventilátorem motoru.</t>
  </si>
  <si>
    <t>Kombinovaný krouhač zeleniny a kutr ¦ příkon 0,75 kW, napětí 400V ¦ magnetická bezpečnostní pojistka ¦ brzda motoru a automatický restart přítlačnou pákou ¦  2 násypky: 1  velká násypka s plochou 104</t>
  </si>
  <si>
    <t>cm2 a jedna trubicová násypka o průměru O 58 mm ¦  kutr nerez nádoba 4,5l, max plnění 0,9-2,5 kg ¦ kovový motor  ¦ sada 6 disků v ceně</t>
  </si>
  <si>
    <t>držák na disky a nůž</t>
  </si>
  <si>
    <t>nerez  stůl  s lisovaným dřezem 500x600x300 vpravo, prolam desky, ZL</t>
  </si>
  <si>
    <t>nerez  stůl  s lisovaným dřezem 500x600x300 vlevo, prolam desky,  ZL</t>
  </si>
  <si>
    <t>Tlaková sprcha s ramínkemModel se směšovací pákovou baterií pro studenou, teplou vodu a napouštěcím ramínkem ze sprchy v robustním provedení, v=900 mm – tlakovou hadicí a vyvažovací pružinou –</t>
  </si>
  <si>
    <t>závěsným háčkem pro sprchu – pákové přepnutí vody do ramínka (sprcha/ramínko) - max. průtok (3 bar): 17 l/min - max. tlak: 5 bar – upevňovací otvor pro baterii: min. O35 mm. - max. O36 mm.</t>
  </si>
  <si>
    <t>nerez regál, 4 police</t>
  </si>
  <si>
    <t>Nerez podlahová vpusť včetně roštu a protizápachové uzávěryCelonerezové provedení do podlahy s keramickou dlažbou, odpad DN 100, vana z nerezového plechutl.1,25mm, protiskluzový rošt z</t>
  </si>
  <si>
    <t>nerezového plechu tl.2mm, výška roštu 30mm, vyjímatelný rošt po cca 500mm</t>
  </si>
  <si>
    <t>Nerez podlahová vpusť včetně roštu a protizápachové uzávěry - viz pozice 34</t>
  </si>
  <si>
    <t>Řezačka masa, určena pro vysokou zátěž do nepřetržitého provozu ¦  Průměr složení 82 mm ¦ Složení mlecí hlavy: 1× nůž, 1× šajba 4,5 ¦ Výkonný izolovaný ventilovaný motor ¦ Ozubená kola uložená v</t>
  </si>
  <si>
    <t>olejové lázni a dvojité těsnění ¦ Šnekový pohon ¦ Mlecí hlava je vyrobena z nerezové oceli, je zcela odnímatelná pro snadné čištění</t>
  </si>
  <si>
    <t>Výdejní vozík 3xGN 1/1, vany oddělené se samostatným ovládáním, spodní policeCelonerezový výdejní vozík s vyhřívanou vodní lázní 3x GN 1/1 hl. 200 se samostatným ovládáním, ve spodní části vyztužen</t>
  </si>
  <si>
    <t>policí, na 4 kolečkách o průměru 125 mm s  pryžovou obručí, 2 opatřena aretační brzdou. Rohy jsou chráněny pryžovým obložením. V pracovní desce stolu jsou vevařeny vany opatřené výtokovým ventilem a topným tělesem. Termostaty kombinované s vypínačem umístěné na čelním panelu umožňují snadné a rychlé nastavení teploty  +30°C  až +90°C</t>
  </si>
  <si>
    <t>Vyhřívaný vozík, 2 šachty, kapacita 100 talířůCelonerezová, svařovaná, samonosná konstrukce skříně s dvojitou stěnou a izolací, na 4 kolečkách průměru 125 mm s pryžovou obručí, 2 opatřena aretační</t>
  </si>
  <si>
    <t>brzdou. Rohy jsou chráněny pryžovým obložením. Vnitřní prostor zásobníku je vyhříván topným tělesem. Snadné a rychlé nastavení teploty  +30°C  až +90°C umožňuje termostat. Skříň obsahuje 2 vestavné šachty.</t>
  </si>
  <si>
    <t>Chladící stůl - 2sekce – 2x 2 zásuvky, agregát vlevo, nerez pracovní deska s 40 mm zadním lemem, výkonné ventilované chlazení, kompletní nerezové provedení, zaoblené vnitřní hrany, nastavitelné</t>
  </si>
  <si>
    <t>nožičky, elektronický regulátor, digitální ukazatel teploty, automatické odtávání elektrickým topením, snadno vyměnitelné těsnění bez použití nářadí, chladivo R 134a, napětí 230 V/ 50 Hz.</t>
  </si>
  <si>
    <t>Chladící skříň 580 l, chladnička pro gastronomii a obchod s ventilátorem. Spotřeba 438 kWh/rok – Příkon 1 A /150 - Rozměry (v x š x h) 1710 x 750 x 750 mm – Objem brutto 583 l – Způsob chlazení</t>
  </si>
  <si>
    <t>dynamický – Pracovní teplota okolí SN (+10 až +32 °C) -T (+18 až +43 °C) - Teplotní rozsah +1°C až +15°C – Chladivo R600a – Zámek – Hmotnost 89 kg – Digitální ukazatel teploty • Hlučnost: 50 dB • Povrchová úprava: bílá • Způsob odmrazování: automatický • Typ ovládání: elektronické ovládání • Ukazatel teploty: vnější digitální • Kontrolka činnosti chladící části: ano • Kontrolka poruchy: optická a zvuková • Počet výškově stavitelných poliček: 4 • Nosnost polic 60 kg</t>
  </si>
  <si>
    <t>Výrobník čaje 20l nástěnýPřekapávací zařízení na čaj s pevným připojením vody. • Model bez kohoutu na horkou vodu. • Nápoj je překapáván do odnímatelných nádob se skleněným vodoznakem. • Nerezový</t>
  </si>
  <si>
    <t>Sestava se skládá z: • průtokové jednotky, • 2 zásobníku 20l, • filtrační jednotky, • konzole</t>
  </si>
  <si>
    <t>Zásobník 20l s elektrickým ohřevem. • Dvouplášťová plně izolovaná nádoba s víkem, nekapajícím kohoutkem a skleněným vodoznakem.</t>
  </si>
  <si>
    <t>vozík na nádoby pro výrobník čaje</t>
  </si>
  <si>
    <t>nerez výdejní parapet na zeď výšky 900, vpravo výkroj pro příčku 500x150, přechody na zeď lemy: 500 ZL, 350 PL</t>
  </si>
  <si>
    <t>nerez pojezdová dráha čtyřtrubková</t>
  </si>
  <si>
    <t>nerez regál čtyřpolicový</t>
  </si>
  <si>
    <t>Mikrovlnná trouba, výkon 1 kW, příkon 1,55 kW, celonerezové provedení, digitální ovládání, programovatelná, 30 programů, bez otočného talíře, funkce: ohřev, vaření, rozmrazování</t>
  </si>
  <si>
    <t>police se zvýšenou nosností po MW troubu</t>
  </si>
  <si>
    <t>transportní etážový vozík, 22 podnosů 530x325</t>
  </si>
  <si>
    <t>Nerez umyvadlo - viz pozice 16 v kuchyni</t>
  </si>
  <si>
    <t>Výdejní vozík 3xGN 1/1, vany oddělené se samostatným ovládáním - viz pozice 1 ve výdeji</t>
  </si>
  <si>
    <t>Vyhřívaný vozík, 2 šachty, kapacita 78 misek na polévku pr. 120 mm/šachta a 54 ks talířů pr. 230 mm/šachtaCelonerezová, svařovaná, samonosná konstrukce skříně s dvojitou stěnou a izolací, na 4</t>
  </si>
  <si>
    <t>kolečkách průměru 125 mm s pryžovou obručí, 2 opatřena aretační brzdou. Rohy jsou chráněny pryžovým obložením. Vnitřní prostor zásobníku je vyhříván topným tělesem. Snadné a rychlé nastavení teploty přímo ve °C umožňuje termostat +35°C  až +110°C  . Skříň obsahuje 2 vestavné šachty. Popis talířů a misek v inventáři.</t>
  </si>
  <si>
    <t>Zásobník na misky, 1 šachta,  kapacita 80 misek pr. 120mmSloženo z celonerezového nevyhřívaného vozíku a podávací vyjímatelné šachty, na 4 kolečkách průměru 125 mm s pryžovou obručí, 2 opatřena</t>
  </si>
  <si>
    <t>aretační brzdou. Rohy jsou chráněny pryžovým obložením. Vnitřní rozměr šachty 285x285, vnější rozměr 386x386x745.</t>
  </si>
  <si>
    <t>Regálový vozík drátěný na tablety a ukládání izolačních dílů podnosových systémů tabletů, 5 drátěných polic nad sebou, kapacita 105 horních nebo 140 spodních dílů</t>
  </si>
  <si>
    <t>Transportní vozík na tablety dvouplášťový, izolovaný, kapacita 2x10 tabletů 510x255 mm, izolace stěn , dveří a stropu, 2x dveře dvouplášťové, izolované, otevíratelné o 270 st., uzavírání dvoubodové</t>
  </si>
  <si>
    <t>bez zámku, bez těsnění, 4x svislé madlo,  na 4 kolečkách průměru 160 mm s pryžovou obručí, 2 opatřena aretační brzdou.</t>
  </si>
  <si>
    <t>nerez stůl, 2 police, ZL</t>
  </si>
  <si>
    <t>nerez stůl, 2 police, přesah pracovní desky 180, výkroj 240x170, ZL</t>
  </si>
  <si>
    <t>Chladící skříň 580 l - viz pozice 4 ve výdeji</t>
  </si>
  <si>
    <t>Vyhřívaný vozík s přivlhčením - viz pozice 12 v kuchyni</t>
  </si>
  <si>
    <t>Automatický změkčovač vody s řídící hlavicí může být instalován tam, kde průtok vody nepřekračuje hodnotu 75I/min a teplota vody je nižší než 40°C. Proces regenerace se provádí na základě</t>
  </si>
  <si>
    <t>Kapacita změkčené vody při změkčování o 10°dH (I) 9000</t>
  </si>
  <si>
    <t>Pol__0081</t>
  </si>
  <si>
    <t>Chladící skříň komerční, pracovní teplota okolí do +40°C, klimatická třída 5  • Energetická třída: C•Brutto objem : 650 l  • Netto objem : 462 l•	Dveře: chromniklová ocel •	Povrchová úprava boků:</t>
  </si>
  <si>
    <t>•	Způsob odmrazování : automatický</t>
  </si>
  <si>
    <t>Pol__0082</t>
  </si>
  <si>
    <t>Venkovní kapotovaná jednotka, HLUČNOST 26dB/10 m, Teplota chl. prostoru: +1°C. Součástí KCHJ je do 10  bm Cu sacího a kapalinového potrubí, včetně izolace a úchytů. Chladivo R452A. Pro KCHJ</t>
  </si>
  <si>
    <t>KCHJ je umístěna ve venkovním prostředí na konzole.</t>
  </si>
  <si>
    <t>Pol__0083</t>
  </si>
  <si>
    <t>automatika (průhledítko, dehydrátory, kulové ventily, KVP15), Cu trasa 10/16 a 6/10</t>
  </si>
  <si>
    <t>Pol__0084</t>
  </si>
  <si>
    <t>elektropropojení</t>
  </si>
  <si>
    <t>Pol__0085</t>
  </si>
  <si>
    <t>chladivo R452A</t>
  </si>
  <si>
    <t>Pol__0086</t>
  </si>
  <si>
    <t>Mrazící skříň komerční, pracovní teplota okolí do +40°C, klimatická třída 5  • Energetická třída: E• Brutto objem : 650 l  • Netto objem : 462 l•	Dveře: chromniklová ocel •	Povrchová úprava boků:</t>
  </si>
  <si>
    <t>Pol__0087</t>
  </si>
  <si>
    <t>Venkovní kapotovaná jednotka, HLUČNOST 24dB/10 m. Teplota mraz. prostoru: -25°C. Součástí KCHJ je do 10 bm Cu sacího a kapalinového potrubí, včetně izolace a úchytů. Chladivo R452A. Pro KCHJ</t>
  </si>
  <si>
    <t>Pol__0088</t>
  </si>
  <si>
    <t>automatika (průhledítko, dehydrátory, kulové ventily, KVP15), Cu trasa  6/12</t>
  </si>
  <si>
    <t>Pol__0089</t>
  </si>
  <si>
    <t>Pol__0090</t>
  </si>
  <si>
    <t>Pol__0091</t>
  </si>
  <si>
    <t>skladovací regál</t>
  </si>
  <si>
    <t>Pol__0092</t>
  </si>
  <si>
    <t>Pol__0093</t>
  </si>
  <si>
    <t>Mycí stroj průběžný, rohové umístění, dvouplášťové izolované celonerezové provedení  s rekuperací, panel s LCD displejem (zobrazení pracovní teploty, mycí fáze, funkce, nastavení a servisní hlášení),</t>
  </si>
  <si>
    <t>autodiagnostika, tepelný výměník. Hodinový mycí výkon až 3920 ks skla/h, 1260 talířů/h, 420 podnosů 530x325mm/h, prodloužený program (cyklus 300s), vstupní zásuvná výška 410 mm, koš 500x500mm, lisovaná nádrž, zaoblené rohy, elektronický dávkovač oplachového a mycího prostředku, výkonné mycí čerpadlo (1490 W), masivní nerezová rotační mycí ramena  a 2 rotační oplachovací ramena s optimálním rozložením a sklonem trysek. Dvojitý filtrační systém, nerezové vyjímatelné filtry uložené v lisované mycí vaně, zpětný ventil zabraňující kontaminaci a udržující kvalitu vody ve vaně, podpůrné oplachové čerpadlo garantující tlak a teplotu vody 85°C.  el.: příkon 9,9 kW, 400V</t>
  </si>
  <si>
    <t>Pol__0094</t>
  </si>
  <si>
    <t>nerez  stůl  vstupní s dřezem 500x400 vpravo, prolis pro vedení košů, ZL v. 300</t>
  </si>
  <si>
    <t>Pol__0095</t>
  </si>
  <si>
    <t>Tlaková sprcha s ramínkem  - viz pozice 31 v kuchyni</t>
  </si>
  <si>
    <t>Pol__0096</t>
  </si>
  <si>
    <t>nerez  stůl  výstupní, prolis pro vedení košů, ZL</t>
  </si>
  <si>
    <t>Pol__0097</t>
  </si>
  <si>
    <t>nerez  stůl  příjmový, prolis pro vedení košů, ZL, napojení na vstupní stůl, poz. 2 viz výkres</t>
  </si>
  <si>
    <t>Pol__0098</t>
  </si>
  <si>
    <t>Transportní vozík na odvoz použitých tabletů jednoplášťový, neutrální, kapacita 2x10 tabletů,  dveře otevíratelné o 270 st., uzavírání západkové bez zámku, svislá madla, lisované lišty s roztečí 115</t>
  </si>
  <si>
    <t>mm, na 4 kolečkách průměru 160 mm s pryžovou obručí, 2 opatřena aretační brzdou.</t>
  </si>
  <si>
    <t>Pol__0099</t>
  </si>
  <si>
    <t>Nerez podlahová vpusť včetně roštu a protizápachové uzávěry - viz pozice 34 v kuchyni</t>
  </si>
  <si>
    <t>Pol__0100</t>
  </si>
  <si>
    <t>Škrabka brambor NEREZ 12kg/1 dávku Výkonnost stroje: 200 kg / hod. Hmotnost 1 náplně: 12 kg. Doba 1 pracovního cyklu: 1,5 - 3 min. Stroj je určen k opracování brambor, kořenové zeleniny a cibule.</t>
  </si>
  <si>
    <t>Vrstvou korundu je pokryt buben škrabky, dno, které je speciálně tvarované a „dvířka" stroje.</t>
  </si>
  <si>
    <t>Pol__0101</t>
  </si>
  <si>
    <t>lapač škrobu a slupek</t>
  </si>
  <si>
    <t>Pol__0102</t>
  </si>
  <si>
    <t>nerez stůl, 2 dřezy 500x500x300, ZL</t>
  </si>
  <si>
    <t>Pol__0103</t>
  </si>
  <si>
    <t>Stojánková baterie profi - viz pozice 19a v kuchyni</t>
  </si>
  <si>
    <t>Pol__0104</t>
  </si>
  <si>
    <t>Samonavíjecí bubenBuben celonerezové konstrukce se samonavíjením hadice a vodícími válečky. Hadice 15 m je ukončena šroubením 1/2", teplota vody 90°C.</t>
  </si>
  <si>
    <t>Pol__0105</t>
  </si>
  <si>
    <t>nástěnná směšovací baterie pro poz3</t>
  </si>
  <si>
    <t>Pol__0106</t>
  </si>
  <si>
    <t>Pol__0107</t>
  </si>
  <si>
    <t>Pol__0108</t>
  </si>
  <si>
    <t>nerez plošinový, manipulační vozík</t>
  </si>
  <si>
    <t>Pol__0109</t>
  </si>
  <si>
    <t>Chladící box na zeleninu a brambory s následujícími technickými parametry:-  kompletně sestaven ze sendvičových panelů - systém napojení panelů pero-drážka a speciální excentrický zámkový systém</t>
  </si>
  <si>
    <t>trvale zaručuje pevnost a tuhost konstrukce boxu, spolu s použitými trvale pružnými tmely zajišťuje dokonalou parotěsnost bez tepelných můstků</t>
  </si>
  <si>
    <t>- upevnění v rozích je kotveno vnitřně lištou a  vnitřní hygienickým lištováním a zvenku L plechovým lištováním</t>
  </si>
  <si>
    <t>-  podlahy jsou zhotoveny z PUR panelu s protiskluzovou úpravou</t>
  </si>
  <si>
    <t>- chladicí zařízení (výparník v boxu a kondenzační jednotka umístěna mimo box) bude dimenzováno  podle velikosti chlazeného prostoru, požadovaného teplotního režimu a druhu a množství skladovaného zboží, pracuje s ekologickým chladivem R452A a v nastaveném režimu zcela automaticky včetně odtávání námrazy, které je zajištěno el. tyčemi</t>
  </si>
  <si>
    <t>Pol__0110</t>
  </si>
  <si>
    <t>Venkovní kapotovaná jednotka, HLUČNOST 29,1dB/10 m včetně vnitřní výparníkové části technologie. Teplota chl. prostoru: +4°C až +11°C. Součástí KCHJ je do 15 bm Cu sacího a kapalinového potrubí,</t>
  </si>
  <si>
    <t>Pol__0111</t>
  </si>
  <si>
    <t>Cu potrubí, izolace, kotvení</t>
  </si>
  <si>
    <t>Pol__0112</t>
  </si>
  <si>
    <t>Pol__0113</t>
  </si>
  <si>
    <t>chladivo R452A, revize úniku chladiva</t>
  </si>
  <si>
    <t>nerez skladovací regál čtyřpolicový</t>
  </si>
  <si>
    <t>Pol__0115</t>
  </si>
  <si>
    <t>Pol__0116</t>
  </si>
  <si>
    <t>dřevěná skladová rohož</t>
  </si>
  <si>
    <t>Pol__0117</t>
  </si>
  <si>
    <t>Nerez umyvadlo -viz pozice 16 v kuchyni</t>
  </si>
  <si>
    <t>Pol__0118</t>
  </si>
  <si>
    <t>Pol__0119</t>
  </si>
  <si>
    <t>Pol__0120</t>
  </si>
  <si>
    <t>Pol__0121</t>
  </si>
  <si>
    <t>Chladící skříň komerční, pracovní teplota okolí do +40°C, klimatická třída 5  • Energetická třída: C• Brutto objem : 650 l  • Netto objem : 462 l•	Dveře: chromniklová ocel •	Povrchová úprava boků:</t>
  </si>
  <si>
    <t>Pol__0122</t>
  </si>
  <si>
    <t>Pol__0123</t>
  </si>
  <si>
    <t>Pol__0124</t>
  </si>
  <si>
    <t>Pol__0125</t>
  </si>
  <si>
    <t>Pol__0126</t>
  </si>
  <si>
    <t>Pol__0127</t>
  </si>
  <si>
    <t>Pol__0128</t>
  </si>
  <si>
    <t>Pol__0129</t>
  </si>
  <si>
    <t>Pol__0130</t>
  </si>
  <si>
    <t>Pol__0131</t>
  </si>
  <si>
    <t>Pol__0132</t>
  </si>
  <si>
    <t>Pol__0133</t>
  </si>
  <si>
    <t>Můstková váha s opěrným zábradlím, váha můstková příjmová lakovaná s nerezovým vrchním krytem, do 150 kg, rozměr 450x600mm. Můstek má robustní konstrukci s vrchním krytem síly 2 mm. Konstrukci tvoří</t>
  </si>
  <si>
    <t>ocelový rám krytý plechem síly 2 mm. Provedení je lakované. Opěrné zábradlí slouží pro opření pytle s váženým materiálem nebo surovinou.  Výška je 800 mm od vážní plochy, hmotnost: 14,2 kg.</t>
  </si>
  <si>
    <t>Pol__0134</t>
  </si>
  <si>
    <t>opěrné zábradlí do výšky 800m</t>
  </si>
  <si>
    <t>Pol__0135</t>
  </si>
  <si>
    <t>Vážní indikátor včetně ES ověření ve dvojím rozsahu• rychlé zobracení údajů na displeji a rychlé ustálení hodnoty na displeji a stabilní hodnota výsledku • LCD displej velikosti 22 mm • provoz na</t>
  </si>
  <si>
    <t>AKU až 40 hodin • nastavení vážení pro dva rozsahy</t>
  </si>
  <si>
    <t>Pol__0136</t>
  </si>
  <si>
    <t>regál na obaly</t>
  </si>
  <si>
    <t>Pol__0137</t>
  </si>
  <si>
    <t>manipulační vozík, nosnost 500kg, celopryžová kola pr. 200</t>
  </si>
  <si>
    <t>Pol__0138</t>
  </si>
  <si>
    <t>závěsná skříňka lamino</t>
  </si>
  <si>
    <t>Pol__0139</t>
  </si>
  <si>
    <t>Kuchyňská linka spodní a vrchní skříňky, dvířka plná, pracovní deska, jednodřez a baterie Korpusy-laminovaná dřevotříska DTDL, pracovní deska postformingová, dveře 18mm dekor podle výběru,</t>
  </si>
  <si>
    <t>úchytka podle výběru</t>
  </si>
  <si>
    <t>Pol__0140</t>
  </si>
  <si>
    <t>kuchyňská linka,  vrchní skříňky, dvířka plná</t>
  </si>
  <si>
    <t>Pol__0141</t>
  </si>
  <si>
    <t>spodní skříňka</t>
  </si>
  <si>
    <t>Pol__0142</t>
  </si>
  <si>
    <t>regál</t>
  </si>
  <si>
    <t>Pol__0143</t>
  </si>
  <si>
    <t>kombinovaná chladící skříň, chlazený prostor 206l, mraznička 20l včetně recyklačního poplatku</t>
  </si>
  <si>
    <t>Pol__0144</t>
  </si>
  <si>
    <t>stůl</t>
  </si>
  <si>
    <t>Pol__0145</t>
  </si>
  <si>
    <t>židle</t>
  </si>
  <si>
    <t>Pol__0146</t>
  </si>
  <si>
    <t>šatní skříň, vrchní a spodní  rozdělení na část "čistou" a "špinavou", tyč na ramínka</t>
  </si>
  <si>
    <t>Pol__0147</t>
  </si>
  <si>
    <t>Pol__0148</t>
  </si>
  <si>
    <t>Chladící komora na odpadCelonerezová chladicí komora na odpad, 1 nádoba 240l. Ventilované chlazení, vestavěný agregát, automatické odtávání a odpařování kondenzátu, digitální termostat, horní víka</t>
  </si>
  <si>
    <t>pro vhazování odpadu, antibakteriální nerezová úprava vnitřního prostoru, provozní teplota +6 až + 8°C, chladivo R290</t>
  </si>
  <si>
    <t>Pol__0149</t>
  </si>
  <si>
    <t>Samonavíjecí buben - viz pozice 3 v HPZB</t>
  </si>
  <si>
    <t>Pol__0150</t>
  </si>
  <si>
    <t>nástěnná směšovací baterie pro poz 2</t>
  </si>
  <si>
    <t>Pol__0151</t>
  </si>
  <si>
    <t>Pol__0152</t>
  </si>
  <si>
    <t>Montáž, výchozí revize, doprava, demontáž, uložení stávající technologie pro další montáž, zaučení obsluhy, kuchařský trénink multifunkce a konvektomaty</t>
  </si>
  <si>
    <t>Pol__0153</t>
  </si>
  <si>
    <t>Zpracování instalačního (vývodového) plánu pro technologii použitou při realizaci</t>
  </si>
  <si>
    <t>Pol__0154</t>
  </si>
  <si>
    <t>spodní díl s magnetem, izolovaný s prolisy pro misku na polévku, talíř s hlavním jídlem a salátovou misku, zabudovaný magnetický držák karet</t>
  </si>
  <si>
    <t>Pol__0155</t>
  </si>
  <si>
    <t>víko tabletu izolované</t>
  </si>
  <si>
    <t>Pol__0156</t>
  </si>
  <si>
    <t>talíř hluboký porcelánový s osazením pro víčko a plochým dnem, pr. 230 mm, objem 0,35l</t>
  </si>
  <si>
    <t>Pol__0157</t>
  </si>
  <si>
    <t>víčko na talíř polypropylen , tl. 1,5 mm, uprostřed otvor</t>
  </si>
  <si>
    <t>Pol__0158</t>
  </si>
  <si>
    <t>miska polévková porcelánová s osazením pro víčko a plochým dnem, pr. 124 mm, objem 0,36l</t>
  </si>
  <si>
    <t>Pol__0159</t>
  </si>
  <si>
    <t>víčko na misku polévkovou polypropylen, zvýšený střed, tl. 1,5 mm, uprostřed otvor</t>
  </si>
  <si>
    <t>Pol__0160</t>
  </si>
  <si>
    <t>miska salátová porcelánová, pr. 120 mm, objem 0,25l</t>
  </si>
  <si>
    <t>Pol__0161</t>
  </si>
  <si>
    <t>karta k magnetickému držáku, průsvitná dutinka pro vložení identifikační karty, s magnetickým plíškem pro uchycení k zabudovanému magnetu 40x75 mm</t>
  </si>
  <si>
    <t>Pol__0162</t>
  </si>
  <si>
    <t>Vozík s nádobou velikosti GN 2/1</t>
  </si>
  <si>
    <t>Pol__0163</t>
  </si>
  <si>
    <t>Perforovaný rošt na dno pánve</t>
  </si>
  <si>
    <t>Pol__0164</t>
  </si>
  <si>
    <t>Fritovací koš malý</t>
  </si>
  <si>
    <t>Pol__0165</t>
  </si>
  <si>
    <t>Koš s držadlem na přední straně</t>
  </si>
  <si>
    <t>Pol__0166</t>
  </si>
  <si>
    <t>Perforovaný koš se sklápěcími držadly</t>
  </si>
  <si>
    <t>Pol__0167</t>
  </si>
  <si>
    <t>Naběračka pro manipulaci s potravinami</t>
  </si>
  <si>
    <t>Pol__0168</t>
  </si>
  <si>
    <t>Perforovaná naběračka pro manipulaci s potravinami</t>
  </si>
  <si>
    <t>Pol__0169</t>
  </si>
  <si>
    <t>Gastronádoba se sklápěcími úchyty GN 1/1 200</t>
  </si>
  <si>
    <t>Pol__0170</t>
  </si>
  <si>
    <t>Víko GN 1/1 s otvorem pro úchyty a naběračku</t>
  </si>
  <si>
    <t>Pol__0171</t>
  </si>
  <si>
    <t>Víko GN 1/1 s otvorem pro úchyty</t>
  </si>
  <si>
    <t>Pol__0172</t>
  </si>
  <si>
    <t>Gastronádoba se sklápěcími úchyty GN 1/2 200</t>
  </si>
  <si>
    <t>Pol__0173</t>
  </si>
  <si>
    <t>Gastronádoba se sklápěcími úchyty GN 1/2 100</t>
  </si>
  <si>
    <t>Pol__0174</t>
  </si>
  <si>
    <t>Víko GN 1/2 s otvorem pro úchyty a naběračku</t>
  </si>
  <si>
    <t>Pol__0175</t>
  </si>
  <si>
    <t>Víko GN 1/2 s otvorem pro úchyty</t>
  </si>
  <si>
    <t>Pol__0176</t>
  </si>
  <si>
    <t>Gastronádoba GN 1/1 100 mm</t>
  </si>
  <si>
    <t>Pol__0177</t>
  </si>
  <si>
    <t>Gastronádoba GN 1/1 065 mm</t>
  </si>
  <si>
    <t>Pol__0178</t>
  </si>
  <si>
    <t>Gastronádoba GN 1/1 020 mm</t>
  </si>
  <si>
    <t>Pol__0179</t>
  </si>
  <si>
    <t>Gastronádoba děrovaná GN 1/1 100 mm</t>
  </si>
  <si>
    <t>Pol__0180</t>
  </si>
  <si>
    <t>Gastronádoba děrovaná GN 1/1 020 mm</t>
  </si>
  <si>
    <t>Pol__0181</t>
  </si>
  <si>
    <t>Gastronádoba smaltovaná GN 1/1, hl. 65 mm</t>
  </si>
  <si>
    <t>Pol__0182</t>
  </si>
  <si>
    <t>zásobník 20l</t>
  </si>
  <si>
    <t>Pol__0183</t>
  </si>
  <si>
    <t>nástroj na čištění kostičkovače</t>
  </si>
  <si>
    <t>Pol__0184</t>
  </si>
  <si>
    <t>koš na talíře, šálky (prstový 9/6)</t>
  </si>
  <si>
    <t>Pol__0185</t>
  </si>
  <si>
    <t>koš základní</t>
  </si>
  <si>
    <t>Pol__0186</t>
  </si>
  <si>
    <t>košíček na příbory 8-dílný (šedivý)</t>
  </si>
  <si>
    <t>Pol__0187</t>
  </si>
  <si>
    <t>koš na tablety / podnosy 1 strana otevřená</t>
  </si>
  <si>
    <t>bojler s pojistkou proti chodu naprázdno. • Košové filtry. • Zařízení je vybaveno: • digitálním ovládáním, • indikátorem zavápnění, • celkovým a denním počítadlem vydaného množství, • akustickým signálem dokončení překapávání, • spínacími hodinami, • optimálním bezpečnostním zařízením.</t>
  </si>
  <si>
    <t>nastaveného času. Probíhá vždy ve vybraný den v naprogramovanou hodinu (2:00 v noci). Při regeneraci zařízení vodu neupravuje.</t>
  </si>
  <si>
    <t>nerezové</t>
  </si>
  <si>
    <t>•	Povrchová úprava vnitřku: nerezová</t>
  </si>
  <si>
    <t>•	Systém chlazení: dynamický</t>
  </si>
  <si>
    <t>samostatně jištěný el. přívod 400V / 2kW / 10A(C) vč. uzemňovacího vodiče.</t>
  </si>
  <si>
    <t>•	Systém chlazení v mrazící části: dynamický</t>
  </si>
  <si>
    <t>samostatně jištěný el. přívod 230V / 0,41 kW / 16A(C) vč. uzemňovacího vodiče.</t>
  </si>
  <si>
    <t>- chladicí box je sestaven z panelů PUR tl. 60 mm</t>
  </si>
  <si>
    <t>včetně izolace a úchytů. Chladivo R452A. Pro KCHJ samostatně jištěný el. přívod 230V / 2,2 kW / 16A(C) vč. uzemňovacího vodiče.</t>
  </si>
  <si>
    <t>•	Systém chlazení v chladící části: dynamický</t>
  </si>
  <si>
    <t>samostatně jištěný el. přívod 230V / 0,82kW / 16A(C) vč. uzemňovacího vodiče.</t>
  </si>
  <si>
    <t>Vodič CY 16 zž</t>
  </si>
  <si>
    <t>Vodič CY 6 zž</t>
  </si>
  <si>
    <t>Vodič CY 4 zž</t>
  </si>
  <si>
    <t>Kabel CYKY 3x1,5</t>
  </si>
  <si>
    <t>Kabel CYKY 2x1,5</t>
  </si>
  <si>
    <t>Kabel CYKY 3x2,5</t>
  </si>
  <si>
    <t>Kabel CYKY 5x1,5</t>
  </si>
  <si>
    <t>Kabel CYKY 5x2,5</t>
  </si>
  <si>
    <t>Kabel CYKY 5x4</t>
  </si>
  <si>
    <t>Kabel CYKY 5x6</t>
  </si>
  <si>
    <t>Kabel CYKY 5x10</t>
  </si>
  <si>
    <t>Kabel CYKY 5x16</t>
  </si>
  <si>
    <t>Kabel CYKY 5x25</t>
  </si>
  <si>
    <t>Kabel CYKY 5x35</t>
  </si>
  <si>
    <t>Kabel CYKY 5x70</t>
  </si>
  <si>
    <t>Kabel CYKY 3x150+70</t>
  </si>
  <si>
    <t>Kabel CYKY 3x240+120</t>
  </si>
  <si>
    <t>Kabel 1-CXKH-V-J 3x1,5</t>
  </si>
  <si>
    <t>Kabel 1-CXKH-V-J 3x2,5</t>
  </si>
  <si>
    <t>Kabel 1-CXKH-V-J 5x2,5</t>
  </si>
  <si>
    <t>Kabel 1-CXKH-V-J 5x25</t>
  </si>
  <si>
    <t>Pol__0201</t>
  </si>
  <si>
    <t>Zásuvka jednonásobná 230V/16A, IP20</t>
  </si>
  <si>
    <t>Pol__0202</t>
  </si>
  <si>
    <t>Zásuvka dvojitá 230V/16A, IP20</t>
  </si>
  <si>
    <t>Pol__0203</t>
  </si>
  <si>
    <t>Zásuvka 400V/16A, IP44</t>
  </si>
  <si>
    <t>Pol__0204</t>
  </si>
  <si>
    <t>VYPÍNAČ JEDNOPÓLOVÝ, ŘAZENÍ č.1, POD OMÍTKU, IP20</t>
  </si>
  <si>
    <t>Pol__0205</t>
  </si>
  <si>
    <t>VYPÍNAČ SÉRIOVÝ, POD OMÍTKU, IP20</t>
  </si>
  <si>
    <t>Pol__0206</t>
  </si>
  <si>
    <t>VYPÍNAČ STŘÍDAVÝ, ŘAZENÍ č.6, POD OMÍTKU, IP20</t>
  </si>
  <si>
    <t>Pol__0207</t>
  </si>
  <si>
    <t>VYPÍNAČ STŘÍDAVÝ DVOJITÝ, POD OMÍTKU, IP20</t>
  </si>
  <si>
    <t>Pol__0208</t>
  </si>
  <si>
    <t>Tlačítkový ovladač s doutnavkou, IP20</t>
  </si>
  <si>
    <t>Pol__0209</t>
  </si>
  <si>
    <t>TŘÍFÁZOVÝ VYPÍNAČ</t>
  </si>
  <si>
    <t>Pol__0210</t>
  </si>
  <si>
    <t>Nástěnné havarijní stop tlačítko kuchyně</t>
  </si>
  <si>
    <t>Pol__0211</t>
  </si>
  <si>
    <t>Nástěnné tlačítko TOTAL / CENTRAL STOP, zasklené</t>
  </si>
  <si>
    <t>Pol__0212</t>
  </si>
  <si>
    <t>Pohybové čidlo 360°</t>
  </si>
  <si>
    <t>Pol__0213</t>
  </si>
  <si>
    <t>Pohybové čidlo 180°</t>
  </si>
  <si>
    <t>Pol__0214</t>
  </si>
  <si>
    <t>Prostorový termostat</t>
  </si>
  <si>
    <t>Pol__0215</t>
  </si>
  <si>
    <t>Přípojení přístroje 230V</t>
  </si>
  <si>
    <t>Pol__0216</t>
  </si>
  <si>
    <t>Přípojení přístroje 400V</t>
  </si>
  <si>
    <t>Pol__0217</t>
  </si>
  <si>
    <t>Kombinovaný svodič přepětí 4p</t>
  </si>
  <si>
    <t>Pol__0218</t>
  </si>
  <si>
    <t>Kombinovaný svodič přepětí 2p</t>
  </si>
  <si>
    <t>Pol__0301</t>
  </si>
  <si>
    <t>A - Přisazené LED svítidlo 600x600, 36W, IP20</t>
  </si>
  <si>
    <t>Pol__0302</t>
  </si>
  <si>
    <t>B - Přisazené LED svítidlo, 26W, IP20</t>
  </si>
  <si>
    <t>Pol__0303</t>
  </si>
  <si>
    <t>C - Přisazené LED svítidlo, opálový kryt, IP44, 34W</t>
  </si>
  <si>
    <t>Pol__0304</t>
  </si>
  <si>
    <t>D - Přisazené, LED liniové svítidlo prachotěsné, 32W</t>
  </si>
  <si>
    <t>Pol__0305</t>
  </si>
  <si>
    <t>E - Přisazené LED svítidlo, 20W, IP20</t>
  </si>
  <si>
    <t>Pol__0306</t>
  </si>
  <si>
    <t>Stropní svítidlo, IP20</t>
  </si>
  <si>
    <t>Pol__0307</t>
  </si>
  <si>
    <t>Stropní svítidlo, IP44</t>
  </si>
  <si>
    <t>Pol__0308</t>
  </si>
  <si>
    <t>Nástěnné svítidlo, IP44</t>
  </si>
  <si>
    <t>Pol__0309</t>
  </si>
  <si>
    <t>Nouzové svítidlo s piktogramem, t=60min</t>
  </si>
  <si>
    <t>Pol__0310</t>
  </si>
  <si>
    <t>Nouzový modul pro montáž do osvětlení, t=60min</t>
  </si>
  <si>
    <t>Pol__0311</t>
  </si>
  <si>
    <t>Osvětlovací LED těleso, IP 65, včetně příruby P-60mm na sloup</t>
  </si>
  <si>
    <t>Pol__0312</t>
  </si>
  <si>
    <t>Osvětlovací stožár 6m</t>
  </si>
  <si>
    <t>Pol__0313</t>
  </si>
  <si>
    <t>Svorkovnice pro stožáry veřejného osvětlení včetně pojiskty E 10A</t>
  </si>
  <si>
    <t>Pol__0314</t>
  </si>
  <si>
    <t>Betonový základ pro stožár</t>
  </si>
  <si>
    <t>Pol__0401</t>
  </si>
  <si>
    <t>krabice přístrojová</t>
  </si>
  <si>
    <t>Pol__0402</t>
  </si>
  <si>
    <t>krabice kruhová odbočná</t>
  </si>
  <si>
    <t>Pol__0403</t>
  </si>
  <si>
    <t>svorkovnice bezšroubová</t>
  </si>
  <si>
    <t>set</t>
  </si>
  <si>
    <t>Pol__0404</t>
  </si>
  <si>
    <t>trubka PVC 25mm ohebná</t>
  </si>
  <si>
    <t>Pol__0405</t>
  </si>
  <si>
    <t>trubka PVC 32mm ohebná</t>
  </si>
  <si>
    <t>Pol__0406</t>
  </si>
  <si>
    <t>trubka PVC 63mm ohebná</t>
  </si>
  <si>
    <t>Pol__0407</t>
  </si>
  <si>
    <t>ohebná PVC trubka 32mm, UV stabilní</t>
  </si>
  <si>
    <t>Pol__0408</t>
  </si>
  <si>
    <t>trubka korugovaná ohebná červená pr. 110 mm včetně spojek</t>
  </si>
  <si>
    <t>Pol__0409</t>
  </si>
  <si>
    <t>trubka korugovaná ohebná červená pr. 50 mm včetně spojek</t>
  </si>
  <si>
    <t>Pol__0410</t>
  </si>
  <si>
    <t>folie výstražná červená</t>
  </si>
  <si>
    <t>Pol__0411</t>
  </si>
  <si>
    <t>upevňovací materiál (šrouby, vruty)</t>
  </si>
  <si>
    <t>Pol__0412</t>
  </si>
  <si>
    <t>drátěný žlab 100x50 včetně držáků</t>
  </si>
  <si>
    <t>Pol__0413</t>
  </si>
  <si>
    <t>Kabelový stoupací žebřík</t>
  </si>
  <si>
    <t>Pol__0414</t>
  </si>
  <si>
    <t>Požární ucpávka kabelová EI 60</t>
  </si>
  <si>
    <t>Pol__0501</t>
  </si>
  <si>
    <t>Úprava stávajícího hlavního rozvaděče, nové pole</t>
  </si>
  <si>
    <t>Pol__0502</t>
  </si>
  <si>
    <t>Rozvaděč RH</t>
  </si>
  <si>
    <t>Pol__0503</t>
  </si>
  <si>
    <t>Rozvaděč R.Kuch - skříňový, 150 modulů, IP 40</t>
  </si>
  <si>
    <t>Pol__0504</t>
  </si>
  <si>
    <t>Rozvaděč R0.1 plechový, vestavný, 36 modulů, IP 30</t>
  </si>
  <si>
    <t>Pol__0505</t>
  </si>
  <si>
    <t>Rozvaděč R1.1 plechový, vestavný 96 modulů, IP30</t>
  </si>
  <si>
    <t>Pol__0506</t>
  </si>
  <si>
    <t>Rozvaděč R1.2 plechový, vestavný 96 modulů, IP30</t>
  </si>
  <si>
    <t>Pol__0507</t>
  </si>
  <si>
    <t>Rozvaděč R1.3 plechový, vestavný 96 modulů, IP30</t>
  </si>
  <si>
    <t>Pol__0508</t>
  </si>
  <si>
    <t>Rozvaděč R1.4 plechový, vestavný 96 modulů, IP30</t>
  </si>
  <si>
    <t>Pol__0509</t>
  </si>
  <si>
    <t>Rozvaděč R.VZT.1 plechový, nástěnný, 36 modulů, IP 40</t>
  </si>
  <si>
    <t>Pol__0510</t>
  </si>
  <si>
    <t>Rozvaděč R.VZT.2 plechový, nástěnný, 48 modulů, IP 40</t>
  </si>
  <si>
    <t>Pol__0511</t>
  </si>
  <si>
    <t>Rozvaděč RPO</t>
  </si>
  <si>
    <t>Pol__0512</t>
  </si>
  <si>
    <t>Rozvaděč R.EC plastový, nástěnný, 36 modulů, venkovní IP68</t>
  </si>
  <si>
    <t>Pol__0601</t>
  </si>
  <si>
    <t>UPS 400V / 20kVA / 60min</t>
  </si>
  <si>
    <t>Pol__0602</t>
  </si>
  <si>
    <t>Bateriové pole</t>
  </si>
  <si>
    <t>Pol__0701</t>
  </si>
  <si>
    <t>Krytá třífázová elektrocentrála s výkonem 15 kVA/400V, elektrický start, nádrží 20l, automatický start ATS - Automatické zapnutí/vypnutí při výpadku sítě. Včetně příslušenství a instalačního</t>
  </si>
  <si>
    <t>materiálu.</t>
  </si>
  <si>
    <t>Pol__0801</t>
  </si>
  <si>
    <t>Ekvipotencionální přípojnice</t>
  </si>
  <si>
    <t>Pol__0802</t>
  </si>
  <si>
    <t>Hromosvodový drát ALMgSi 8 mm</t>
  </si>
  <si>
    <t>Pol__0803</t>
  </si>
  <si>
    <t>zemnící pásek  FeZn 4x30 mm</t>
  </si>
  <si>
    <t>Pol__0804</t>
  </si>
  <si>
    <t>zemnící drát  FeZn 10 mm</t>
  </si>
  <si>
    <t>Pol__0805</t>
  </si>
  <si>
    <t>Svorka SS, SK, SO, SP</t>
  </si>
  <si>
    <t>Pol__0806</t>
  </si>
  <si>
    <t>Svorka SR3</t>
  </si>
  <si>
    <t>Pol__0807</t>
  </si>
  <si>
    <t>Svorka zkušební</t>
  </si>
  <si>
    <t>Pol__0808</t>
  </si>
  <si>
    <t>Podpěry jímacího vedení  na střechu</t>
  </si>
  <si>
    <t>Pol__0809</t>
  </si>
  <si>
    <t>Podpěry jímacího vedení do fasády</t>
  </si>
  <si>
    <t>Pol__0810</t>
  </si>
  <si>
    <t>Jímač 4m včetně podstavce a svorek</t>
  </si>
  <si>
    <t>Pol__0811</t>
  </si>
  <si>
    <t>Jímač 3m včetně podstavce a svorek</t>
  </si>
  <si>
    <t>Pol__0812</t>
  </si>
  <si>
    <t>Zemnící tyč 2m se svorkou</t>
  </si>
  <si>
    <t>Pol__0813</t>
  </si>
  <si>
    <t>Ochranný úhelník včetně držáků</t>
  </si>
  <si>
    <t>Pol__0814</t>
  </si>
  <si>
    <t>Antikorotzní ochrana</t>
  </si>
  <si>
    <t>Pol__0901</t>
  </si>
  <si>
    <t>Zjištění skutečného stavu</t>
  </si>
  <si>
    <t>Pol__0902</t>
  </si>
  <si>
    <t>Demontáž stávající elektroinstalace</t>
  </si>
  <si>
    <t>Pol__0903</t>
  </si>
  <si>
    <t>Demontáž stávajícího hromosvodu</t>
  </si>
  <si>
    <t>Pol__0904</t>
  </si>
  <si>
    <t>Stavební přípomoce (vrtání, sekání...)</t>
  </si>
  <si>
    <t>Pol__0905</t>
  </si>
  <si>
    <t>Výkopové práce</t>
  </si>
  <si>
    <t>Pol__0906</t>
  </si>
  <si>
    <t>Jiné materiály, montáž, atd., neuvedené výše, ale které je nutné zahrnout do celkového rozsahu prací podle výkresů a praxe dodavatele. Prosím, uveďte podrobný technický popis a cenovou kalkulaci.</t>
  </si>
  <si>
    <t>Pol__0907</t>
  </si>
  <si>
    <t>Doprava materiálu</t>
  </si>
  <si>
    <t>Pol__0908</t>
  </si>
  <si>
    <t>Projektová dokumentace skutečného provedení stavby</t>
  </si>
  <si>
    <t>Pol__0909</t>
  </si>
  <si>
    <t>Pol__0910</t>
  </si>
  <si>
    <t>Revize</t>
  </si>
  <si>
    <t>Montáž sys. konstr. pro FV panely, vč. osazení a zapojení panelů</t>
  </si>
  <si>
    <t>Systémová Alu konstr. na plochou střechu 15° , + šroubové úchyty pro FV panely, vč. příslušenství</t>
  </si>
  <si>
    <t>ocelové podkladní profily, ocelové kotvy do panelů, hliníkové podkladní profily</t>
  </si>
  <si>
    <t>Montáž střídače a rozvaděče RFVE</t>
  </si>
  <si>
    <t>POL1_9</t>
  </si>
  <si>
    <t>Žlab kabelový s příslušenstvím, 62/50 mm bez víka</t>
  </si>
  <si>
    <t>MARS žlab kabelový NKZIN 50X62X0.70 EC, neděrovaný, s integrovanou spojkou</t>
  </si>
  <si>
    <t>Vodič solární 6 mm2 uložený pevně, včetně dodávky solárního vodiče</t>
  </si>
  <si>
    <t>Vodič solární 10 mm2 uložený pevně, včetně dodávky solárního vodiče</t>
  </si>
  <si>
    <t>Vodič 6 mm2 uložený pevně, včetně dodávky</t>
  </si>
  <si>
    <t>Vodič 10 mm2 uložený pevně, včetně dodávky</t>
  </si>
  <si>
    <t>Vodič 25 mm2 uložený pevně, včetně dodávky</t>
  </si>
  <si>
    <t>Ukončení vodičů v rozvaděči + zapojení do 2,5 mm2</t>
  </si>
  <si>
    <t>Ukončení vodičů v rozvaděči + zapojení do 6 mm2</t>
  </si>
  <si>
    <t>Ukončení vodičů v rozvaděči + zapojení do 10 mm2</t>
  </si>
  <si>
    <t>Ukončení vodičů v rozvaděči + zapojení do 35 mm2</t>
  </si>
  <si>
    <t>Kabel CYKY-m 750 V 3 x 1,5 mm2 pevně uložený, včetně dodávky kabelu</t>
  </si>
  <si>
    <t>Kabel CYKY-m 750 V 5 x 1,5 mm2 pevně uložený, včetně dodávky kabelu</t>
  </si>
  <si>
    <t>Kabel 1-CXKH-m 750 V 5 x 35 mm2,volně uložený, včetně dodávky kabelu 5x35 mm2</t>
  </si>
  <si>
    <t>FV monokrystalický panel, o jmenovitém výkonu 330Wp (1684 x 1002)</t>
  </si>
  <si>
    <t>MPPT Optimalizace na úrovní 1 až 2 panelů, optimizér pro 2 panely 330 Wp</t>
  </si>
  <si>
    <t>Síťový střídač 55kW, 80A, IP65 vč. integrovaného monitoringu, Optimalizace MPPT na úrovni panelů</t>
  </si>
  <si>
    <t>Rozvaděč RFVE-AC_DC</t>
  </si>
  <si>
    <t>Rozvaděč RFVE-DC</t>
  </si>
  <si>
    <t>Tlačítko centrál stop (bezpečnostní vypnutí FVE)</t>
  </si>
  <si>
    <t>Ostatní montáž</t>
  </si>
  <si>
    <t>Ochrana před bleskem - viz. rozpočet stavba, není součást FVE</t>
  </si>
  <si>
    <t>Kabel UTP/FTP kat.5e v trubkách</t>
  </si>
  <si>
    <t>Kabel UTP pro RJ45 (drát) - 1m - metráž</t>
  </si>
  <si>
    <t>Krimpovací konektor RJ45, CAT5E, UTP</t>
  </si>
  <si>
    <t>Konektor RJ45 na kabel UTP</t>
  </si>
  <si>
    <t>Doprava technologie</t>
  </si>
  <si>
    <t>Soubor</t>
  </si>
  <si>
    <t>Autorský dozor</t>
  </si>
  <si>
    <t>Dokumentace skutečného provedení</t>
  </si>
  <si>
    <t>Výchozí revize</t>
  </si>
  <si>
    <t>132251104</t>
  </si>
  <si>
    <t>Hloubení rýh nezapažených  š do 800 mm v hornině třídy těžitelnosti I, skupiny 3 objem přes 100 m3 strojně</t>
  </si>
  <si>
    <t>162751119</t>
  </si>
  <si>
    <t>Příplatek k vodorovnému přemístění výkopku/sypaniny z horniny třídy těžitelnosti I, skupiny 1 až 3 ZKD 1000 m přes 10000 m</t>
  </si>
  <si>
    <t>711713116</t>
  </si>
  <si>
    <t>Prostupy svislou konstrukcí s utěsněním těsnící manžetou s pažnicí do DN 125</t>
  </si>
  <si>
    <t>711713216</t>
  </si>
  <si>
    <t>Prostupy vodorovnou konstrukcí s utěsněním těsnící manžetou s pažnicí do DN 125</t>
  </si>
  <si>
    <t>713461121</t>
  </si>
  <si>
    <t>Montáž izolace tepelné minerálními pouzdry</t>
  </si>
  <si>
    <t>713000001</t>
  </si>
  <si>
    <t>Minerální pouzdro průměr 20 mm, tl. 25 mm</t>
  </si>
  <si>
    <t>713000002</t>
  </si>
  <si>
    <t>Minerální pouzdro průměr 25 mm, tl. 30 mm</t>
  </si>
  <si>
    <t>713000003</t>
  </si>
  <si>
    <t>Minerální pouzdro průměr 32 mm, tl. 40 mm</t>
  </si>
  <si>
    <t>713000004</t>
  </si>
  <si>
    <t>Minerální pouzdro průměr 40 mm, tl. 50 mm</t>
  </si>
  <si>
    <t>713000005</t>
  </si>
  <si>
    <t>Minerální pouzdro průměr 50 mm, tl. 50 mm</t>
  </si>
  <si>
    <t>713000006</t>
  </si>
  <si>
    <t>Minerální pouzdro průměr 63 mm, tl. 50 mm</t>
  </si>
  <si>
    <t>713000007</t>
  </si>
  <si>
    <t>Minerální pouzdro průměr 75 mm, tl. 50 mm</t>
  </si>
  <si>
    <t>713461120</t>
  </si>
  <si>
    <t>Montáž izolace tepelné z pěnového polyetylenu</t>
  </si>
  <si>
    <t>713000008</t>
  </si>
  <si>
    <t>Izolace z pěnového polyetylenu 16/9</t>
  </si>
  <si>
    <t>713000009</t>
  </si>
  <si>
    <t>Izolace z pěnového polyetylenu 20/9</t>
  </si>
  <si>
    <t>713000010</t>
  </si>
  <si>
    <t>Izolace z pěnového polyetylenu 25/9</t>
  </si>
  <si>
    <t>713000011</t>
  </si>
  <si>
    <t>Izolace z pěnového polyetylenu 32/9</t>
  </si>
  <si>
    <t>713000012</t>
  </si>
  <si>
    <t>Izolace z pěnového polyetylenu 40/9</t>
  </si>
  <si>
    <t>713000013</t>
  </si>
  <si>
    <t>Izolace z pěnového polyetylenu 32/13</t>
  </si>
  <si>
    <t>713000014</t>
  </si>
  <si>
    <t>Izolace z pěnového polyetylenu 40/13</t>
  </si>
  <si>
    <t>713000015</t>
  </si>
  <si>
    <t>Izolace z pěnového polyetylenu 50/13</t>
  </si>
  <si>
    <t>713000016</t>
  </si>
  <si>
    <t>Izolace z pěnového polyetylenu 63/13</t>
  </si>
  <si>
    <t>713000017</t>
  </si>
  <si>
    <t>Izolace z pěnového polyetylenu 75/13</t>
  </si>
  <si>
    <t>Přesun hmot tonážní pro izolace tepelné v objektech v do 24 m</t>
  </si>
  <si>
    <t>721173315</t>
  </si>
  <si>
    <t>Potrubí kanalizační z PVC SN 4 dešťové DN 110</t>
  </si>
  <si>
    <t>721173316</t>
  </si>
  <si>
    <t>Potrubí kanalizační z PVC SN 4 dešťové DN 125</t>
  </si>
  <si>
    <t>721173401</t>
  </si>
  <si>
    <t>Potrubí kanalizační z PVC SN 4 svodné DN 110</t>
  </si>
  <si>
    <t>721173402</t>
  </si>
  <si>
    <t>Potrubí kanalizační z PVC SN 4 svodné DN 125</t>
  </si>
  <si>
    <t>721174006</t>
  </si>
  <si>
    <t>Potrubí kanalizační z PP svodné DN 125</t>
  </si>
  <si>
    <t>721174005</t>
  </si>
  <si>
    <t>Potrubí kanalizační z PP KG 2000 svodné DN 110 - tuková kanalizace</t>
  </si>
  <si>
    <t>721174002</t>
  </si>
  <si>
    <t>Potrubí kanalizační z PP KG 2000 svodné DN 125 - tuková kanalizace</t>
  </si>
  <si>
    <t>721174025</t>
  </si>
  <si>
    <t>Potrubí kanalizační z PP odpadní DN 110</t>
  </si>
  <si>
    <t>721174042</t>
  </si>
  <si>
    <t>Potrubí kanalizační z PP připojovací DN 40</t>
  </si>
  <si>
    <t>721174043</t>
  </si>
  <si>
    <t>Potrubí kanalizační z PP připojovací DN 50</t>
  </si>
  <si>
    <t>721174044</t>
  </si>
  <si>
    <t>Potrubí kanalizační z PP připojovací DN 75</t>
  </si>
  <si>
    <t>721174045</t>
  </si>
  <si>
    <t>Potrubí kanalizační z PP připojovací DN 110</t>
  </si>
  <si>
    <t>721174054</t>
  </si>
  <si>
    <t>Potrubí kanalizační z PP dešťové DN 75</t>
  </si>
  <si>
    <t>721174055</t>
  </si>
  <si>
    <t>Potrubí kanalizační z PP dešťové DN 110</t>
  </si>
  <si>
    <t>721174056</t>
  </si>
  <si>
    <t>Potrubí kanalizační z PP dešťové DN 125</t>
  </si>
  <si>
    <t>722174024</t>
  </si>
  <si>
    <t>Potrubí vodovodní plastové PP-RCT svar polyfuze PN 20 D 32 x5,4 mm</t>
  </si>
  <si>
    <t>721000001</t>
  </si>
  <si>
    <t>DOD. + MONT. izolace návleková tl. 5 mm na dešťové potrubí D 75</t>
  </si>
  <si>
    <t>721000002</t>
  </si>
  <si>
    <t>DOD. + MONT. izolace návleková tl. 5 mm na dešťové potrubí D 110</t>
  </si>
  <si>
    <t>721000003</t>
  </si>
  <si>
    <t>DOD. + MONT. izolace návleková tl. 5 mm na dešťové potrubí D 125</t>
  </si>
  <si>
    <t>721194104</t>
  </si>
  <si>
    <t>Vyvedení a upevnění odpadních výpustek DN 40</t>
  </si>
  <si>
    <t>721194105</t>
  </si>
  <si>
    <t>Vyvedení a upevnění odpadních výpustek DN 50</t>
  </si>
  <si>
    <t>721194109</t>
  </si>
  <si>
    <t>Vyvedení a upevnění odpadních výpustek DN 100</t>
  </si>
  <si>
    <t>721211402</t>
  </si>
  <si>
    <t>Vpusť podlahová s vodorovným odtokem DN 40/50 s automatickým vztlakovým uzávěrem</t>
  </si>
  <si>
    <t>721226511</t>
  </si>
  <si>
    <t>Zápachová uzávěrka podomítková pro pračku a myčku DN 40</t>
  </si>
  <si>
    <t>721233113</t>
  </si>
  <si>
    <t>Střešní vtok polypropylen PP pro ploché střechy svislý odtok DN 125</t>
  </si>
  <si>
    <t>721273153</t>
  </si>
  <si>
    <t>Hlavice ventilační polypropylen PP DN 110</t>
  </si>
  <si>
    <t>721000004</t>
  </si>
  <si>
    <t>Spojka gravitačního potrubí a výtlačného potrubí 32/110</t>
  </si>
  <si>
    <t>721000005</t>
  </si>
  <si>
    <t>Čerpadlo kondenzátu Q = 0,3 m3/h, H = 4 m</t>
  </si>
  <si>
    <t>721000006</t>
  </si>
  <si>
    <t>Kalové čerpadlo s teplotní odolností 55°C, Q = 10 m3/h, H = 4 m, ovládací jednotka</t>
  </si>
  <si>
    <t>721000007</t>
  </si>
  <si>
    <t>Malá přečerpávací jednotka Q = 2m3/h, H = 4 m</t>
  </si>
  <si>
    <t>721000008</t>
  </si>
  <si>
    <t>Topný kabel se samostatným teplotním čidlem dl. 5 m</t>
  </si>
  <si>
    <t>721000009</t>
  </si>
  <si>
    <t>Topný kabel se samostatným teplotním čidlem dl. 15 m</t>
  </si>
  <si>
    <t>721000010</t>
  </si>
  <si>
    <t>Stavební přípomoce</t>
  </si>
  <si>
    <t>721000011</t>
  </si>
  <si>
    <t>Utěsnění prostupů dle PBŘ + revizní kniha požárních ucpávek</t>
  </si>
  <si>
    <t>721000012</t>
  </si>
  <si>
    <t>Příprava na připojení vany, sprchového lůžka, gastro zařízení</t>
  </si>
  <si>
    <t>721290111</t>
  </si>
  <si>
    <t>Zkouška těsnosti potrubí kanalizace vodou do DN 125</t>
  </si>
  <si>
    <t>998721103</t>
  </si>
  <si>
    <t>Přesun hmot tonážní pro vnitřní kanalizace v objektech v do 24 m</t>
  </si>
  <si>
    <t>722130233</t>
  </si>
  <si>
    <t>Potrubí vodovodní ocelové závitové pozinkované svařované běžné DN 25</t>
  </si>
  <si>
    <t>722130234</t>
  </si>
  <si>
    <t>Potrubí vodovodní ocelové závitové pozinkované svařované běžné DN 32</t>
  </si>
  <si>
    <t>722174021</t>
  </si>
  <si>
    <t>Potrubí vodovodní plastové PP-RCT svar polyfuze PN 20 D 16 x 2,7 mm</t>
  </si>
  <si>
    <t>722174022</t>
  </si>
  <si>
    <t>Potrubí vodovodní plastové PP-RCT svar polyfuze PN 20 D 20 x 3,4 mm</t>
  </si>
  <si>
    <t>722174023</t>
  </si>
  <si>
    <t>Potrubí vodovodní plastové PP-RCT svar polyfuze PN 20 D 25 x 4,2 mm</t>
  </si>
  <si>
    <t>722174025</t>
  </si>
  <si>
    <t>Potrubí vodovodní plastové PP-RCT svar polyfuze PN 20 D 40 x 6,7 mm</t>
  </si>
  <si>
    <t>722174026</t>
  </si>
  <si>
    <t>Potrubí vodovodní plastové PP-RCT svar polyfuze PN 20 D 50 x 8,4 mm</t>
  </si>
  <si>
    <t>722174027</t>
  </si>
  <si>
    <t>Potrubí vodovodní plastové PP-RCT svar polyfuze PN 20 D 63 x 10,5 mm</t>
  </si>
  <si>
    <t>722174028</t>
  </si>
  <si>
    <t>Potrubí vodovodní plastové PP-RCT svar polyfuze PN 20 D 75 x 12,5</t>
  </si>
  <si>
    <t>722174088</t>
  </si>
  <si>
    <t>HDPE 100RC SDR11 63x5,6 mm</t>
  </si>
  <si>
    <t>722174074</t>
  </si>
  <si>
    <t>Potrubí vodovodní plastové kompenzační smyčka PP-RCT svar polyfuze PN 20 D 32 x 5,4 mm</t>
  </si>
  <si>
    <t>722174075</t>
  </si>
  <si>
    <t>Potrubí vodovodní plastové kompenzační smyčka PP-RCT svar polyfuze PN 20 D 40 x 6,7 mm</t>
  </si>
  <si>
    <t>722220152</t>
  </si>
  <si>
    <t>Nástěnka závitová plastová PPR PN 20 DN 20 x G 1/2</t>
  </si>
  <si>
    <t>722220161</t>
  </si>
  <si>
    <t>Nástěnný komplet plastový PPR PN 20 DN 20 x G 1/2</t>
  </si>
  <si>
    <t>722224115</t>
  </si>
  <si>
    <t>Kohout plnicí nebo vypouštěcí G 1/2 PN 10 s jedním závitem</t>
  </si>
  <si>
    <t>722231074</t>
  </si>
  <si>
    <t>Ventil zpětný mosazný G 1 PN 10 do 110°C se dvěma závity</t>
  </si>
  <si>
    <t>722231075</t>
  </si>
  <si>
    <t>Ventil zpětný mosazný G 5/4 PN 10 do 110°C se dvěma závity</t>
  </si>
  <si>
    <t>722232043</t>
  </si>
  <si>
    <t>Kohout kulový přímý G 1/2 PN 42 do 185°C vnitřní závit</t>
  </si>
  <si>
    <t>722232044</t>
  </si>
  <si>
    <t>Kohout kulový přímý G 3/4 PN 42 do 185°C vnitřní závit</t>
  </si>
  <si>
    <t>722232045</t>
  </si>
  <si>
    <t>Kohout kulový přímý G 1 PN 42 do 185°C vnitřní závit</t>
  </si>
  <si>
    <t>722232046</t>
  </si>
  <si>
    <t>Kohout kulový přímý G 5/4 PN 42 do 185°C vnitřní závit</t>
  </si>
  <si>
    <t>722232047</t>
  </si>
  <si>
    <t>Kohout kulový přímý G 6/4 PN 42 do 185°C vnitřní závit</t>
  </si>
  <si>
    <t>722232048</t>
  </si>
  <si>
    <t>Kohout kulový přímý G 2 PN 42 do 185°C vnitřní závit</t>
  </si>
  <si>
    <t>722232049</t>
  </si>
  <si>
    <t>Kohout kulový přímý G 2 1/2 PN 42 do 185°C vnitřní závit</t>
  </si>
  <si>
    <t>722234266</t>
  </si>
  <si>
    <t>Filtr mosazný G 5/4 PN 20 do 80°C s 2x vnitřním závitem</t>
  </si>
  <si>
    <t>722231144</t>
  </si>
  <si>
    <t>Ventil závitový pojistný rohový G 5/4</t>
  </si>
  <si>
    <t>734411127</t>
  </si>
  <si>
    <t>Teploměr technický s pevným stonkem a jímkou zadní připojení průměr 100 mm délky 100 mm</t>
  </si>
  <si>
    <t>722231082.HNW</t>
  </si>
  <si>
    <t>Ventil vyvažovací DN 10</t>
  </si>
  <si>
    <t>734295024</t>
  </si>
  <si>
    <t>Směšovací armatura závitová trojcestná DN 40</t>
  </si>
  <si>
    <t>722250132</t>
  </si>
  <si>
    <t>Hydrantový systém s tvarově stálou hadicí D 19 x 25 m celoplechový</t>
  </si>
  <si>
    <t>722250133</t>
  </si>
  <si>
    <t>Hydrantový systém s tvarově stálou hadicí D 25 x 30 m celoplechový</t>
  </si>
  <si>
    <t>722000001</t>
  </si>
  <si>
    <t>722000002</t>
  </si>
  <si>
    <t>722000003</t>
  </si>
  <si>
    <t>722290226</t>
  </si>
  <si>
    <t>Zkouška těsnosti vodovodního potrubí závitového do DN 50</t>
  </si>
  <si>
    <t>722290234</t>
  </si>
  <si>
    <t>Proplach a dezinfekce vodovodního potrubí do DN 80</t>
  </si>
  <si>
    <t>998722103</t>
  </si>
  <si>
    <t>Přesun hmot tonážní pro vnitřní vodovod v objektech v do 24 m</t>
  </si>
  <si>
    <t>724141131.GRS</t>
  </si>
  <si>
    <t>Cirkulační čerpadlo TUV</t>
  </si>
  <si>
    <t>724231127</t>
  </si>
  <si>
    <t>Manometr 0-100 kPa + trojcestný ventil</t>
  </si>
  <si>
    <t>724234112.RFX</t>
  </si>
  <si>
    <t>Expanzní nádoba k zásobníku TV o objemu 80 l s průtokovou</t>
  </si>
  <si>
    <t>724234116.RFX</t>
  </si>
  <si>
    <t>Expanzní nádoba k zásobníku TV o objemu 300 l s průtokovou</t>
  </si>
  <si>
    <t>724242212.KIS</t>
  </si>
  <si>
    <t>Automatický filtr se zpětným proplachem Q=13 m3/h Postříbřené sendvičové nerezové filtrační síto s anti bakteriálním účinkem, redukční ventil a zpětná klapka, účinný manuální systém čištění pomocí</t>
  </si>
  <si>
    <t>odsávacích hlavic, nízká tlaková ztráta, nízká spotřeba pr</t>
  </si>
  <si>
    <t>725000001</t>
  </si>
  <si>
    <t>DOD. + MONT. - SPRCHOVÉ LŮŽKO</t>
  </si>
  <si>
    <t>Poznámka k položce:</t>
  </si>
  <si>
    <t>Specifikace:</t>
  </si>
  <si>
    <t>Celo nerezová následně lakovaná robustní konstrukce celého vozíku.</t>
  </si>
  <si>
    <t>Hydraulický systém ovládaný nožním pedálem</t>
  </si>
  <si>
    <t xml:space="preserve"> Sklopné bočnice a čela opatřená držákem odtokových hadic</t>
  </si>
  <si>
    <t>Náklon celé desky pro lepší odtok vody v kladném či záporném sklonu</t>
  </si>
  <si>
    <t xml:space="preserve"> stříkající vodě.</t>
  </si>
  <si>
    <t xml:space="preserve"> Hydraulicky nastavená výška vozíku</t>
  </si>
  <si>
    <t>křížový zdvih celého vozíku</t>
  </si>
  <si>
    <t>Sklopné postranice z obou stran</t>
  </si>
  <si>
    <t>Hydraulický zdvih a spouštění pomocí nožního pedálu (na obou stranách)</t>
  </si>
  <si>
    <t>Postranice v oblasti nohou lze vyjmout a tím prodloužit sprchovou podložku až na 210 cm</t>
  </si>
  <si>
    <t>725000002</t>
  </si>
  <si>
    <t>DOD. + MONT. - DEZINFEKČNÍ PANEL</t>
  </si>
  <si>
    <t>Sprchový panel na stěnu se sprchovou hadicí</t>
  </si>
  <si>
    <t>Neporézní povrch splňující nejvyšší požadavky na snadné čištění</t>
  </si>
  <si>
    <t>Kombinace sprchy a integrovaného dezinfekčního zařízení</t>
  </si>
  <si>
    <t>Termostatická baterie pro ochranu proti opaření</t>
  </si>
  <si>
    <t>Připojení na teplou a studenou vodu</t>
  </si>
  <si>
    <t>725000003</t>
  </si>
  <si>
    <t>DOD. + MONT. - OŠETŘOVATELSKÁ VANA</t>
  </si>
  <si>
    <t>Povrch vany z odolného sklo-laminátu</t>
  </si>
  <si>
    <t>Přepadový odtok</t>
  </si>
  <si>
    <t>Hmotnost klienta: až 210 kg</t>
  </si>
  <si>
    <t>Výškově nastavitelná</t>
  </si>
  <si>
    <t>Integrovaná desinfekce</t>
  </si>
  <si>
    <t>Vana s ovládacím pultem, který nebrání ve výhledu při koupání klienta</t>
  </si>
  <si>
    <t>Vypouštění vany min. 75 l/min</t>
  </si>
  <si>
    <t>Pracovní výška vany 810/1010 mm</t>
  </si>
  <si>
    <t>Délka vany max 1908 mm</t>
  </si>
  <si>
    <t>Šířka vany vnější max 860 mm</t>
  </si>
  <si>
    <t>Kapacita naplnění vany 270l bez pacienta</t>
  </si>
  <si>
    <t>Možnost doplnění o perličkovou lázeň</t>
  </si>
  <si>
    <t>Přístupný prostor pod vanou pro využití mobilního zvedáku</t>
  </si>
  <si>
    <t>Ergonomický sedák vany s hygienickým otvorem pro snadné umývání intimních oblastí</t>
  </si>
  <si>
    <t>Automatické plnění vany</t>
  </si>
  <si>
    <t>Pohodlný polštářek pod krční páteř</t>
  </si>
  <si>
    <t>Ochrana proti opaření při napouštění vany</t>
  </si>
  <si>
    <t>725121525</t>
  </si>
  <si>
    <t>Pisoárový záchodek automatický s radarovým senzorem</t>
  </si>
  <si>
    <t>725111132</t>
  </si>
  <si>
    <t>VÝLEVKA - Splachovač nádržkový plastový nízkopoložený nebo vysokopoložený</t>
  </si>
  <si>
    <t>725331111</t>
  </si>
  <si>
    <t>VÝLEVKA - Výlevka bez výtokových armatur keramická se sklopnou plastovou mřížkou 500 mm</t>
  </si>
  <si>
    <t>725821312</t>
  </si>
  <si>
    <t>VÝLEVKA - Baterie dřezová nástěnná páková s otáčivým kulatým ústím a délkou ramínka 210 mm</t>
  </si>
  <si>
    <t>725211602</t>
  </si>
  <si>
    <t>UMYVADLO - Umyvadlo keramické bílé šířky 550 mm bez krytu na sifon připevněné na stěnu šrouby</t>
  </si>
  <si>
    <t>725211681</t>
  </si>
  <si>
    <t>ZTP UMYVADLO - Umyvadlo keramické bílé zdravotní šířky 640 mm připevněné na stěnu šrouby</t>
  </si>
  <si>
    <t>725813111</t>
  </si>
  <si>
    <t>Ventil rohový bez připojovací trubičky nebo flexi hadičky G 1/2</t>
  </si>
  <si>
    <t>725311121</t>
  </si>
  <si>
    <t>DŘEZ - Dřez jednoduchý nerezový</t>
  </si>
  <si>
    <t>725821325</t>
  </si>
  <si>
    <t>DŘEZ - Baterie dřezová stojánková páková s otáčivým kulatým ústím a délkou ramínka 220 mm</t>
  </si>
  <si>
    <t>725862103</t>
  </si>
  <si>
    <t>DŘEZ - Zápachová uzávěrka pro dřezy DN 40/50</t>
  </si>
  <si>
    <t>725231201</t>
  </si>
  <si>
    <t>BIDET - Bidet bez armatur výtokových keramický klasický se zápachovou uzávěrkou</t>
  </si>
  <si>
    <t>725823112</t>
  </si>
  <si>
    <t>BIDET - Baterie bidetové stojánkové pákové s výpustí</t>
  </si>
  <si>
    <t>725822611</t>
  </si>
  <si>
    <t>UMYVADLO - Baterie umyvadlová stojánková páková bez výpusti</t>
  </si>
  <si>
    <t>725861101</t>
  </si>
  <si>
    <t>UMYVADLO - Zápachová uzávěrka pro umyvadla DN 32</t>
  </si>
  <si>
    <t>725861312</t>
  </si>
  <si>
    <t>ZTP UMYVADLO - Zápachová uzávěrka pro umyvadlo DN 40 podomítková</t>
  </si>
  <si>
    <t>725112022</t>
  </si>
  <si>
    <t>ZTP WC - Klozet keramický závěsný na nosné stěny + sedátko</t>
  </si>
  <si>
    <t>725112021</t>
  </si>
  <si>
    <t>WC - Klozet keramický závěsný na nosné stěny + sedátko</t>
  </si>
  <si>
    <t>721212122</t>
  </si>
  <si>
    <t>SPRCHOVÝ KOUT - Odtokový sprchový žlab délky 750 mm s krycím roštem a zápachovou uzávěrkou</t>
  </si>
  <si>
    <t>725244124</t>
  </si>
  <si>
    <t>SPRCHOVÝ KOUT - Dveře sprchové rámové se skleněnou výplní tl. 5 mm otvíravé dvoukřídlové do niky na vaničku šířky 1000 mm</t>
  </si>
  <si>
    <t>725841322</t>
  </si>
  <si>
    <t>SPRCHOVÝ KOUT - Baterie sprchová nástěnná klasická s roztečí 150 mm + příslušenství</t>
  </si>
  <si>
    <t>725980123</t>
  </si>
  <si>
    <t>Revizní dvířka stěna/podhled 250 x 250 mm, povrch dle finální povrchové úpravy</t>
  </si>
  <si>
    <t>998725103</t>
  </si>
  <si>
    <t>Přesun hmot tonážní pro zařizovací předměty v objektech v do 24 m</t>
  </si>
  <si>
    <t>726131041</t>
  </si>
  <si>
    <t>Instalační předstěna - klozet závěsný v 1120 mm s ovládáním zepředu do lehkých stěn s kovovou kcí</t>
  </si>
  <si>
    <t>726191001</t>
  </si>
  <si>
    <t>Zvukoizolační souprava pro klozet a bidet</t>
  </si>
  <si>
    <t>998726113</t>
  </si>
  <si>
    <t>Přesun hmot tonážní pro instalační prefabrikáty v objektech v do 24 m</t>
  </si>
  <si>
    <t>VRN01</t>
  </si>
  <si>
    <t>Vytýčení stávajících inženýrských sítí</t>
  </si>
  <si>
    <t>VRN02</t>
  </si>
  <si>
    <t>Součinost se správci sítí a jejich dozory</t>
  </si>
  <si>
    <t>VRN03</t>
  </si>
  <si>
    <t>Náklady na zařízení staveniště</t>
  </si>
  <si>
    <t>VRN04</t>
  </si>
  <si>
    <t>Bezpečnostní a hygienická opatření na staveništi</t>
  </si>
  <si>
    <t>VRN05</t>
  </si>
  <si>
    <t>Náklady na odstávku vodovodu (náhradní zásobování vodou atd...)</t>
  </si>
  <si>
    <t>VRN06</t>
  </si>
  <si>
    <t>Zkoušky zhutnění násypů</t>
  </si>
  <si>
    <t>VRN07</t>
  </si>
  <si>
    <t>Geodetické zaměření skutečného stavu</t>
  </si>
  <si>
    <t>VRN08</t>
  </si>
  <si>
    <t>Dokumentace skutečného provedení stavby</t>
  </si>
  <si>
    <t>VRN09</t>
  </si>
  <si>
    <t>Vzorkování zařizovacích předmětů</t>
  </si>
  <si>
    <t>VRN10</t>
  </si>
  <si>
    <t>Zkoušky, revize</t>
  </si>
  <si>
    <t>Nosnost min. 170 kg</t>
  </si>
  <si>
    <t xml:space="preserve"> Výškově stavitelná v min. rozsahu 550 mm – 900mm</t>
  </si>
  <si>
    <t>8 ks řiditelných koleček (antistatická) z toho 4 s brzdou s nezávislými tlumiči odolných</t>
  </si>
  <si>
    <t>Sprchovací měkká vana</t>
  </si>
  <si>
    <t>Možnost náklonu vany min 23°</t>
  </si>
  <si>
    <t>Integrovaná sprcha</t>
  </si>
  <si>
    <t>Ergonomicky tvarovaný prostor vany s výškou nástupu 490 mm</t>
  </si>
  <si>
    <t>723120805</t>
  </si>
  <si>
    <t>Demontáž potrubí ocelové závitové svařované do DN 50</t>
  </si>
  <si>
    <t>723170213</t>
  </si>
  <si>
    <t>Potrubí plynové plastové ze síťovaného Pe, PN 10 D 20/2,0 mm spojované lisovacími tvarovkami</t>
  </si>
  <si>
    <t>723170215</t>
  </si>
  <si>
    <t>Potrubí plynové plastové ze síťovaného Pe, PN 10 D 32/3,0 mm spojované lisovacími tvarovkami</t>
  </si>
  <si>
    <t>723170223</t>
  </si>
  <si>
    <t>Ochrana plynového potrubí ze síťovaného Pe korugovanými trubkami D 20</t>
  </si>
  <si>
    <t>723190251</t>
  </si>
  <si>
    <t>Výpustky plynovodní vedení a upevnění DN 15</t>
  </si>
  <si>
    <t>723190901</t>
  </si>
  <si>
    <t>Uzavření,otevření plynovodního potrubí při opravě</t>
  </si>
  <si>
    <t>723190915</t>
  </si>
  <si>
    <t>Navaření odbočky na potrubí plynovodní DN 32</t>
  </si>
  <si>
    <t>723230172</t>
  </si>
  <si>
    <t>Podomítkový rozdělovač - 4 vývody, včetně krycí desky</t>
  </si>
  <si>
    <t>723231163</t>
  </si>
  <si>
    <t>Kohout kulový přímý G 3/4 PN 42 do 185°C plnoprůtokový vnitřní závit těžká řada</t>
  </si>
  <si>
    <t>723000001</t>
  </si>
  <si>
    <t>723000002</t>
  </si>
  <si>
    <t>Revizní zpráva plynovodu</t>
  </si>
  <si>
    <t>723000003</t>
  </si>
  <si>
    <t>998723103</t>
  </si>
  <si>
    <t>Přesun hmot tonážní pro vnitřní plynovod v objektech v do 24 m</t>
  </si>
  <si>
    <t>115101201</t>
  </si>
  <si>
    <t>Čerpání vody na dopravní výšku do 10 m průměrný přítok do 500 l/min</t>
  </si>
  <si>
    <t>132254203</t>
  </si>
  <si>
    <t>Hloubení zapažených rýh š do 2000 mm v hornině třídy těžitelnosti I, skupiny 3 objem do 100 m3</t>
  </si>
  <si>
    <t>139001101</t>
  </si>
  <si>
    <t>Příplatek za ztížení vykopávky v blízkosti podzemního vedení</t>
  </si>
  <si>
    <t>139951123</t>
  </si>
  <si>
    <t>Bourání kcí v hloubených vykopávkách ze zdiva ze ŽB nebo předpjatého strojně</t>
  </si>
  <si>
    <t>151811131</t>
  </si>
  <si>
    <t>Osazení pažicího boxu hl výkopu do 4 m š do 1,2 m</t>
  </si>
  <si>
    <t>151811231</t>
  </si>
  <si>
    <t>Odstranění pažicího boxu hl výkopu do 4 m š do 1,2 m</t>
  </si>
  <si>
    <t>181951112</t>
  </si>
  <si>
    <t>Úprava pláně v hornině třídy těžitelnosti I, skupiny 1 až 3 se zhutněním</t>
  </si>
  <si>
    <t>359901211</t>
  </si>
  <si>
    <t>Monitoring stoky jakékoli výšky na nové kanalizaci</t>
  </si>
  <si>
    <t>359901212</t>
  </si>
  <si>
    <t>Monitoring stoky jakékoli výšky na stávající kanalizaci</t>
  </si>
  <si>
    <t>386131114</t>
  </si>
  <si>
    <t>Montáž odlučovače tuků a olejů polyetylenového průtoku 7 l/s</t>
  </si>
  <si>
    <t>386000001</t>
  </si>
  <si>
    <t>Odlučovač tuků NS7 gravitační s únosností B125 s poklopem DN800, B125 včetně nástavce</t>
  </si>
  <si>
    <t>Lože pod potrubí otevřený výkop z kameniva drobného těženého</t>
  </si>
  <si>
    <t>837375121</t>
  </si>
  <si>
    <t>Výsek a montáž kameninové odbočné tvarovky DN 300</t>
  </si>
  <si>
    <t>871275211</t>
  </si>
  <si>
    <t>Kanalizační potrubí z tvrdého PVC jednovrstvé tuhost třídy SN4 DN 125</t>
  </si>
  <si>
    <t>871315241</t>
  </si>
  <si>
    <t>Kanalizační potrubí z tvrdého PVC vícevrstvé tuhost třídy SN12 DN 150</t>
  </si>
  <si>
    <t>871355241</t>
  </si>
  <si>
    <t>Kanalizační potrubí z tvrdého PVC vícevrstvé tuhost třídy SN12 DN 200</t>
  </si>
  <si>
    <t>871375241</t>
  </si>
  <si>
    <t>Kanalizační potrubí z tvrdého PVC vícevrstvé tuhost třídy SN12 DN 300</t>
  </si>
  <si>
    <t>890311851</t>
  </si>
  <si>
    <t>Bourání šachet ze ŽB strojně obestavěného prostoru do 1,5 m3</t>
  </si>
  <si>
    <t>894411311</t>
  </si>
  <si>
    <t>Osazení betonových nebo železobetonových dílců pro šachty skruží rovných</t>
  </si>
  <si>
    <t>59224070</t>
  </si>
  <si>
    <t>skruž betonová DN 1000x1000 PS, 100x100x12cm</t>
  </si>
  <si>
    <t>894412411</t>
  </si>
  <si>
    <t>Osazení betonových nebo železobetonových dílců pro šachty skruží přechodových</t>
  </si>
  <si>
    <t>59224167</t>
  </si>
  <si>
    <t>skruž betonová přechodová 62,5/100x60x12cm, stupadla poplastovaná</t>
  </si>
  <si>
    <t>894414111</t>
  </si>
  <si>
    <t>Osazení betonových nebo železobetonových dílců pro šachty skruží základových (dno)</t>
  </si>
  <si>
    <t>59224045</t>
  </si>
  <si>
    <t>dno betonové šachtové DN 300 žlab kamenina nástupnice beton 100x98,5x23cm</t>
  </si>
  <si>
    <t>894811255</t>
  </si>
  <si>
    <t>Revizní šachta z PVC typ pravý/přímý/levý, DN 400/200 tlak 12,5 t hl od 1910 do 2280 mm - šachtové dno, šachtová roura, poklop</t>
  </si>
  <si>
    <t>59224176</t>
  </si>
  <si>
    <t>prstenec šachtový vyrovnávací betonový 625x120x80mm</t>
  </si>
  <si>
    <t>59224187</t>
  </si>
  <si>
    <t>prstenec šachtový vyrovnávací betonový 625x120x100mm</t>
  </si>
  <si>
    <t>59224184</t>
  </si>
  <si>
    <t>prstenec šachtový vyrovnávací betonový 625x120x40mm</t>
  </si>
  <si>
    <t>894000001</t>
  </si>
  <si>
    <t>DOD. + MONT. - čerpací šachta DN1500, hl. 3,2 m s poklopem 900 x 600, A15, bez větracích otvorů</t>
  </si>
  <si>
    <t>894000002</t>
  </si>
  <si>
    <t>Vystrojení čerpací šachty DN1000 (2x čerpadlo se samočistícím účinkem Q= 4 m3/h, H= 2,5 m, předrotační dno, patní koleno, plovákové spínače, ovládací jednotka, GSM modul, vodící tyče a brýle,</t>
  </si>
  <si>
    <t>řetěz, háček, zpětná klapka svislá, šoupě, těsnění prostupů)</t>
  </si>
  <si>
    <t>894000003</t>
  </si>
  <si>
    <t>Chránička PVC-KG DN150</t>
  </si>
  <si>
    <t>894000004</t>
  </si>
  <si>
    <t>Těsnící manžety - zakončení chráničky</t>
  </si>
  <si>
    <t>894000005</t>
  </si>
  <si>
    <t>Kluzné objímky pro zasunutí do chráničky</t>
  </si>
  <si>
    <t>894000006</t>
  </si>
  <si>
    <t>899104112</t>
  </si>
  <si>
    <t>Osazení poklopů litinových nebo ocelových včetně rámů pro třídu zatížení D400, E600</t>
  </si>
  <si>
    <t>28661935</t>
  </si>
  <si>
    <t>poklop šachtový litinový dno DN 600 pro třídu zatížení D400</t>
  </si>
  <si>
    <t>899620131</t>
  </si>
  <si>
    <t>Obetonování plastové šachty z polypropylenu betonem prostým tř. C 16/20 otevřený výkop</t>
  </si>
  <si>
    <t>899640112</t>
  </si>
  <si>
    <t>Bednění pro obetonování plastových šachet kruhových otevřený výkop</t>
  </si>
  <si>
    <t>997013501</t>
  </si>
  <si>
    <t>Odvoz suti a vybouraných hmot na skládku nebo meziskládku do 1 km se složením</t>
  </si>
  <si>
    <t>997013509</t>
  </si>
  <si>
    <t>Příplatek k odvozu suti a vybouraných hmot na skládku ZKD 1 km přes 1 km</t>
  </si>
  <si>
    <t>997013602</t>
  </si>
  <si>
    <t>Poplatek za uložení na skládce (skládkovné) stavebního odpadu železobetonového kód odpadu 17 01 01</t>
  </si>
  <si>
    <t>113106023</t>
  </si>
  <si>
    <t>Rozebrání dlažeb při překopech komunikací pro pěší ze zámkové dlažby ručně</t>
  </si>
  <si>
    <t>113107021</t>
  </si>
  <si>
    <t>Odstranění podkladu z kameniva drceného tl 100 mm při překopech ručně</t>
  </si>
  <si>
    <t>113107522</t>
  </si>
  <si>
    <t>Odstranění podkladu z kameniva drceného tl 200 mm při překopech strojně pl přes 15 m2</t>
  </si>
  <si>
    <t>113107542</t>
  </si>
  <si>
    <t>Odstranění podkladu živičných tl 100 mm při překopech strojně pl přes 15 m2</t>
  </si>
  <si>
    <t>132254204</t>
  </si>
  <si>
    <t>Hloubení zapažených rýh š do 2000 mm v hornině třídy těžitelnosti I, skupiny 3 objem do 500 m3</t>
  </si>
  <si>
    <t>386120111</t>
  </si>
  <si>
    <t>Montáž odlučovače ropných látek železobetonového</t>
  </si>
  <si>
    <t>59432171</t>
  </si>
  <si>
    <t>odlučovač ropných látek NS3 gravitační s únosností B125 s poklopem DN800, B125 včetně nástavce</t>
  </si>
  <si>
    <t>566901242</t>
  </si>
  <si>
    <t>Vyspravení podkladu po překopech ing sítí plochy přes 15 m2 kamenivem hrubým drceným tl. 150 mm</t>
  </si>
  <si>
    <t>566901251</t>
  </si>
  <si>
    <t>Vyspravení podkladu po překopech ing sítí plochy přes 15 m2 recyklátem tl. 100 mm</t>
  </si>
  <si>
    <t>572341112</t>
  </si>
  <si>
    <t>Vyspravení krytu komunikací po překopech plochy přes 15 m2 asfalt betonem ACO (AB) tl 70 mm</t>
  </si>
  <si>
    <t>566901131</t>
  </si>
  <si>
    <t>Vyspravení podkladu po překopech ing sítí plochy do 15 m2 štěrkodrtí tl. 100 mm</t>
  </si>
  <si>
    <t>596211120</t>
  </si>
  <si>
    <t>Kladení zámkové dlažby komunikací pro pěší tl 60 mm skupiny B pl do 50 m2</t>
  </si>
  <si>
    <t>59245220</t>
  </si>
  <si>
    <t>dlažba zámková tvaru I 196x161x100mm přírodní</t>
  </si>
  <si>
    <t>Spotřeba: 36 kus/m2</t>
  </si>
  <si>
    <t>837000001</t>
  </si>
  <si>
    <t>Napojení do stávající betonové šachty</t>
  </si>
  <si>
    <t>871265211</t>
  </si>
  <si>
    <t>Kanalizační potrubí z tvrdého PVC jednovrstvé tuhost třídy SN4 DN 110</t>
  </si>
  <si>
    <t>871365241</t>
  </si>
  <si>
    <t>Kanalizační potrubí z tvrdého PVC vícevrstvé tuhost třídy SN12 DN 250</t>
  </si>
  <si>
    <t>871275811</t>
  </si>
  <si>
    <t>Bourání stávajícího potrubí z PVC nebo PP DN 150</t>
  </si>
  <si>
    <t>871365811</t>
  </si>
  <si>
    <t>Bourání stávajícího potrubí z PVC nebo PP DN přes 150 do 250</t>
  </si>
  <si>
    <t>DOD. + MONT. - čerpací šachta DN1500, hl. 3,5 m s poklopem 900 x 600, A15, bez větracích otvorů</t>
  </si>
  <si>
    <t>Vystrojení čerpací šachty DN1000 ( čerpadlo Q= 18 m3/h, H= 5 m,  patní koleno, plovákové spínače, ovládací jednotka, GSM modul, vodící tyče a brýle, řetěz, háček, zpětná klapka svislá, šoupě,</t>
  </si>
  <si>
    <t>těsnění prostupů)</t>
  </si>
  <si>
    <t>Vystrojení čerpací šachty DN1000 (2x čerpadlo se samočistícím účinkem Q= 83 m3/h, H= 4 m, předrotační dno, patní koleno, plovákové spínače, ovládací jednotka, GSM modul, vodící tyče a brýle,</t>
  </si>
  <si>
    <t>Chránička PVC-KG DN250</t>
  </si>
  <si>
    <t>894000007</t>
  </si>
  <si>
    <t>Řezání stávajícího živičného krytu hl do 150 mm</t>
  </si>
  <si>
    <t>938908411</t>
  </si>
  <si>
    <t>Čištění vozovek splachováním vodou</t>
  </si>
  <si>
    <t>979051121</t>
  </si>
  <si>
    <t>Očištění zámkových dlaždic se spárováním z kameniva těženého při překopech inženýrských sítí</t>
  </si>
  <si>
    <t>997221571</t>
  </si>
  <si>
    <t>Vodorovná doprava vybouraných hmot do 1 km</t>
  </si>
  <si>
    <t>997221579</t>
  </si>
  <si>
    <t>Příplatek ZKD 1 km u vodorovné dopravy vybouraných hmot</t>
  </si>
  <si>
    <t>997221861</t>
  </si>
  <si>
    <t>Poplatek za uložení stavebního odpadu na recyklační skládce (skládkovné) z prostého betonu pod kódem 17 01 01</t>
  </si>
  <si>
    <t>997221875</t>
  </si>
  <si>
    <t>Poplatek za uložení stavebního odpadu na recyklační skládce (skládkovné) asfaltového bez obsahu dehtu zatříděného do Katalogu odpadů pod kódem 17 03 02</t>
  </si>
  <si>
    <t>871211211</t>
  </si>
  <si>
    <t>Montáž potrubí z PE100 SDR 11 otevřený výkop svařovaných elektrotvarovkou D 63 x 5,8 mm</t>
  </si>
  <si>
    <t>28613173</t>
  </si>
  <si>
    <t>potrubí vodovodní PE100 SDR11, 100m 63x5,8mm</t>
  </si>
  <si>
    <t>871241211</t>
  </si>
  <si>
    <t>Montáž potrubí z PE100 SDR 17 otevřený výkop svařovaných elektrotvarovkou D 90 x 8,2 mm</t>
  </si>
  <si>
    <t>28613556</t>
  </si>
  <si>
    <t>potrubí dvouvrstvé PE100 RC SDR17 90x8,2 dl 12m</t>
  </si>
  <si>
    <t>871251211</t>
  </si>
  <si>
    <t>Montáž potrubí z PE100 SDR 11 otevřený výkop svařovaných elektrotvarovkou D 110 x 10,0 mm</t>
  </si>
  <si>
    <t>28613550</t>
  </si>
  <si>
    <t>potrubí dvouvrstvé PE100 RC SDR11 110x10 dl 100m</t>
  </si>
  <si>
    <t>871321211</t>
  </si>
  <si>
    <t>Montáž potrubí z PE100 SDR 17 otevřený výkop svařovaných elektrotvarovkou D 160 x 14,6 mm</t>
  </si>
  <si>
    <t>28613560</t>
  </si>
  <si>
    <t>potrubí dvouvrstvé PE100 RC SDR17 160x14,6 dl 12m</t>
  </si>
  <si>
    <t>892353122</t>
  </si>
  <si>
    <t>Proplach a dezinfekce vodovodního potrubí DN 150 nebo 200</t>
  </si>
  <si>
    <t>Vysazení T-kusu 80/80 na stávající vodovodní řad</t>
  </si>
  <si>
    <t>Waga spojka E DN80</t>
  </si>
  <si>
    <t>Elektroredukce PE100 SDR11 90/63</t>
  </si>
  <si>
    <t>899721112</t>
  </si>
  <si>
    <t>Signalizační vodič DN nad 150 mm na potrubí</t>
  </si>
  <si>
    <t>899722112</t>
  </si>
  <si>
    <t>Krytí potrubí z plastů výstražnou fólií z PVC 25 cm</t>
  </si>
  <si>
    <t>Kompaktní předávací stanice 500 kW včetně zásobníku 500litrů a elektroinstalace</t>
  </si>
  <si>
    <t>Ponorná jímka snávarkem, 50mm</t>
  </si>
  <si>
    <t>Sluneční kolektor, čiré sklo,1170x2150x83, 4x Cu 22 mm</t>
  </si>
  <si>
    <t>Sada připojovacích dílů pro pole</t>
  </si>
  <si>
    <t>Sada pro uchycení a propojení 3 kolektorů</t>
  </si>
  <si>
    <t>Držák pro sluneční kol.45° - rovná střecha</t>
  </si>
  <si>
    <t>Vzpěra zavětrovací včetně šroubů - rovná střecha</t>
  </si>
  <si>
    <t>Odvzdušňovací ventil 3/8"  - pro solární s.</t>
  </si>
  <si>
    <t>Kulový kohout solární 3/8" M/F</t>
  </si>
  <si>
    <t>Expanzní nádoba 100 l, 10 bar,1"M- solár, na nohách, vým. Vak</t>
  </si>
  <si>
    <t>Připojovací armatura expanzní nádoby</t>
  </si>
  <si>
    <t>solární kapalina (kanystr 10 l)</t>
  </si>
  <si>
    <t>Čerpadlová sk.  Solar, UPM3 7,5 , 8-28 l/min, 1"</t>
  </si>
  <si>
    <t>Regulátor solární + 3 čidla</t>
  </si>
  <si>
    <t>Zásobník 1500 l, 1x výměník, vč. Izolace</t>
  </si>
  <si>
    <t>Anoda elektronická sada 2 ks s přírubou pro zásobníky</t>
  </si>
  <si>
    <t>Topné těleso  7,5kW s ovládáním a HDO, 3f, G6/4"</t>
  </si>
  <si>
    <t>Ruční regulační ventil svizuální kontrolou průtoku DN20</t>
  </si>
  <si>
    <t>168,3x4,0; Tmax=153°C; tlaková řada PN25;DN150/280 12m al. N "Přediz. rovná ocelová trubka Standard; s PEHD pláštěm;</t>
  </si>
  <si>
    <t>60,3x2,9; Tmax=153°C; tlaková řada PN25; DN50/140 12m al. N "Přediz. rovná ocelová trubka Standard; s PEHD pláštěm;</t>
  </si>
  <si>
    <t>60,3x2,9; Tmax=153°C; tlaková řada PN25;DN65/160 6m al. N Pozink "Přediz. rovná ocelová trubka Standard; pozinkovaná; s PEHD pláštěm;</t>
  </si>
  <si>
    <t>60,3x2,9; Tmax=153°C; tlaková řada PN25;DN50/140 6m al. N Pozink "Přediz. rovná ocelová trubka Standard; pozinkovaná; s PEHD pláštěm;</t>
  </si>
  <si>
    <t>168,3x4,5; Tmax=153°C; tlaková řada PN25;DN150/280 90° R=2,5D al. N L=1x1m "Přediz. ocelový oblouk Standard; s PEHD pláštěm;</t>
  </si>
  <si>
    <t>60,3x2,9; Tmax=153°C; tlaková řada PN25;DN50/140 90° R=3D al. N L=1x1m "Přediz. ocelový oblouk Standard; s PEHD pláštěm;</t>
  </si>
  <si>
    <t>76,1x2,9; Tmax=153°C; tlaková řada PN25;DN65/160 90° R=3D al. N L=1x1m Pozink "Přediz. ocelový oblouk Standard; pozinkovaný; s PEHD pláštěm; dle EN 448; s detekcí Nordic;</t>
  </si>
  <si>
    <t>60,3x2,9; Tmax=153°C; tlaková řada PN25;DN50/140 90° R=3D al. N L=1x1m Pozink "Přediz. ocelový oblouk Standard; pozinkovaný; s PEHD pláštěm; dle EN 448; s detekcí Nordic;</t>
  </si>
  <si>
    <t>139,7x4,5/60,3x2,9; Tmax=153°C; tlaková řada PN25;DN125/250 x 2-DN50/140 al. N "Přediz. ocelová T-odbočka elevační Standard; s PEHD pláštěm;</t>
  </si>
  <si>
    <t>60,3x2,9; Tmax=153°C; tlaková řada PN25;DN50/140 al. N H=500mm "Přediz. uzavírací ventil Standard; s PEHD pláštěm;</t>
  </si>
  <si>
    <t>Montážní sada Smršťovací rukávy; uzavírací pásky; odvz. zátky; tavné zátky 25; podpěrky a konektory detekčního vodiče</t>
  </si>
  <si>
    <t>sada</t>
  </si>
  <si>
    <t>Krycí smrštitelné pouzdro vč. mastiku D280 L=600 mm</t>
  </si>
  <si>
    <t>Směsné lahve typ 9</t>
  </si>
  <si>
    <t>D250 - Montážní sada Smršťovací rukávy; uzavírací pásky; odvz. zátky; tavné zátky 25; podpěrky a konektory detekčního vodiče</t>
  </si>
  <si>
    <t>Krycí smrštitelné pouzdro vč. mastiku D250 L=600 mm</t>
  </si>
  <si>
    <t>Směsné lahve typ 8</t>
  </si>
  <si>
    <t>D140 - Montážní sada Smršťovací rukávy; uzavírací pásky; odvz. zátky; tavné zátky 25; podpěrky a konektory detekčního vodiče;</t>
  </si>
  <si>
    <t>Krycí smrštitelné pouzdro vč. mastiku D140 L=600 mm</t>
  </si>
  <si>
    <t>Směsné lahve typ 4</t>
  </si>
  <si>
    <t>D160 - Montážní sada Smršťovací rukávy; uzavírací pásky; odvz. zátky; tavné zátky 25; podpěrky a konektory detekčního vodiče;</t>
  </si>
  <si>
    <t>Krycí smrštitelné pouzdro vč. mastiku D160 L=600 mm</t>
  </si>
  <si>
    <t>Směsné lahve typ 5</t>
  </si>
  <si>
    <t>Koncové těsnění O140</t>
  </si>
  <si>
    <t>Koncové těsnění O160</t>
  </si>
  <si>
    <t>Koncové těsnění O200(O180)</t>
  </si>
  <si>
    <t>Gumová průchodka stěnou O140</t>
  </si>
  <si>
    <t>Gumová průchodka stěnou O160</t>
  </si>
  <si>
    <t>Gumová průchodka stěnou O280</t>
  </si>
  <si>
    <t>Dilatační PE polštař - Velikost 3, 360x1000x40mm</t>
  </si>
  <si>
    <t>Dilatační PE polštář - Velikost 1, 120x1000x40mm</t>
  </si>
  <si>
    <t>Dilatační PE polštař - Velikost 2, 240x1000x40mm</t>
  </si>
  <si>
    <t>sign. folie, šíře 220 mm (jednotka m)</t>
  </si>
  <si>
    <t>Doprava výrobků kzákazníkovi</t>
  </si>
  <si>
    <t>auto</t>
  </si>
  <si>
    <t>22x1</t>
  </si>
  <si>
    <t>28x1</t>
  </si>
  <si>
    <t>Tvarovky</t>
  </si>
  <si>
    <t>MV s Al folií 22x30</t>
  </si>
  <si>
    <t>MV s Al folií 28x30</t>
  </si>
  <si>
    <t>Al páska 50mm/50m</t>
  </si>
  <si>
    <t>Al. plech tl. 0,5mm</t>
  </si>
  <si>
    <t>Objímka (pro 22x1) kovová</t>
  </si>
  <si>
    <t>Objímka (pro 28x1) kovová</t>
  </si>
  <si>
    <t>Vrut pro objímku, 80mm</t>
  </si>
  <si>
    <t>Hmoždinky 12mm</t>
  </si>
  <si>
    <t>Expanzní nádoba 100 litrů, 6 bar, bílá</t>
  </si>
  <si>
    <t>Bezpečnostní ventil MK1</t>
  </si>
  <si>
    <t>Expanzní nádoba 50 litrů, 6 bar, šedá, solární provedení</t>
  </si>
  <si>
    <t>Bezpečnostní ventil MK3/4</t>
  </si>
  <si>
    <t>25-40, 1,0m3/hod, 25 kPa, 230V, 22W</t>
  </si>
  <si>
    <t>25-60, 2,0m3/hod, 25 kPa, 230V, 45W</t>
  </si>
  <si>
    <t>32-60, 2,0m3/hod, 25 kPa, 230V, 45W</t>
  </si>
  <si>
    <t>Šroubení kčerpadlu DN25, 1“x6/4“, mosaz</t>
  </si>
  <si>
    <t>Šroubení kčerpadlu DN32, 5/4“x2“, mosaz</t>
  </si>
  <si>
    <t>RV 111 DN15/2T, PN16, kvs = 1,0m3/hod, závitové připojení,napájení 24V, řízení 0-10V</t>
  </si>
  <si>
    <t>RV 111 DN15/2T, PN16, kvs = 1,6m3/hod, závitové připojenínapájení 24V, řízení 0-10V</t>
  </si>
  <si>
    <t>RV 111 DN15/2T, PN16, kvs = 4m3/hod, závitové připojenínapájení 24V, řízení 0-10V</t>
  </si>
  <si>
    <t>RV 111 DN20/2T, PN16, kvs = 6,3m3/hod, závitové připojenínapájení 24V, řízení 0-10V</t>
  </si>
  <si>
    <t>Pumpa plnicí elektrická k plnění systémů s nemrznoucí směsí z kanystru 25 l s připojovacím závitem DIN 61</t>
  </si>
  <si>
    <t>Nemrznoucí kapalina, kanystr 25 litrů</t>
  </si>
  <si>
    <t>40% nemrznoucí směs na bázi polypropylenglykolu (kanystr 10 l)</t>
  </si>
  <si>
    <t>DN15 (21,4x2,6)</t>
  </si>
  <si>
    <t>DN25 (33,7x3,2)</t>
  </si>
  <si>
    <t>DN32 (42,4x3,2)</t>
  </si>
  <si>
    <t>DN50 (60,2x3,6)</t>
  </si>
  <si>
    <t>Kompenzátor přivařovací, axiální, nerez vlnovec</t>
  </si>
  <si>
    <t>27x30 (pro DN20), MV a Al folií</t>
  </si>
  <si>
    <t>34x30 (pro DN25), MV a Al folií</t>
  </si>
  <si>
    <t>43x30 (pro DN32), MV a Al folií</t>
  </si>
  <si>
    <t>61x30 (pro DN50), MV a Al folií</t>
  </si>
  <si>
    <t>Al páska 50m/50mm</t>
  </si>
  <si>
    <t>Acetylen</t>
  </si>
  <si>
    <t>Kyslík</t>
  </si>
  <si>
    <t>Přídavný materiál pro svařování</t>
  </si>
  <si>
    <t>Objímka kovová (pro DN15)</t>
  </si>
  <si>
    <t>Objímka kovová (pro DN25)</t>
  </si>
  <si>
    <t>Objímka kovová (pro DN32)</t>
  </si>
  <si>
    <t>Objímka kovová (pro DN50)</t>
  </si>
  <si>
    <t>Hmoždinky 14mm</t>
  </si>
  <si>
    <t>DN20 (26,9x2,6),svařovaná ocel</t>
  </si>
  <si>
    <t>DN25 (33,7x3,2),svařovaná ocel</t>
  </si>
  <si>
    <t>DN32 (42,4x3,2),svařovaná ocel</t>
  </si>
  <si>
    <t>DN40 (48,3x3,2),svařovaná ocel</t>
  </si>
  <si>
    <t>DN50 (60,2x3,6),svařovaná ocel</t>
  </si>
  <si>
    <t>49x30 (pro DN40), MV a Al folií</t>
  </si>
  <si>
    <t>Objímka kovová (pro DN20)</t>
  </si>
  <si>
    <t>Objímka kovová (pro DN40)</t>
  </si>
  <si>
    <t>DN40/PN25</t>
  </si>
  <si>
    <t>Redukce</t>
  </si>
  <si>
    <t>16x2 PE návleky</t>
  </si>
  <si>
    <t>20x2 PE návleky</t>
  </si>
  <si>
    <t>15x15 pro(16x2) PE návleky</t>
  </si>
  <si>
    <t>22x15 (pro 20x2) PE návleky</t>
  </si>
  <si>
    <t>Páska PVC 38mm</t>
  </si>
  <si>
    <t>Sestava rozdělovač/sběrač - 8 cestný</t>
  </si>
  <si>
    <t>Skříň pod omítku (max 10cestný)</t>
  </si>
  <si>
    <t>Svěrné šroubení pro potrubí PEX-Al-PE</t>
  </si>
  <si>
    <t>Uzavírací ventily na vývody rozdělovače</t>
  </si>
  <si>
    <t>Deskové, spodní středové připojení G1/2"</t>
  </si>
  <si>
    <t>Deskové, spodní středové připojení G1/2", provedení PLAN</t>
  </si>
  <si>
    <t>Deskové, boční připojení 1/2"</t>
  </si>
  <si>
    <t>Litinové článkové těleso rozteč 900mm, hloubka 70mm</t>
  </si>
  <si>
    <t>Otopný žebřík rovný, výška 900mm, středové připojení G1/2"</t>
  </si>
  <si>
    <t>Otopný žebřík rovný, výška 1220mm, středové připojení G1/2"</t>
  </si>
  <si>
    <t>Otopný žebřík rovný, výška 1500mm, středové připojení G1/2"</t>
  </si>
  <si>
    <t>Otopný žebřík rovný, výška 1820mm, středové připojení G1/2"</t>
  </si>
  <si>
    <t>Topná tyč bez regulátoru</t>
  </si>
  <si>
    <t>Vidlice se spínačem VS1</t>
  </si>
  <si>
    <t>Regulátor teploty pro topnou tyč</t>
  </si>
  <si>
    <t>Termostatická hlavice</t>
  </si>
  <si>
    <t>Ruční hlavice s rýhovanou maticí</t>
  </si>
  <si>
    <t>Šroubení vypouštěcí rohové</t>
  </si>
  <si>
    <t>Plastová krytka šroubení bílá</t>
  </si>
  <si>
    <t>Pol__0188</t>
  </si>
  <si>
    <t>Svěrné šroubení na měď</t>
  </si>
  <si>
    <t>Pol__0189</t>
  </si>
  <si>
    <t>Lisovaný rohový přechod na měděnou pochromovanou trubku</t>
  </si>
  <si>
    <t>Pol__0190</t>
  </si>
  <si>
    <t>Pol__0191</t>
  </si>
  <si>
    <t>Vypouštěcí přípravek</t>
  </si>
  <si>
    <t>Pol__0192</t>
  </si>
  <si>
    <t>Šroubení sventilem, komplet bílý</t>
  </si>
  <si>
    <t>Pol__0193</t>
  </si>
  <si>
    <t>Pol__0194</t>
  </si>
  <si>
    <t>Pol__0195</t>
  </si>
  <si>
    <t>Pol__0196</t>
  </si>
  <si>
    <t>TS ventil tlakově nezávislý, přímý</t>
  </si>
  <si>
    <t>Pol__0197</t>
  </si>
  <si>
    <t>Vypouštěcí šroubení pro tělesa</t>
  </si>
  <si>
    <t>Pol__0198</t>
  </si>
  <si>
    <t>Regulátor tlakové diference vnitřní závit ,Vnitřní závit, armatura sizolací, rozsah 0,05-0,25 bar</t>
  </si>
  <si>
    <t>Pol__0199</t>
  </si>
  <si>
    <t>Partnerský ventil regulátoru,Vnitřní závit, armatura sizolací, rozsah 0,05-0,25 bar</t>
  </si>
  <si>
    <t>Pol__0200</t>
  </si>
  <si>
    <t>Tlakově nezávislý omezovač průtoku, rozsah do 275 l/hod DN10</t>
  </si>
  <si>
    <t>Přivařovací kulový kohout</t>
  </si>
  <si>
    <t>Přivařovací kulový kohout odvzd.</t>
  </si>
  <si>
    <t>Přivařovací kulový kohout vypouš.</t>
  </si>
  <si>
    <t>Kulový kohout páčka</t>
  </si>
  <si>
    <t>Zpětný ventil s pružinou</t>
  </si>
  <si>
    <t>Ruční odvzdušňovač</t>
  </si>
  <si>
    <t>Vypouštěcí kohout skovovou páčkou</t>
  </si>
  <si>
    <t>Teploměr axiální s jímkou</t>
  </si>
  <si>
    <t>Manometr radiální 63mm</t>
  </si>
  <si>
    <t>Zpětná klapka pro manometry</t>
  </si>
  <si>
    <t>Šroubení topenářské přímé</t>
  </si>
  <si>
    <t>Drobný pomocný materiál pro UT</t>
  </si>
  <si>
    <t>Montáž otopné soustavy a těles</t>
  </si>
  <si>
    <t>Montáž zdroje tepla</t>
  </si>
  <si>
    <t>Montáž izolací</t>
  </si>
  <si>
    <t>Pol__0219</t>
  </si>
  <si>
    <t>Tlaková zkouška</t>
  </si>
  <si>
    <t>Pol__0220</t>
  </si>
  <si>
    <t>Topná zkouška</t>
  </si>
  <si>
    <t>Pol__0221</t>
  </si>
  <si>
    <t>1.01 - VZT jednotka sestavná, horizontální pro  venkovní umístění, se stříškou, provedení pro přívod a odvod vzduchu Vp=2170m3/h/dpext=300 Pa,Vo=2170 m3/h/dpext=300 Pa, ventilátory s EC motory,</t>
  </si>
  <si>
    <t>deskový výměník -  teplotní účinnost dle EN 308 - 85 %, SPF čisté filtry 1,56kW/m3/s, ohřívač vzduchu s propylenglykolem Q= 6,25 kW, chladič s přímým výparem Q=12,58kW, filtr pro přívod F7/odvod M5, opláštění protihluková izolace z minerální vlny s tloušťkou izolace 50 mm,  další parametry viz. TZ, rozměry viz. výkresová dokumentace, směšovací uzel bude v dodávce UT, hmotnost m= 1012kg, zabudovaný řídicí systém včetně teplotních čidel, modbus komunikace, stříška pro venkovní instalaci, základového rámu,  akustické a další parametry viz. TZ,</t>
  </si>
  <si>
    <t>_Uzavírací klapka těsná s osazením se servopohonem 900x450mm - příslušenství VZT jednotky s havarijní funkcí</t>
  </si>
  <si>
    <t>_Pružná manžeta, příslušenství VZT jednotky 900x450mm - příslušenství VZT jednotky</t>
  </si>
  <si>
    <t>_Příslušenství VAV sada pro řízení průtoku vzduchu - příslušenství VZT jednotky</t>
  </si>
  <si>
    <t>_Externí ovladač VZT jednotky s digitálním displejem, nastavení parametrů, časový program, včetně komunikačního kabelu</t>
  </si>
  <si>
    <t>Dodávka jednotky v rozebraném stavu a kompletace VZT jednotky na místě stavby</t>
  </si>
  <si>
    <t>Uvedení VZT jednotky do provozu včetně nastavení parametrů</t>
  </si>
  <si>
    <t>1.02 - Tlumič hluku (přívod) 900x450x2000mm (ŠxVxD), pozink., 4x kulisa 150mm, průtočná mezera 75mm s náběhovými a odtokovými hranami, parametry viz. TZ</t>
  </si>
  <si>
    <t>1.03 - Tlumič hluku (odvod) 900x450x1500mm (ŠxVxD), pozink., 4x kulisa 150mm, průtočná mezera 75mm s náběhovými a odtokovými hranami, parametry viz. TZ</t>
  </si>
  <si>
    <t>1.04 - Tlumič hluku (sání + výfuk) 900x450x1000mm (ŠxVxD), pozink., 4x kulisa 150mm, průtočná mezera 75mm s náběhovými a odtokovými hranami, parametry viz. TZ</t>
  </si>
  <si>
    <t>1.05 - Tlumič hluku čtyřhranné s kruhovým připojením pozink., pr. 125mm (177x263x1000mm) (v. x š. x d.), parametry viz. TZ</t>
  </si>
  <si>
    <t>1.06 - Tlumič hluku čtyřhranné s kruhovým připojením pozink., pr. 125mm (177x263x600mm) (v. x š. x d.), parametry viz. TZ</t>
  </si>
  <si>
    <t>1.07 -  Protipožární klapka kruhová O160, provedení se servopohonem 230V se zpětnou pružinou, bez napětí zavřeno, termoelektrické spouštění 72°C, 2x koncový spínač pro signalizaci polohy</t>
  </si>
  <si>
    <t>1.08 - Regulátor průtoku vzduchu variabilní, kruhové provedení O 125mm pro rychlosti proudění vzduchu 0,2 až 6m/s, s komunikací MP -Bus, řízení 0-10V (dodávka a montáž servopohonu - VZT), včetně</t>
  </si>
  <si>
    <t>protihlukové izolace o tl. 15mm z nenasákavého materiálu</t>
  </si>
  <si>
    <t>1.10 - Vyústka přívodní pro čtyřhranné potrubí 325x125mm, 2-řadé provedení, s upínacím rámečkem, včetně regulace  z pozinkovaného plechu s povrchovou úpravou RAL (dle investora)</t>
  </si>
  <si>
    <t>1.11 - Vyústka odvodní pro čtyřhranné potrubí 225x125mm, 1-řadé provedení, s upínacím rámečkem, bez regulace  z pozinkovaného plechu s povrchovou úpravou RAL (dle investora)</t>
  </si>
  <si>
    <t>1.12 - Talířový ventil odvodní, ocelový lakovaný O 125, včetně zděře</t>
  </si>
  <si>
    <t>1.13 -  Žaluzie protidešťová 900x450mm (š x v)  - mat. pozink. Plech se sítí</t>
  </si>
  <si>
    <t>Kruhové potrubí O 125mm</t>
  </si>
  <si>
    <t>Kruhové potrubí O 140mm</t>
  </si>
  <si>
    <t>Kruhové potrubí O 160mm</t>
  </si>
  <si>
    <t>Kruhové potrubí O 200mm</t>
  </si>
  <si>
    <t>Kruhové potrubí O 225mm</t>
  </si>
  <si>
    <t>Kruhové potrubí O 250mm</t>
  </si>
  <si>
    <t>Kruhové potrubí O 280mm</t>
  </si>
  <si>
    <t>Kruhové potrubí O 450mm</t>
  </si>
  <si>
    <t>Oblouk kruhový lisovaný O 125mm 90°</t>
  </si>
  <si>
    <t>Oblouk kruhový lisovaný  O 160mm 90°</t>
  </si>
  <si>
    <t>Oblouk kruhový segmentový O 280mm 90°</t>
  </si>
  <si>
    <t>Oblouk kruhový segmentový O 450mm 90°</t>
  </si>
  <si>
    <t>Oblouk kruhový lisovaný O 125mm 45°</t>
  </si>
  <si>
    <t>Oblouk kruhový segmentový O 280mm 45°</t>
  </si>
  <si>
    <t>Oblouk kruhový lisovaný O 125mm 30°</t>
  </si>
  <si>
    <t>Oblouk kruhový lisovaný O 125mm 15°</t>
  </si>
  <si>
    <t>Odbočka kruhová 90° O125-O125mm</t>
  </si>
  <si>
    <t>Odbočka kruhová 90° O140-O125mm</t>
  </si>
  <si>
    <t>Odbočka kruhová 90° O160-O125mm</t>
  </si>
  <si>
    <t>Odbočka kruhová 90° O160-O160mm</t>
  </si>
  <si>
    <t>Odbočka kruhová 90° O200-O160mm</t>
  </si>
  <si>
    <t>Odbočka kruhová 90° O225-O160mm</t>
  </si>
  <si>
    <t>Odbočka kruhová 90° O250-O160mm</t>
  </si>
  <si>
    <t>Odbočka kruhová 90° O280-O160mm</t>
  </si>
  <si>
    <t>Odbočka kruhová 90° O280-O280mm</t>
  </si>
  <si>
    <t>Odbočka kruhová 90° O450-O280mm</t>
  </si>
  <si>
    <t>Redukce osová vni-vni O 140/O125mm</t>
  </si>
  <si>
    <t>Redukce osová vni-vni O 160/O125mm</t>
  </si>
  <si>
    <t>Redukce osová vni-vni O 160/O140mm</t>
  </si>
  <si>
    <t>Redukce osová vni-vni O 200/O160mm</t>
  </si>
  <si>
    <t>Redukce osová vni-vni O 225/O160mm</t>
  </si>
  <si>
    <t>Redukce osová vni-vni O 250/O200mm</t>
  </si>
  <si>
    <t>Redukce osová vni-vni O 250/O225mm</t>
  </si>
  <si>
    <t>Redukce osová vni-vni O 280/O250mm</t>
  </si>
  <si>
    <t>Redukce osová vni-vni O 450/O280mm</t>
  </si>
  <si>
    <t>Redukce pravoúhlá vni-vni O 160/O125mm</t>
  </si>
  <si>
    <t>Kruhové potrubí ohebné O 125mm</t>
  </si>
  <si>
    <t>Závěsy s pružným uložením VZT potrubí, spojovací, těsnící a montážní materiál</t>
  </si>
  <si>
    <t>Potrubí pozink. sk. I včetně tvarovek</t>
  </si>
  <si>
    <t>Tepelná izolace ze syntetického kaučuku (nenasákavá a parotěsná)  tl. 19 mm - pás , těsnících pásek, trnů a dalšího příslušentsví - přívodní potrubí (vnitřní prostředí)</t>
  </si>
  <si>
    <t>Tepelná izolace z minerální vaty tl.120 mm včetně oplechování z pozinkovaného plechu, těsnících pásek, trnů a dalšího příslušentsví - přívod a odvod (venkovní prostředí)</t>
  </si>
  <si>
    <t>Zapravení prostupu protipožární klapky pomocí minerální vlny a příložky z cementovláknité desky + protipožární stěrka (pružné uložení) dle detailu výrobce</t>
  </si>
  <si>
    <t>2.01 - VZT jednotka sestavná, horizontální pro  venkovní umístění, se stříškou, provedení pro přívod a odvod vzduchu Vp=3570m3/h/dpext=300 Pa,Vo=3570m3/h/dpext=300 Pa, ventilátory s EC motory,</t>
  </si>
  <si>
    <t>deskový výměník -  teplotní účinnost dle EN 308 - 86 %, SPF čisté filtry 1,41kW/m3/s, ohřívač vzduchu s propylenglykolem Q= 10,04 kW, chladič s přímým výparem Q=20,69kW, filtr pro přívod F7/odvod M5, opláštění protihluková izolace z minerální vlny s tloušťkou izolace 50 mm,  další parametry viz. TZ, rozměry viz. výkresová dokumentace, směšovací uzel bude v dodávce UT, hmotnost m= 1370kg, zabudovaný řídicí systém včetně teplotních čidel, modbus komunikace, stříška pro venkovní instalaci, základového rámu,  akustické a další parametry viz. TZ,</t>
  </si>
  <si>
    <t>_Uzavírací klapka těsná s osazením se servopohonem 1200x600mm - příslušenství VZT jednotky s havarijní funkcí</t>
  </si>
  <si>
    <t>_Pružná manžeta, příslušenství VZT jednotky 1200x600mm - příslušenství VZT jednotky</t>
  </si>
  <si>
    <t>_Příslušenství CAV sada pro řízení průtoku vzduchu - příslušenství VZT jednotky</t>
  </si>
  <si>
    <t>2.02 - Tlumič hluku (přívod) 1200x600x2000mm (ŠxVxD), pozink., 8x kulisa 100mm, průtočná mezera 50mm s náběhovými a odtokovými hranami, parametry viz. TZ</t>
  </si>
  <si>
    <t>2.03 - Tlumič hluku (odvod, sání, výfuk) 1200x600x1000mm (ŠxVxD), pozink., 8x kulisa 100mm, průtočná mezera 50mm s náběhovými a odtokovými hranami, parametry viz. TZ</t>
  </si>
  <si>
    <t>2.04 -  Protipožární klapka čtyřhranná 400x315, provedení se servopohonem 230V se zpětnou pružinou, bez napětí zavřeno, termoelektrické spouštění 72°C, 2x koncový spínač pro signalizaci polohy</t>
  </si>
  <si>
    <t>2.05 -  Protipožární klapka čtyřhranná 355x160, provedení se servopohonem 230V se zpětnou pružinou, bez napětí zavřeno, termoelektrické spouštění 72°C, 2x koncový spínač pro signalizaci polohy</t>
  </si>
  <si>
    <t>2.06 -  Protipožární klapka čtyřhranná 315x125, provedení se servopohonem 230V se zpětnou pružinou, bez napětí zavřeno, termoelektrické spouštění 72°C, 2x koncový spínač pro signalizaci polohy</t>
  </si>
  <si>
    <t>2.07 -  Protipožární klapka čtyřhranná 250x200, provedení se servopohonem 230V se zpětnou pružinou, bez napětí zavřeno, termoelektrické spouštění 72°C, 2x koncový spínač pro signalizaci polohy</t>
  </si>
  <si>
    <t>2.08 -  Protipožární klapka kruhová o225 provedení se servopohonem 230V se zpětnou pružinou, bez napětí zavřeno, termoelektrické spouštění 72°C, 2x koncový spínač pro signalizaci polohy</t>
  </si>
  <si>
    <t>2.09 -  Protipožární klapka kruhová o200 provedení se servopohonem 230V se zpětnou pružinou, bez napětí zavřeno, termoelektrické spouštění 72°C, 2x koncový spínač pro signalizaci polohy</t>
  </si>
  <si>
    <t>2.10 -  Protipožární klapka kruhová o125 provedení se servopohonem 230V se zpětnou pružinou, bez napětí zavřeno, termoelektrické spouštění 72°C, 2x koncový spínač pro signalizaci polohy</t>
  </si>
  <si>
    <t>2.11 - Regulační klapka čtyřhranná s protiběžnými listy 355x160, z pozinkovaného plechu, ovl. ruční</t>
  </si>
  <si>
    <t>2.12 - Regulační klapka čtyřhranná s protiběžnými listy 315x315, z pozinkovaného plechu, ovl. ruční</t>
  </si>
  <si>
    <t>2.13 - Regulační klapka čtyřhranná s protiběžnými listy 315x125, z pozinkovaného plechu, ovl. ruční</t>
  </si>
  <si>
    <t>2.14 - Regulační klapka čtyřhranná s protiběžnými listy 250x200, z pozinkovaného plechu, ovl. ruční</t>
  </si>
  <si>
    <t>2.15 - Regulační klapka kruhová O 225, z pozinkovaného plechu, ovl. ruční</t>
  </si>
  <si>
    <t>2.16 - Regulační klapka kruhová O 200, z pozinkovaného plechu, ovl. ruční</t>
  </si>
  <si>
    <t>2.17 - Regulační klapka kruhová O 125, z pozinkovaného plechu, ovl. ruční</t>
  </si>
  <si>
    <t>2.19 - Vyústka přívodní pro čtyřhranné potrubí 1000x200mm, 2-řadé provedení, s upínacím rámečkem, včetně regulace  z pozinkovaného plechu s povrchovou úpravou RAL (dle investora)</t>
  </si>
  <si>
    <t>2.20 - Vyústka přívodní pro čtyřhranné potrubí 825x125mm, 2-řadé provedení, s upínacím rámečkem, včetně regulace  z pozinkovaného plechu s povrchovou úpravou RAL (dle investora)</t>
  </si>
  <si>
    <t>2.21 - Vyústka přívodní pro čtyřhranné potrubí 625x125mm, 2-řadé provedení, s upínacím rámečkem, včetně regulace  z pozinkovaného plechu s povrchovou úpravou RAL (dle investora)</t>
  </si>
  <si>
    <t>2.22 - Vyústka přívodní pro čtyřhranné potrubí 525x125mm, 2-řadé provedení, s upínacím rámečkem, včetně regulace  z pozinkovaného plechu s povrchovou úpravou RAL (dle investora)</t>
  </si>
  <si>
    <t>2.23 - Vyústka přívodní pro čtyřhranné potrubí 325x125mm, 2-řadé provedení, s upínacím rámečkem, včetně regulace  z pozinkovaného plechu s povrchovou úpravou RAL (dle investora)</t>
  </si>
  <si>
    <t>2.24 - Vyústka odvodní pro čtyřhranné potrubí 325x125mm, 1-řadé provedení, s upínacím rámečkem, bez regulace  z pozinkovaného plechu s povrchovou úpravou RAL (dle investora)</t>
  </si>
  <si>
    <t>2.25 - Talířový ventil přívodní, ocelový lakovaný O160, včetně zděře</t>
  </si>
  <si>
    <t>2.26 - Talířový ventil přívodní, ocelový lakovaný O125, včetně zděře</t>
  </si>
  <si>
    <t>2.27 - Talířový ventil odvodní, ocelový lakovaný O160, včetně zděře</t>
  </si>
  <si>
    <t>2.28 - Talířový ventil odvodní, ocelový lakovaný O125, včetně zděře</t>
  </si>
  <si>
    <t>2.29 - Stěnová mřížka jednořadá 800x200, rozteč 12,5, mat. hliník, barva RAL - dle výběru investora.</t>
  </si>
  <si>
    <t>2.30 - Stěnová mřížka jednořadá 500x150, rozteč 12,5, mat. hliník, barva RAL - dle výběru investora.</t>
  </si>
  <si>
    <t>2.31 -  Žaluzie protidešťová 1200x600mm (š x v)  - mat. pozink. Plech se sítí</t>
  </si>
  <si>
    <t>Kruhové potrubí O 180mm</t>
  </si>
  <si>
    <t>Oblouk kruhový lisovaný O 160mm 90°</t>
  </si>
  <si>
    <t>Oblouk kruhový lisovaný O 180mm 90°</t>
  </si>
  <si>
    <t>Oblouk kruhový lisovaný O 200mm 90°</t>
  </si>
  <si>
    <t>Oblouk kruhový lisovaný O 160mm 45°</t>
  </si>
  <si>
    <t>Oblouk kruhový lisovaný O 180mm 45°</t>
  </si>
  <si>
    <t>Oblouk kruhový lisovaný O 200mm 45°</t>
  </si>
  <si>
    <t>Odbočka kruhová 90° O180-O125mm</t>
  </si>
  <si>
    <t>Odbočka kruhová 90° O180-O160mm</t>
  </si>
  <si>
    <t>Odbočka kruhová 90° O200-O125mm</t>
  </si>
  <si>
    <t>Odbočka kruhová 90° O200-O200mm</t>
  </si>
  <si>
    <t>Redukce osová vni-vni O 180/O125mm</t>
  </si>
  <si>
    <t>Redukce osová vni-vni O 225/O180mm</t>
  </si>
  <si>
    <t>Kruhové potrubí ohebné izolované O 125mm</t>
  </si>
  <si>
    <t>Kruhové potrubí ohebné izolované O 160mm</t>
  </si>
  <si>
    <t>Kruhové potrubí ohebné O 160mm</t>
  </si>
  <si>
    <t>Protipožární izolace z kamenné vlny, včetně  těsnících pásek, trnů a dalšího příslušentsví - požární odolnost viz. PD PBŘ</t>
  </si>
  <si>
    <t>3.01 - VZT jednotka sestavná, horizontální pro  venkovní umístění, se stříškou, provedení pro přívod a odvod vzduchu Vp=5440m3/h/dpext=300 Pa,Vo=5440m3/h/dpext=300 Pa, ventilátory s EC motory,</t>
  </si>
  <si>
    <t>deskový výměník -  teplotní účinnost dle EN 308 -75 %, SPF čisté filtry 1,47kW/m3/s, ohřívač vzduchu s propylenglykolem Q= 20,94kW, chladič s přímým výparem Q=31,53kW, filtr pro přívod F7/odvod M5, opláštění protihluková izolace z minerální vlny s tloušťkou izolace 50 mm,  další parametry viz. TZ, rozměry viz. výkresová dokumentace, směšovací uzel bude v dodávce UT, hmotnost m= 1934kg, zabudovaný řídicí systém včetně teplotních čidel, modbus komunikace, stříškya pro venkovní instalaci, základového rámu,  akustické a další parametry viz. TZ,</t>
  </si>
  <si>
    <t>_Uzavírací klapka těsná seo servopohonem 1400x700mm - příslušenství VZT jednotky s havarjiní funkcí</t>
  </si>
  <si>
    <t>_Pružná manžeta, příslušenství VZT jednotky 1400x700mm - příslušenství VZT jednotky</t>
  </si>
  <si>
    <t>3.02 - Tlumič hluku (přívod) 1400x700x2000mm (ŠxVxD), pozink., 6x kulisa 150mm, průtočná mezera 83mm s náběhovými a odtokovými hranami, parametry viz. TZ</t>
  </si>
  <si>
    <t>3.03 - Tlumič hluku (odvod) 1400x700x1500mm (ŠxVxD), pozink., 6x kulisa 150mm, průtočná mezera 83mm s náběhovými a odtokovými hranami, parametry viz. TZ</t>
  </si>
  <si>
    <t>3.04 - Tlumič hluku (sání + výfuk) 1400x700x1000mm (ŠxVxD), pozink., 6x kulisa 150mm, průtočná mezera 83mm s náběhovými a odtokovými hranami, parametry viz. TZ</t>
  </si>
  <si>
    <t>3.05 -  Protipožární klapka čtyřhranná 450x200, provedení se servopohonem 230V se zpětnou pružinou, bez napětí zavřeno, termoelektrické spouštění 72°C, 2x koncový spínač pro signalizaci polohy</t>
  </si>
  <si>
    <t>3.06 -  Protipožární klapka čtyřhranná 400x400, provedení se servopohonem 230V se zpětnou pružinou, bez napětí zavřeno, termoelektrické spouštění 72°C, 2x koncový spínač pro signalizaci polohy</t>
  </si>
  <si>
    <t>3.07 -  Protipožární klapka čtyřhranná 400x200, provedení se servopohonem 230V se zpětnou pružinou, bez napětí zavřeno, termoelektrické spouštění 72°C, 2x koncový spínač pro signalizaci polohy</t>
  </si>
  <si>
    <t>3.08 -  Protipožární klapka čtyřhranná 355x200, provedení se servopohonem 230V se zpětnou pružinou, bez napětí zavřeno, termoelektrické spouštění 72°C, 2x koncový spínač pro signalizaci polohy</t>
  </si>
  <si>
    <t>3.09 -  Protipožární klapka čtyřhranná 280x200, provedení se servopohonem 230V se zpětnou pružinou, bez napětí zavřeno, termoelektrické spouštění 72°C, 2x koncový spínač pro signalizaci polohy</t>
  </si>
  <si>
    <t>3.10 -  Protipožární klapka čtyřhranná 280x160, provedení se servopohonem 230V se zpětnou pružinou, bez napětí zavřeno, termoelektrické spouštění 72°C, 2x koncový spínač pro signalizaci polohy</t>
  </si>
  <si>
    <t>3.11 -  Protipožární klapka čtyřhranná 225x160, provedení se servopohonem 230V se zpětnou pružinou, bez napětí zavřeno, termoelektrické spouštění 72°C, 2x koncový spínač pro signalizaci polohy</t>
  </si>
  <si>
    <t>3.12 -  Protipožární klapka čtyřhranná 125x125, provedení se servopohonem 230V se zpětnou pružinou, bez napětí zavřeno, termoelektrické spouštění 72°C, 2x koncový spínač pro signalizaci polohy</t>
  </si>
  <si>
    <t>3.13 -  Protipožární klapka kruhová o160, provedení se servopohonem 230V se zpětnou pružinou, bez napětí zavřeno, termoelektrické spouštění 72°C, 2x koncový spínač pro signalizaci polohy</t>
  </si>
  <si>
    <t>3.14 -  Protipožární klapka kruhová o125, provedení se servopohonem 230V se zpětnou pružinou, bez napětí zavřeno, termoelektrické spouštění 72°C, 2x koncový spínač pro signalizaci polohy</t>
  </si>
  <si>
    <t>3.15 - Požární stěnový uzávěr 200x300, provedení se servopohonem, servopohon se zpětnou pružinou 230V/50Hz (dodávka a montáž servopohonu s havarijí funkcí)</t>
  </si>
  <si>
    <t>3.16 - Regulační klapka čtyřhranná s protiběžnými listy 630x200, z pozinkovaného plechu, ovl. ruční</t>
  </si>
  <si>
    <t>3.17 - Regulační klapka čtyřhranná s protiběžnými listy 560x200, z pozinkovaného plechu, ovl. ruční</t>
  </si>
  <si>
    <t>3.18 - Regulační klapka čtyřhranná s protiběžnými listy 450x200, z pozinkovaného plechu, ovl. ruční</t>
  </si>
  <si>
    <t>3.19 - Regulační klapka čtyřhranná s protiběžnými listy 450x160, z pozinkovaného plechu, ovl. ruční</t>
  </si>
  <si>
    <t>3.20 - Regulační klapka čtyřhranná s protiběžnými listy 400x200, z pozinkovaného plechu, ovl. ruční</t>
  </si>
  <si>
    <t>3.21 - Regulační klapka čtyřhranná s protiběžnými listy 355x200, z pozinkovaného plechu, ovl. ruční</t>
  </si>
  <si>
    <t>3.22 - Regulační klapka čtyřhranná s protiběžnými listy 280x200, z pozinkovaného plechu, ovl. ruční</t>
  </si>
  <si>
    <t>3.23 - Regulační klapka čtyřhranná s protiběžnými listy 280x160, z pozinkovaného plechu, ovl. ruční</t>
  </si>
  <si>
    <t>3.24 - Regulační klapka čtyřhranná s protiběžnými listy 250x160, z pozinkovaného plechu, ovl. ruční</t>
  </si>
  <si>
    <t>3.25 - Regulační klapka čtyřhranná s protiběžnými listy 125x125, z pozinkovaného plechu, ovl. ruční</t>
  </si>
  <si>
    <t>3.26 - Regulační klapka kruhová O 160, z pozinkovaného plechu, ovl. ruční</t>
  </si>
  <si>
    <t>3.27 - Regulační klapka kruhová O 125, z pozinkovaného plechu, ovl. ruční</t>
  </si>
  <si>
    <t>3.29 - Vyústka přívodní pro čtyřhranné potrubí 1225x125mm, 2-řadé provedení, s upínacím rámečkem, včetně regulace  z pozinkovaného plechu s povrchovou úpravou RAL (dle investora)</t>
  </si>
  <si>
    <t>3.30 - Vyústka přívodní pro čtyřhranné potrubí 825x125mm, 2-řadé provedení, s upínacím rámečkem, včetně regulace  z pozinkovaného plechu s povrchovou úpravou RAL (dle investora)</t>
  </si>
  <si>
    <t>3.31 - Vyústka přívodní pro čtyřhranné potrubí 625x125mm, 2-řadé provedení, s upínacím rámečkem, včetně regulace  z pozinkovaného plechu s povrchovou úpravou RAL (dle investora)</t>
  </si>
  <si>
    <t>3.32 - Vyústka přívodní pro čtyřhranné potrubí 425x225mm, 2-řadé provedení, s upínacím rámečkem, včetně regulace  z pozinkovaného plechu s povrchovou úpravou RAL (dle investora)</t>
  </si>
  <si>
    <t>3.33 - Vyústka přívodní pro čtyřhranné potrubí 425x125mm, 2-řadé provedení, s upínacím rámečkem, včetně regulace  z pozinkovaného plechu s povrchovou úpravou RAL (dle investora)</t>
  </si>
  <si>
    <t>3.34 - Vyústka přívodní pro čtyřhranné potrubí 225x125mm, 2-řadé provedení, s upínacím rámečkem, včetně regulace  z pozinkovaného plechu s povrchovou úpravou RAL (dle investora)</t>
  </si>
  <si>
    <t>3.35 - Vyústka odvodní pro čtyřhranné potrubí 525x125mm, 1-řadé provedení, s upínacím rámečkem, bez regulace  z pozinkovaného plechu s povrchovou úpravou RAL (dle investora)</t>
  </si>
  <si>
    <t>3.36 - Vyústka odvodní pro čtyřhranné potrubí 425x125mm, 1-řadé provedení, s upínacím rámečkem, bez regulace  z pozinkovaného plechu s povrchovou úpravou RAL (dle investora)</t>
  </si>
  <si>
    <t>3.37 - Vyústka odvodní pro čtyřhranné potrubí 325x225mm, 1-řadé provedení, s upínacím rámečkem, bez regulace  z pozinkovaného plechu s povrchovou úpravou RAL (dle investora)</t>
  </si>
  <si>
    <t>3.38 - Vyústka odvodní pro čtyřhranné potrubí 325x125mm, 1-řadé provedení, s upínacím rámečkem, bez regulace  z pozinkovaného plechu s povrchovou úpravou RAL (dle investora)</t>
  </si>
  <si>
    <t>3.39 - Vyústka odvodní pro čtyřhranné potrubí 225x125mm, 1-řadé provedení, s upínacím rámečkem, bez regulace  z pozinkovaného plechu s povrchovou úpravou RAL (dle investora)</t>
  </si>
  <si>
    <t>3.40 - Vyústka odvodní pro čtyřhranné potrubí 225x75mm, 1-řadé provedení, s upínacím rámečkem, bez regulace  z pozinkovaného plechu s povrchovou úpravou RAL (dle investora)</t>
  </si>
  <si>
    <t>3.41 - Talířový ventil přívodní, ocelový lakovaný O200, včetně zděře</t>
  </si>
  <si>
    <t>3.42 - Talířový ventil přívodní, ocelový lakovaný O125, včetně zděře</t>
  </si>
  <si>
    <t>3.44 - Talířový ventil odvodní, ocelový lakovaný O160, včetně zděře</t>
  </si>
  <si>
    <t>3.45 - Talířový ventil odvodní, ocelový lakovaný O125, včetně zděře</t>
  </si>
  <si>
    <t>3.46 - Stěnová mřížka jednořadá 200x300, rozteč 12,5, mat. hliník, barva RAL - dle výběru investora.</t>
  </si>
  <si>
    <t>3.47 -  Žaluzie protidešťová 1400x700mm (š x v)  - mat. pozink. Plech se sítí</t>
  </si>
  <si>
    <t>Oblouk kruhový lisovaný O 160mm 15°</t>
  </si>
  <si>
    <t>Zapravení prostupu protipožární klapky a protipožárního uzávěru pomocí minerální vlny a příložky z cementovláknité desky + protipožární stěrka (pružné uložení) dle detailu výrobce</t>
  </si>
  <si>
    <t>4.01 - VZT jednotka kompaktní, vertikální pro  vnitřní umístění, provedení pro přívod a odvod vzduchu Vp=930m3/h/dpext=200 Pa,Vo=930m3/h/dpext=200 Pa, ventilátory s EC motory, deskový výměník -</t>
  </si>
  <si>
    <t>teplotní účinnost dle EN 308 -84,3 %, SPF čisté filtry 1,6 kW/m3/s, elektrický ohřívač vzduchu Q= 4,2kW, filtr pro přívod F7/odvod M5, opláštění protihluková izolace z minerální vlny s tloušťkou izolace 50 mm,  další parametry viz. TZ, rozměry viz. výkresová dokumentace, směšovací uzel bude v dodávce UT, hmotnost m= 280kg, zabudovaný řídicí systém včetně teplotních čidel, modbus komunikace, vč. základového rámu, akustické a další parametry viz. TZ, rozměry viz. výkresová dokumentace</t>
  </si>
  <si>
    <t>4.01a - rychloupínací spona, O 315</t>
  </si>
  <si>
    <t>4.02- Chladič pro přímý výpar, Q= 5,184 kW, VxŠxD = 338x538x395 určený do čtyřhranného potrubí. Plášť chladiče je vyroben z Aluminium Zink. Výměník tvoří měděné trubky s hliníkovými lamelami.</t>
  </si>
  <si>
    <t>Kondenzát je sveden do nerezové vany umístěné pod výměníkem tepla s připojením R1". Chladič je vybaven odvzdušňovacím a vypouštěcím ventilem.</t>
  </si>
  <si>
    <t>_Odlučovač kapek</t>
  </si>
  <si>
    <t>4.03 - Tlumič hluku (přívod) 500x315x100mm (ŠxVxD), pozink., 2x kulisa 150mm, průtočná mezera 100mm s náběhovými a odtokovými hranami, parametry viz. TZ</t>
  </si>
  <si>
    <t>4.04 - Tlumič hluku kruhový pozink. (přívod + odvod), 315x600x50mm (pr. x d x tl. izolace), parametry viz. TZ</t>
  </si>
  <si>
    <t>4.05 - Tlumič hluku kruhový pozink. (výfuk), 315x900x50mm (pr. x d x tl. izolace), parametry viz. TZ</t>
  </si>
  <si>
    <t>4.06 - Tlumič hluku kruhový pozink. (sání), 315x300x50mm (pr. x d x tl. izolace), parametry viz. TZ</t>
  </si>
  <si>
    <t>4.07 - Uzavírací klapka těsná se servopohonem s havarijní funkcí O 315</t>
  </si>
  <si>
    <t>4.08 -  Protipožární klapka čtyřhranná 355x160, provedení se servopohonem 230V se zpětnou pružinou, bez napětí zavřeno, termoelektrické spouštění 72°C, 2x koncový spínač pro signalizaci polohy</t>
  </si>
  <si>
    <t>4.09 - Vyústka přívodní pro čtyřhranné potrubí 800x150mm, 2-řadé provedení, s upínacím rámečkem, včetně regulace  z pozinkovaného plechu</t>
  </si>
  <si>
    <t>4.10 - Vyústka přívodní pro čtyřhranné potrubí 325x125mm, 2-řadé provedení, s upínacím rámečkem, včetně regulace  z pozinkovaného plechu s povrchovou úpravou RAL (dle investora)</t>
  </si>
  <si>
    <t>4.11 - Vyústka přívodní pro čtyřhranné potrubí 225x125mm, 2-řadé provedení, s upínacím rámečkem, včetně regulace  z pozinkovaného plechu s povrchovou úpravou RAL (dle investora)</t>
  </si>
  <si>
    <t>4.12 - Vyústka odvodní pro čtyřhranné potrubí 800x150mm, 1-řadé provedení, s upínacím rámečkem, bez regulace  z pozinkovaného plechu s povrchovou úpravou RAL (dle investora)</t>
  </si>
  <si>
    <t>Pol__0222</t>
  </si>
  <si>
    <t>4.13 - Vyústka odvodní pro čtyřhranné potrubí 225x125mm, 1-řadé provedení, s upínacím rámečkem, bez regulace  z pozinkovaného plechu s povrchovou úpravou RAL (dle investora)</t>
  </si>
  <si>
    <t>Pol__0223</t>
  </si>
  <si>
    <t>4.14 - Vyústka odvodní pro čtyřhranné potrubí 225x75mm, 1-řadé provedení, s upínacím rámečkem, bez regulace  z pozinkovaného plechu s povrchovou úpravou RAL (dle investora)</t>
  </si>
  <si>
    <t>Pol__0224</t>
  </si>
  <si>
    <t>4.15 - Tlumič hluku ohebný, 160x1000x20mm (pr. x d x tl. izolace), parametry viz. TZ</t>
  </si>
  <si>
    <t>Pol__0225</t>
  </si>
  <si>
    <t>4.16 - Tlumič hluku ohebný, 125x1000x20mm (pr. x d x tl. izolace), parametry viz. TZ</t>
  </si>
  <si>
    <t>Pol__0226</t>
  </si>
  <si>
    <t>4.17 -  Žaluzie protidešťová 355x355mm (š x v)  - mat. pozink. s povrchovou úpravou RAL (dle výběru investora), Plech se sítí</t>
  </si>
  <si>
    <t>Pol__0227</t>
  </si>
  <si>
    <t>4.18 - Výfukový oblouk  O315 - 45°, s pletivem</t>
  </si>
  <si>
    <t>Pol__0228</t>
  </si>
  <si>
    <t>Pol__0229</t>
  </si>
  <si>
    <t>Pol__0230</t>
  </si>
  <si>
    <t>Kruhové potrubí O 315mm</t>
  </si>
  <si>
    <t>Pol__0231</t>
  </si>
  <si>
    <t>Pol__0232</t>
  </si>
  <si>
    <t>Oblouk kruhový segmentový O 315mm 90°</t>
  </si>
  <si>
    <t>Pol__0233</t>
  </si>
  <si>
    <t>Pol__0234</t>
  </si>
  <si>
    <t>Pol__0235</t>
  </si>
  <si>
    <t>Pol__0236</t>
  </si>
  <si>
    <t>Pol__0237</t>
  </si>
  <si>
    <t>Pol__0238</t>
  </si>
  <si>
    <t>Pol__0239</t>
  </si>
  <si>
    <t>Pol__0240</t>
  </si>
  <si>
    <t>Pol__0241</t>
  </si>
  <si>
    <t>Tepelná izolace ze syntetického kaučuku (nenasákavá a parotěsná)  tl. 19 mm - pás , těsnících pásek, trnů a dalšího příslušentsví - přívodní, výfukové a sací potrubí (vnitřní prostředí)</t>
  </si>
  <si>
    <t>Pol__0242</t>
  </si>
  <si>
    <t>Pol__0243</t>
  </si>
  <si>
    <t>Tepelná izolace z minerální vaty tl.40 mm včetně těsnících pásek, trnů a dalšího příslušentsví - přívod a odvod (deformační zóna - dilatace)</t>
  </si>
  <si>
    <t>Pol__0244</t>
  </si>
  <si>
    <t>Pol__0245</t>
  </si>
  <si>
    <t>5.01 - VZT jednotka sestavná, horizontální pro  venkovní umístění, se stříškou, provedení pro přívod a odvod vzduchu Vp=9800m3/h/dpext=380 Pa, Vo=9300 m3/h/dpext=380 Pa, ventilátory s EC motory,</t>
  </si>
  <si>
    <t>deskový výměník -  teplotní účinnost dle EN 308 - 74 %, SPF čisté filtry 2,05kW/m3/s, ohřívač vzduchu na glykol Q= 32,06kW, chladič s přímým výparem Q=53,89kW, filtr pro přívod F7/odvod M5+G4, opláštění protihluková izolace z minerální vlny s tloušťkou izolace 50 mm,  další parametry viz. TZ, rozměry viz. výkresová dokumentace, směšovací uzel bude v dodávce UT, hmotnost m= 2156kg, zabudovaný řídicí systém včetně teplotních čidel, modbus komunikace, stříška pro venkovní instalaci, základového rámu,  akustické a další parametry viz. TZ,</t>
  </si>
  <si>
    <t>Pol__0246</t>
  </si>
  <si>
    <t>_Uzavírací klapka těsná se servopohonem 1600x800mm - příslušenství VZT jednotky s havarijní funkcí</t>
  </si>
  <si>
    <t>Pol__0247</t>
  </si>
  <si>
    <t>_Pružná manžeta, příslušenství VZT jednotky 1600x800mm - příslušenství VZT jednotky</t>
  </si>
  <si>
    <t>Pol__0248</t>
  </si>
  <si>
    <t>Pol__0249</t>
  </si>
  <si>
    <t>Pol__0250</t>
  </si>
  <si>
    <t>Pol__0251</t>
  </si>
  <si>
    <t>Pol__0252</t>
  </si>
  <si>
    <t>5.02 - Tlumič hluku (přívod + výfuk) 1600x800x2000mm (ŠxVxD), pozink., 5x kulisa 200mm, průtočná mezera 120mm s náběhovými a odtokovými hranami, parametry viz. TZ</t>
  </si>
  <si>
    <t>Pol__0253</t>
  </si>
  <si>
    <t>5.03 - Tlumič hluku (odvod) 1600x800x1500mm (ŠxVxD), pozink., 5x kulisa 200mm, průtočná mezera 120mm s náběhovými a odtokovými hranami, parametry viz. TZ</t>
  </si>
  <si>
    <t>Pol__0254</t>
  </si>
  <si>
    <t>5.04 - Tlumič hluku (sání) 1600x800x1000mm (ŠxVxD), pozink., 5x kulisa 200mm, průtočná mezera 120mm s náběhovými a odtokovými hranami, parametry viz. TZ</t>
  </si>
  <si>
    <t>Pol__0255</t>
  </si>
  <si>
    <t>5.05 - Regulační klapka čtyřhranná s protiběžnými listy 900x450, z pozinkovaného plechu, ovl. ruční</t>
  </si>
  <si>
    <t>Pol__0256</t>
  </si>
  <si>
    <t>5.06 - Regulační klapka čtyřhranná s protiběžnými listy 630x450, z pozinkovaného plechu, ovl. ruční</t>
  </si>
  <si>
    <t>Pol__0257</t>
  </si>
  <si>
    <t>5.07 - Regulační klapka čtyřhranná s protiběžnými listy 560x315, z pozinkovaného plechu, ovl. ruční</t>
  </si>
  <si>
    <t>Pol__0258</t>
  </si>
  <si>
    <t>5.08 - Regulační klapka čtyřhranná s protiběžnými listy 500x280, z pozinkovaného plechu, ovl. ruční</t>
  </si>
  <si>
    <t>Pol__0259</t>
  </si>
  <si>
    <t>5.09 - Regulační klapka čtyřhranná s protiběžnými listy 400x200, z pozinkovaného plechu, ovl. ruční</t>
  </si>
  <si>
    <t>Pol__0260</t>
  </si>
  <si>
    <t>5.10 - Regulační klapka čtyřhranná s protiběžnými listy 315x250, z pozinkovaného plechu, ovl. ruční</t>
  </si>
  <si>
    <t>Pol__0261</t>
  </si>
  <si>
    <t>5.11 - Regulační klapka čtyřhranná s protiběžnými listy 315x200, z pozinkovaného plechu, ovl. ruční</t>
  </si>
  <si>
    <t>Pol__0262</t>
  </si>
  <si>
    <t>5.12 - Regulační klapka čtyřhranná s protiběžnými listy 280x200, z pozinkovaného plechu, ovl. ruční</t>
  </si>
  <si>
    <t>Pol__0263</t>
  </si>
  <si>
    <t>5.13 - Regulační klapka čtyřhranná s protiběžnými listy 225x200, z pozinkovaného plechu, ovl. ruční</t>
  </si>
  <si>
    <t>Pol__0264</t>
  </si>
  <si>
    <t>5.14 - Regulační klapka čtyřhranná s protiběžnými listy 225x160, z pozinkovaného plechu, ovl. ruční</t>
  </si>
  <si>
    <t>Pol__0265</t>
  </si>
  <si>
    <t>5.15 - Regulační klapka čtyřhranná s protiběžnými listy 200x200, z pozinkovaného plechu, ovl. ruční</t>
  </si>
  <si>
    <t>Pol__0266</t>
  </si>
  <si>
    <t>5.16 -  Protipožární klapka čtyřhranná 710x800, provedení se servopohonem 230V se zpětnou pružinou, bez napětí zavřeno, termoelektrické spouštění 72°C, 2x koncový spínač pro signalizaci polohy</t>
  </si>
  <si>
    <t>Pol__0267</t>
  </si>
  <si>
    <t>5.18 - Odsávací indukční zákryt délka x šířka x výška= 2900x1500x500, celonerezový s vestavěným ventilátorem - systémem vstřikového (indukčního) vzduchu P=65W/230V, 1 ks osvětlení 4x 36W, 4 ks</t>
  </si>
  <si>
    <t>lapač tuku, V=2500m3/h, 2 x ods. hrdlo</t>
  </si>
  <si>
    <t>Pol__0268</t>
  </si>
  <si>
    <t>5.19 - Odsávací indukční zákryt délka x šířka x výška= 2700x1500x500, celonerezový s vestavěným ventilátorem - systémem vstřikového (indukčního) vzduchu P=65W/230V, 1 ks osvětlení 4x 36W, 4 ks</t>
  </si>
  <si>
    <t>lapač tuku, V=2900m3/h, 2 x ods. hrdlo</t>
  </si>
  <si>
    <t>Pol__0269</t>
  </si>
  <si>
    <t>5.20 - Odsávací indukční zákryt délka x šířka x výška= 1300x1400x500, celonerezový s vestavěným ventilátorem - systémem vstřikového (indukčního) vzduchu P=65W/230V, 1 ks osvětlení 2x 18W, 2 ks</t>
  </si>
  <si>
    <t>lapač tuku, V=1100m3/h, 1 x ods. hrdlo</t>
  </si>
  <si>
    <t>Pol__0270</t>
  </si>
  <si>
    <t>5.21 - Odsávací indukční zákryt délka x šířka x výška= 1300x1300x500, celonerezový s vestavěným ventilátorem - systémem vstřikového (indukčního) vzduchu P=65W/230V, 1 ks osvětlení 2x 18W, 2 ks</t>
  </si>
  <si>
    <t>lapač tuku, V=750m3/h, 1 x ods. hrdlo</t>
  </si>
  <si>
    <t>Pol__0271</t>
  </si>
  <si>
    <t>Zaregulování indukčního zákrytu - nastavení směru a rychlosti vstřikovaných proudů</t>
  </si>
  <si>
    <t>Pol__0272</t>
  </si>
  <si>
    <t>5.22 - Odsávací zákryt délka x šířka x výška= 1100x1100x500, celonerezový, bez osvětlení, 1 ks lapač tuku, V=600m3/h, 1 x ods. hrdlo</t>
  </si>
  <si>
    <t>Pol__0273</t>
  </si>
  <si>
    <t>5.23 - Vyústka přívodní, textilní - tkanina PMS - 100% polyester, hmotnost 200g/m2, tloušťka 0,3mm, prodyšnost 55m3/h/m2 při 120Pa, kruhová  O 315mm, mikroperforace na 2x90°, délka 6,0m, průtok 1200</t>
  </si>
  <si>
    <t>m3/h, použitelný přetlak 100 Pa, včetně příslušenství pro zavěšení, včetně 4ks 30°kolen</t>
  </si>
  <si>
    <t>Pol__0274</t>
  </si>
  <si>
    <t>5.24 - Vyústka přívodní, textilní - tkanina PMS - 100% polyester, hmotnost 200g/m2, tloušťka 0,3mm, prodyšnost 55m3/h/m2 při 120Pa, kruhová  O 500mm, mikroperforace na 2x90°, délka 3,6m, průtok 2400</t>
  </si>
  <si>
    <t>Pol__0275</t>
  </si>
  <si>
    <t>5.25 - Vyústka přívodní, textilní - tkanina PMS - 100% polyester, hmotnost 200g/m2, tloušťka 0,3mm, prodyšnost 55m3/h/m2 při 120Pa, kruhová  O 500mm, mikroperforace na 2x90°, délka 3,6m, průtok 2400</t>
  </si>
  <si>
    <t>m3/h, použitelný přetlak 100 Pa, včetně příslušenství pro zavěšení</t>
  </si>
  <si>
    <t>Pol__0276</t>
  </si>
  <si>
    <t>5.26 - Vyústka přívodní, textilní - tkanina PMS - 100% polyester, hmotnost 200g/m2, tloušťka 0,3mm, prodyšnost 55m3/h/m2 při 120Pa, kruhová  O 500mm, mikroperforace na 2x90°, délka 3,4m, průtok 2400</t>
  </si>
  <si>
    <t>Pol__0277</t>
  </si>
  <si>
    <t>5.27 - Vyústka přívodní pro čtyřhranné potrubí 825x125mm, 2-řadé provedení, s upínacím rámečkem, včetně regulace  z pozinkovaného plechu</t>
  </si>
  <si>
    <t>Pol__0278</t>
  </si>
  <si>
    <t>5.28 - Vyústka odvodní pro čtyřhranné potrubí 425x125mm, 1-řadé provedení, s upínacím rámečkem, bez regulace  z pozinkovaného plechu</t>
  </si>
  <si>
    <t>Pol__0279</t>
  </si>
  <si>
    <t>5.29 -  Vyústka odvodní pro čtyřhranné potrubí 425x225mm, 1-řadé provedení, s upínacím rámečkem, bez regulace  z pozinkovaného plechu</t>
  </si>
  <si>
    <t>Pol__0280</t>
  </si>
  <si>
    <t>5.30 -  Žaluzie protidešťová 1600x800mm (š x v)  - mat. pozink. Plech se sítí</t>
  </si>
  <si>
    <t>Pol__0281</t>
  </si>
  <si>
    <t>Pol__0282</t>
  </si>
  <si>
    <t>Pol__0283</t>
  </si>
  <si>
    <t>Pol__0284</t>
  </si>
  <si>
    <t>Pol__0285</t>
  </si>
  <si>
    <t>Tepelná izolace akustická protihluková z minerální vaty tl.60 mm včetně oplechování z pozinkovaného plechu, těsnících pásek, trnů a dalšího příslušentsví - sání a výfuk (venkovní prostředí)</t>
  </si>
  <si>
    <t>Pol__0286</t>
  </si>
  <si>
    <t>Pol__0287</t>
  </si>
  <si>
    <t>6.01 - VZT jednotka kompaktní, horizontální pro  vnitřní umístění, provedení pro přívod a odvod vzduchu Vp=700m3/h/dpext=200 Pa,Vo=650m3/h/dpext=200 Pa, ventilátory s EC motory, deskový výměník -</t>
  </si>
  <si>
    <t>teplotní účinnost dle EN 308 - 82,8 %, SPF čisté filtry 1,40kW/m3/s, elektrický ohřívač vzduchu Q= 4,2kW, filtr pro přívod F7/odvod M5, opláštění protihluková izolace z minerální vlny s tloušťkou izolace 50 mm,  další parametry viz. TZ, rozměry viz. výkresová dokumentace, směšovací uzel bude v dodávce UT, hmotnost m= 271kg, zabudovaný řídicí systém včetně teplotních čidel, modbus komunikace, vč. základového rámu akustické a další parametry viz. TZ, rozměry viz. výkresová dokumentace</t>
  </si>
  <si>
    <t>Pol__0288</t>
  </si>
  <si>
    <t>Pol__0289</t>
  </si>
  <si>
    <t>Pol__0290</t>
  </si>
  <si>
    <t>Pol__0291</t>
  </si>
  <si>
    <t>6.01a - rychloupínací spona, O 315</t>
  </si>
  <si>
    <t>Pol__0292</t>
  </si>
  <si>
    <t>6.02 - Tlumič hluku kruhový pozink. (přívod, výfuk), 315x900x50mm (pr. x d x tl. izolace), parametry viz. TZ</t>
  </si>
  <si>
    <t>Pol__0293</t>
  </si>
  <si>
    <t>6.04 - Tlumič hluku kruhový pozink. (sání + odvod), 315x300x50mm (pr. x d x tl. izolace), parametry viz. TZ</t>
  </si>
  <si>
    <t>Pol__0294</t>
  </si>
  <si>
    <t>6.05 -  Protipožární klapka kruhová O225, provedení se servopohonem 230V se zpětnou pružinou, bez napětí zavřeno, termoelektrické spouštění 72°C, 2x koncový spínač pro signalizaci polohy</t>
  </si>
  <si>
    <t>Pol__0295</t>
  </si>
  <si>
    <t>6.06 - Uzavírací klapka těsná se servopohonem s havarijní funkcí O 280</t>
  </si>
  <si>
    <t>Pol__0296</t>
  </si>
  <si>
    <t>6.07 - Uzavírací klapka těsná se servopohonem s havarijní funkcí 250x160 mm</t>
  </si>
  <si>
    <t>Pol__0297</t>
  </si>
  <si>
    <t>6.08 - Vyústka přívodní pro čtyřhranné potrubí 225x125mm, 2-řadé provedení, s upínacím rámečkem, včetně regulace  z pozinkovaného plechu s povrchovou úpravou RAL (dle investora)</t>
  </si>
  <si>
    <t>Pol__0298</t>
  </si>
  <si>
    <t>6.09 - Vyústka odvodní pro čtyřhranné potrubí 225x125mm, 1-řadé provedení, s upínacím rámečkem, bez regulace  z pozinkovaného plechu</t>
  </si>
  <si>
    <t>Pol__0299</t>
  </si>
  <si>
    <t>6.10 - Vyústka odvodní pro čtyřhranné potrubí 225x75mm, 1-řadé provedení, s upínacím rámečkem, bez regulace  z pozinkovaného plechu</t>
  </si>
  <si>
    <t>Pol__0300</t>
  </si>
  <si>
    <t>6.11 - Talířový ventil přívodní, ocelový lakovaný O200, včetně zděře</t>
  </si>
  <si>
    <t>6.12 -  Žaluzie protidešťová 280x280mm (š x v)  - mat. pozink. s povrchovou úpravou RAL (dle výběru investora), Plech se sítí</t>
  </si>
  <si>
    <t>6.13 - Výfukový oblouk 250x160 - 45°, s pletivem</t>
  </si>
  <si>
    <t>6.14 - Vyústka přívodní pro čtyřhranné potrubí 425x125mm, 2-řadé provedení, s upínacím rámečkem, včetně regulace  z pozinkovaného plechu</t>
  </si>
  <si>
    <t>Oblouk kruhový lisovaný O 225mm 90°</t>
  </si>
  <si>
    <t>Oblouk kruhový lisovanýO 125mm 45°</t>
  </si>
  <si>
    <t>Oblouk kruhový lisovaný O 225mm 15°</t>
  </si>
  <si>
    <t>Pol__0315</t>
  </si>
  <si>
    <t>Pol__0316</t>
  </si>
  <si>
    <t>Pol__0317</t>
  </si>
  <si>
    <t>Odbočka kruhová 90° O225-O200mm</t>
  </si>
  <si>
    <t>Pol__0318</t>
  </si>
  <si>
    <t>Redukce osová vni-vni O 200/O125mm</t>
  </si>
  <si>
    <t>Pol__0319</t>
  </si>
  <si>
    <t>Redukce osová vni-vni O 225/O200mm</t>
  </si>
  <si>
    <t>Pol__0320</t>
  </si>
  <si>
    <t>Redukce osová vni-vni O 315/O225mm</t>
  </si>
  <si>
    <t>Pol__0321</t>
  </si>
  <si>
    <t>Redukce osová vni-vni O 315/O280mm</t>
  </si>
  <si>
    <t>Pol__0322</t>
  </si>
  <si>
    <t>Kruhové potrubí ohebné O 200mm</t>
  </si>
  <si>
    <t>Pol__0323</t>
  </si>
  <si>
    <t>Pol__0324</t>
  </si>
  <si>
    <t>Pol__0325</t>
  </si>
  <si>
    <t>Pol__0326</t>
  </si>
  <si>
    <t>Tepelná izolace ze syntetického kaučuku (nenasákavá a parotěsná)  tl. 19 mm - pás , těsnících pásek, trnů a dalšího příslušentsví - výfukové a sací potrubí (vnitřní prostředí)</t>
  </si>
  <si>
    <t>Pol__0327</t>
  </si>
  <si>
    <t>Pol__0328</t>
  </si>
  <si>
    <t>Pol__0329</t>
  </si>
  <si>
    <t>7.01 - Ventilátor radiální do potrubí, V=2300m3/h, dpext=300 Pa, rozměr 717x402x640mm, montáž do potrubí, plášť z ocelového pozinkovaného plechu, příkon P=0,54kW/ 400V, m=32kg</t>
  </si>
  <si>
    <t>Pol__0330</t>
  </si>
  <si>
    <t>_Pružná manžeta, rozměr 600x350mm</t>
  </si>
  <si>
    <t>Pol__0331</t>
  </si>
  <si>
    <t>_Uvedení ventilátoru do provozu včetně nastavení parametrů</t>
  </si>
  <si>
    <t>Pol__0332</t>
  </si>
  <si>
    <t>7.02 - Tlumič hluku (výfuk) 710x315x1250mm (ŠxVxD), pozink., 3x kulisa 150mm, průtočná mezera 87mm s náběhovými a odtokovými hranami, parametry viz. TZ</t>
  </si>
  <si>
    <t>Pol__0333</t>
  </si>
  <si>
    <t>7.03 - Tlumič hluku (odvod) 630x315x1000mm (ŠxVxD), pozink., 2x kulisa 150mm, průtočná mezera 165mm s náběhovými a odtokovými hranami, parametry viz. TZ</t>
  </si>
  <si>
    <t>Pol__0334</t>
  </si>
  <si>
    <t>7.04 - Uzavírací klapka těsná s osazením pro servopohon s havarijní funkcí 630x315 mm</t>
  </si>
  <si>
    <t>Pol__0335</t>
  </si>
  <si>
    <t>7.05 -  Protipožární klapka čtyřhranná 450x250, provedení se servopohonem 230V se zpětnou pružinou, bez napětí zavřeno, termoelektrické spouštění 72°C, 2x koncový spínač pro signalizaci polohy</t>
  </si>
  <si>
    <t>Pol__0336</t>
  </si>
  <si>
    <t>7.06 - Vyústka odvodní pro čtyřhranné potrubí 325x125mm, 1-řadé provedení, s upínacím rámečkem, bez regulace  z pozinkovaného plechu</t>
  </si>
  <si>
    <t>Pol__0337</t>
  </si>
  <si>
    <t>7.07 - Výfukový oblouk 315x450 - 45°, s pletivem</t>
  </si>
  <si>
    <t>Pol__0338</t>
  </si>
  <si>
    <t>7.08 - Regulační klapka čtyřhranná s protiběžnými listy 315x160, z pozinkovaného plechu, ovl. ruční</t>
  </si>
  <si>
    <t>Pol__0339</t>
  </si>
  <si>
    <t>7.09 - Regulační klapka čtyřhranná s protiběžnými listy 160x125, z pozinkovaného plechu, ovl. ruční</t>
  </si>
  <si>
    <t>Pol__0340</t>
  </si>
  <si>
    <t>Pol__0341</t>
  </si>
  <si>
    <t>Závěsy, spojovací, těsnící a montážní materiál</t>
  </si>
  <si>
    <t>Pol__0342</t>
  </si>
  <si>
    <t>Pol__0343</t>
  </si>
  <si>
    <t>8.01 - Ventilátor kruhový potrubní, V=400m3/h, dpext=150 Pa, rozměr O160mm, montáž do potrubí, plášť z ocelového pozinkovaného plechu, příkon P=0,11kW/ 230V, m=3,2kg</t>
  </si>
  <si>
    <t>Pol__0344</t>
  </si>
  <si>
    <t>Pol__0345</t>
  </si>
  <si>
    <t>8.01a - Pružná manžeta, rozměr O160mm</t>
  </si>
  <si>
    <t>Pol__0346</t>
  </si>
  <si>
    <t>8.02 - Tlumič hluku kruhový pozink., 200x900x100mm (pr. x d x tl. izolace), parametry viz. TZ</t>
  </si>
  <si>
    <t>Pol__0347</t>
  </si>
  <si>
    <t>8.03 - Zpětná klapka, rozměr O200mm</t>
  </si>
  <si>
    <t>Pol__0348</t>
  </si>
  <si>
    <t>8.04 - Vyústka odvodní do kruhového potrubí 525x75 mm, 1-řadé provedení, komfortní, s upínacím rámečkem, vč. regulace  z pozinkovaného plechu</t>
  </si>
  <si>
    <t>Pol__0349</t>
  </si>
  <si>
    <t>8.05 - Výfukový oblouk O200 - 45°, s pletivem</t>
  </si>
  <si>
    <t>Pol__0350</t>
  </si>
  <si>
    <t>Pol__0351</t>
  </si>
  <si>
    <t>Pol__0352</t>
  </si>
  <si>
    <t>Pol__0353</t>
  </si>
  <si>
    <t>Pol__0354</t>
  </si>
  <si>
    <t>Záslep kruhový vnitřní O 160mm</t>
  </si>
  <si>
    <t>Pol__0355</t>
  </si>
  <si>
    <t>Pol__0356</t>
  </si>
  <si>
    <t>Pol__0357</t>
  </si>
  <si>
    <t>9.01 - Diagonálníí ventilátor, V=50m3/h, dpext=70 Pa, rozměr O100mm, montáž do potrubí, příkon P=29W/ 230V, m=1,4kg</t>
  </si>
  <si>
    <t>Pol__0358</t>
  </si>
  <si>
    <t>kspl</t>
  </si>
  <si>
    <t>Pol__0359</t>
  </si>
  <si>
    <t>9.01a_Pružná manžeta, rozměr O100mm</t>
  </si>
  <si>
    <t>Pol__0360</t>
  </si>
  <si>
    <t>9.02 - Tlumič hluku kruhový pozink., 125x300x50mm (pr. x d x tl. izolace), parametry viz. TZ</t>
  </si>
  <si>
    <t>Pol__0361</t>
  </si>
  <si>
    <t>9.03 - Vyústka odvodní do kruhového potrubí 225x75 mm, 1-řadé provedení, komfortní, s upínacím rámečkem, vč. regulace  z pozinkovaného plechu</t>
  </si>
  <si>
    <t>Pol__0362</t>
  </si>
  <si>
    <t>9.04 - Zpětná klapka, rozměr O125mm</t>
  </si>
  <si>
    <t>Pol__0363</t>
  </si>
  <si>
    <t>9.05_Výfuková žaluzie 150x150mm (š x v)  - mat. pozink. Plech se sítí</t>
  </si>
  <si>
    <t>Pol__0364</t>
  </si>
  <si>
    <t>Pol__0365</t>
  </si>
  <si>
    <t>Pol__0366</t>
  </si>
  <si>
    <t>Pol__0367</t>
  </si>
  <si>
    <t>Pol__0368</t>
  </si>
  <si>
    <t>Redukce osová vni-vni O 125/O100mm</t>
  </si>
  <si>
    <t>Pol__0369</t>
  </si>
  <si>
    <t>Pol__0370</t>
  </si>
  <si>
    <t>Pol__0371</t>
  </si>
  <si>
    <t>Pol__0372</t>
  </si>
  <si>
    <t>Pol__0373</t>
  </si>
  <si>
    <t>10.01 - Diagonální ventilátor, V=800m3/h, dpext=200 Pa, rozměr O250mm, montáž do potrubí, příkon P=123W/ 230V, m=9,4kg</t>
  </si>
  <si>
    <t>Pol__0374</t>
  </si>
  <si>
    <t>Pol__0375</t>
  </si>
  <si>
    <t>10.01a_Pružná manžeta, rozměr O250mm</t>
  </si>
  <si>
    <t>Pol__0376</t>
  </si>
  <si>
    <t>10.02 - Tlumič hluku (odvod) 500x200x500mm (ŠxVxD), pozink., 3x kulisa 100mm, průtočná mezera 67mm s náběhovými a odtokovými hranami, parametry viz. TZ</t>
  </si>
  <si>
    <t>Pol__0377</t>
  </si>
  <si>
    <t>10.03 - Tlumič hluku (odvod) 500x200x650mm (ŠxVxD), pozink., 3x kulisa 100mm, průtočná mezera 67mm s náběhovými a odtokovými hranami, parametry viz. TZ</t>
  </si>
  <si>
    <t>Pol__0378</t>
  </si>
  <si>
    <t>10.04 - Vyústka odvodní pro čtyřhranné potrubí 600x200mm, 1-řadé provedení, s upínacím rámečkem, bez regulace  z pozinkovaného plechu</t>
  </si>
  <si>
    <t>Pol__0379</t>
  </si>
  <si>
    <t>10.05 -  Protipožární klapka čtyřhranná 225x200, provedení se servopohonem 230V se zpětnou pružinou, bez napětí zavřeno, termoelektrické spouštění 72°C, 2x koncový spínač pro signalizaci polohy</t>
  </si>
  <si>
    <t>Pol__0380</t>
  </si>
  <si>
    <t>10.06 - Zpětná klapka, rozměr O250mm</t>
  </si>
  <si>
    <t>Pol__0381</t>
  </si>
  <si>
    <t>10.07 -  Žaluzie protidešťová 355x355mm (š x v)  - výfuk - mat. pozink. s povrchovou úpravou RAL (dle výběru investora), Plech se sítí</t>
  </si>
  <si>
    <t>Pol__0382</t>
  </si>
  <si>
    <t>10.08 -  Žaluzie protidešťová 400x355mm (š x v)  - sání - mat. pozink. s povrchovou úpravou RAL (dle výběru investora), Plech se sítí</t>
  </si>
  <si>
    <t>Pol__0383</t>
  </si>
  <si>
    <t>Pol__0384</t>
  </si>
  <si>
    <t>Pol__0385</t>
  </si>
  <si>
    <t>Pol__0386</t>
  </si>
  <si>
    <t>11.01 - Ventilátor axiální, V=17000m3/h, dpext=300 Pa, rozměr O800mm, montáž do potrubí, plášť z ocelového pozinkovaného plechu, určený k venkovní instalaci,  příkon P=2,5kW/ 400V, m=101 kg</t>
  </si>
  <si>
    <t>Pol__0387</t>
  </si>
  <si>
    <t>_Montážní patka</t>
  </si>
  <si>
    <t>Pol__0388</t>
  </si>
  <si>
    <t>11.01a - Pružná manžeta do 70°C, rozměr O800mm</t>
  </si>
  <si>
    <t>Pol__0389</t>
  </si>
  <si>
    <t>_Frekvenční měnič, P=3kW, 7,2A</t>
  </si>
  <si>
    <t>Pol__0390</t>
  </si>
  <si>
    <t>Pol__0391</t>
  </si>
  <si>
    <t>11.02 - Uzavírací klapka těsná se servopohonem, rozměr 800x800mm, včetně servopohonu 230 V  se zpětnou pružinou (havarijní funkcí), bez napětí otevřeno, se signalizací polohy</t>
  </si>
  <si>
    <t>Pol__0392</t>
  </si>
  <si>
    <t>11.03 - Šikmý sací kus 45°,  800x800mm, pozink, s mřížkou proti ptactvu</t>
  </si>
  <si>
    <t>Pol__0393</t>
  </si>
  <si>
    <t>11.04 - Stěnová mřížka 325x825mm, pevné lamely mat. hliník, bez regulace, atypická montáž</t>
  </si>
  <si>
    <t>Pol__0394</t>
  </si>
  <si>
    <t>11.05 - Stěnová mřížka 325x1025mm, pevné lamely mat. hliník, bez regulace, atypická montáž</t>
  </si>
  <si>
    <t>Pol__0395</t>
  </si>
  <si>
    <t>Pol__0396</t>
  </si>
  <si>
    <t>Pol__0397</t>
  </si>
  <si>
    <t>Protipožární ucpávka VZT potrubí - požární odolnost dle PD PBŘ</t>
  </si>
  <si>
    <t>Pol__0398</t>
  </si>
  <si>
    <t>14.1 - Venkovní kondenzační (chladící) jednotka - přímý výpar pro VZT, Qch= 14kW, chladivo R32, rozměr VxŠxH=1340x900x320mm, hmotnost 95 kg, napájení 3x400V, hladina akustického tlaku = 51dB(A)</t>
  </si>
  <si>
    <t>Pol__0399</t>
  </si>
  <si>
    <t>DX-Kit - regulační box pro přímý výpar do VZT zařízení, rozměr VxŠxH=400x300x150mm, včetně příslušenství, senzorů a ventilů</t>
  </si>
  <si>
    <t>Pol__0400</t>
  </si>
  <si>
    <t>Standardní kabelový ovladač pro řízení jednotky</t>
  </si>
  <si>
    <t>Cu potrubí pár včetně parotěsné izolace a spojovacího a upínacího materiálu, kapalina/sání = 9, 5mm/15,9mm, pájené natvrdo</t>
  </si>
  <si>
    <t>bm</t>
  </si>
  <si>
    <t>Ochrana tepelné izolace potrubí chlazení proti UV záření hliníkovou fólií na pár potrubí 9,5/15,9mm</t>
  </si>
  <si>
    <t>Uvedení chladící jednotky do provozu včetně tlakové zkoušky, doplnění chladiva a nastavení provozních parametrů</t>
  </si>
  <si>
    <t>13.1 - Venkovní kondenzační (chladící) jednotka - přímý výpar pro VZT, Qch= 12kW, chladivo R32, rozměr VxŠxH=890x900x320mm, hmotnost 68 kg, napájení 3x400V, hladina akustického tlaku = 55dB(A)</t>
  </si>
  <si>
    <t>15.1 - Venkovní kondenzační (chladící) jednotka - přímý výpar pro VZT, Qch= 19kW, chladivo R32, rozměr VxŠxH=1550x1010x370mm, hmotnost 142 kg, napájení 3x400V, hladina akustického tlaku = 58dB(A)</t>
  </si>
  <si>
    <t>Pol__0415</t>
  </si>
  <si>
    <t>Cu potrubí pár včetně parotěsné izolace a spojovacího a upínacího materiálu, kapalina/sání = 12, 7mm/28,6mm, pájené natvrdo</t>
  </si>
  <si>
    <t>Pol__0416</t>
  </si>
  <si>
    <t>Pol__0417</t>
  </si>
  <si>
    <t>Pol__0418</t>
  </si>
  <si>
    <t>12.1 -Venkovní kondenzační (chladící) jednotka - přímý výpar pro VZT, Qch= 5kW, chladivo R32, rozměr VxŠxH=550x780x290mm, hmotnost 40 kg, napájení 3x400V, hladina akustického výkonu = 46dB(A)</t>
  </si>
  <si>
    <t>Pol__0419</t>
  </si>
  <si>
    <t>Pol__0420</t>
  </si>
  <si>
    <t>Pol__0421</t>
  </si>
  <si>
    <t>Cu potrubí pár včetně parotěsné izolace a spojovacího a upínacího materiálu, kapalina/sání = 6, 3mm/12,7mm, pájené natvrdo</t>
  </si>
  <si>
    <t>Pol__0422</t>
  </si>
  <si>
    <t>Ochrana tepelné izolace potrubí chlazení proti UV záření hliníkovou fólií na pár potrubí 6,3/12,7mm</t>
  </si>
  <si>
    <t>Pol__0423</t>
  </si>
  <si>
    <t>Pol__0424</t>
  </si>
  <si>
    <t>15.1 - Venkovní kondenzační (chladící) jednotka - přímý výpar pro VZT, Qch= 19kW, chladivo R32, rozměr VxŠxH=1550x1010x370mm, hmotnost 142 kg, napájení 3x400V,hladina akustického tlaku = 58dB(A)</t>
  </si>
  <si>
    <t>Pol__0425</t>
  </si>
  <si>
    <t>Pol__0426</t>
  </si>
  <si>
    <t>Pol__0427</t>
  </si>
  <si>
    <t>Pol__0428</t>
  </si>
  <si>
    <t>Pol__0429</t>
  </si>
  <si>
    <t>Pol__0430</t>
  </si>
  <si>
    <t>Demontáž a likvidace stávající přívodní VZT jednotky, včetně příslušenství, tlumičů, dalších VZT prvků v trase (regulační klapky) atd.</t>
  </si>
  <si>
    <t>Pol__0431</t>
  </si>
  <si>
    <t>Demontáž a likvidace stávající odvodní VZT jednotky, včetně příslušenství, tlumičů, dalších VZT prvků v trase (regulační klapky) atd.</t>
  </si>
  <si>
    <t>Pol__0432</t>
  </si>
  <si>
    <t>Demontáž a likvidace stávajícího potrubí atd.</t>
  </si>
  <si>
    <t>Pol__0433</t>
  </si>
  <si>
    <t>Demontáž a likvidace kuchyňských zákrytů atd.</t>
  </si>
  <si>
    <t>Pol__0434</t>
  </si>
  <si>
    <t>Demontáž a likvidace stávajících koncových prvků VZT, včetně vyústek, stěnových mřížek atd.</t>
  </si>
  <si>
    <t>Pol__0435</t>
  </si>
  <si>
    <t>Zaslepení stoupacího VZT potrubí na výfuku, zaslepení musí být provedeno jako těsné, aby nedocházelo k nežádoucímu provětrávání (komínovému efektu) atd.</t>
  </si>
  <si>
    <t>Pol__0436</t>
  </si>
  <si>
    <t>Demontáž sacího a výfukového kusu atd.</t>
  </si>
  <si>
    <t>Pol__0437</t>
  </si>
  <si>
    <t>17.01 - Plastová větrací mřížka, včetně upevňovacího rámečku, 315x315 mm</t>
  </si>
  <si>
    <t>Pol__0438</t>
  </si>
  <si>
    <t>18.01 - Výfukový oblouk 315x315 - 45°, s pletivem</t>
  </si>
  <si>
    <t>Pol__0439</t>
  </si>
  <si>
    <t>18.02 - Stěnová mřížka jednořadá 325x325, rozteč 12,5, mat. hliník</t>
  </si>
  <si>
    <t>Pol__0440</t>
  </si>
  <si>
    <t>Pol__0441</t>
  </si>
  <si>
    <t>Pol__0442</t>
  </si>
  <si>
    <t>Přesun hmot do 3 tun</t>
  </si>
  <si>
    <t>Pol__0443</t>
  </si>
  <si>
    <t>Jeřábové práce - přesun do výšky 20m, transport 1 ks VZT jednotek (č.1) na střechu 4.NP, VZT maximální hmotnost dílu do 3,5t</t>
  </si>
  <si>
    <t>Pol__0444</t>
  </si>
  <si>
    <t>Jeřábové práce - přesun do výšky 8m, transport 3 ks VZT jednotek (č.2,3,5) na střechu 2.NP, VZT maximální hmotnost dílu do 3,5t</t>
  </si>
  <si>
    <t>Pol__0445</t>
  </si>
  <si>
    <t>Přesun VZT jednotek do strojoven ve 2.NP (č.4,6), VZT</t>
  </si>
  <si>
    <t>Pol__0446</t>
  </si>
  <si>
    <t>Kordinace se stavbou  transportu VZT na střechu 2.NP, 4.NP a do strojoven</t>
  </si>
  <si>
    <t>Pol__0447</t>
  </si>
  <si>
    <t>Zkoušky zařízení, zaregulování potrubního rozvodu VZT</t>
  </si>
  <si>
    <t>Pol__0448</t>
  </si>
  <si>
    <t>Autorizované měření hluku od VZT zařízení ve vnitřních a vnějších chráněných prostorách staveb dle požadavku hygieny</t>
  </si>
  <si>
    <t>Pol__0449</t>
  </si>
  <si>
    <t>Měření množstí vzduchu včetně vyhotovení protokolu</t>
  </si>
  <si>
    <t>Pol__0450</t>
  </si>
  <si>
    <t>Projektová dokumentace skutečného stavu</t>
  </si>
  <si>
    <t xml:space="preserve">598,5*0,18 : </t>
  </si>
  <si>
    <t xml:space="preserve">230,79*0,18 : </t>
  </si>
  <si>
    <t xml:space="preserve">168,474*0,18 : </t>
  </si>
  <si>
    <t xml:space="preserve">7,168*0,18 : </t>
  </si>
  <si>
    <t>91,04856*0,15</t>
  </si>
  <si>
    <t xml:space="preserve">66,56*0,15 : </t>
  </si>
  <si>
    <t>1065,65535*0,15</t>
  </si>
  <si>
    <t xml:space="preserve">177,73512*0,15 : </t>
  </si>
  <si>
    <t xml:space="preserve">14,47347*0,15 : </t>
  </si>
  <si>
    <t xml:space="preserve">666,936*0,06 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</si>
</sst>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0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2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2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2" borderId="1" xfId="0" applyFont="1" applyFill="1" applyBorder="1" applyAlignment="1">
      <alignment horizontal="left" vertical="center" indent="1"/>
    </xf>
    <xf numFmtId="0" fontId="0" fillId="2" borderId="0" xfId="0" applyFill="1" applyAlignment="1">
      <alignment wrapText="1"/>
    </xf>
    <xf numFmtId="49" fontId="6" fillId="2" borderId="0" xfId="0" applyNumberFormat="1" applyFont="1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 indent="1"/>
    </xf>
    <xf numFmtId="0" fontId="8" fillId="2" borderId="0" xfId="0" applyFont="1" applyFill="1" applyAlignment="1">
      <alignment horizontal="left" vertical="center" wrapText="1"/>
    </xf>
    <xf numFmtId="0" fontId="0" fillId="2" borderId="9" xfId="0" applyFill="1" applyBorder="1" applyAlignment="1">
      <alignment horizontal="left" vertical="center" indent="1"/>
    </xf>
    <xf numFmtId="0" fontId="0" fillId="2" borderId="6" xfId="0" applyFill="1" applyBorder="1" applyAlignment="1">
      <alignment wrapText="1"/>
    </xf>
    <xf numFmtId="0" fontId="8" fillId="2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 applyProtection="1">
      <alignment horizontal="left" vertical="center" wrapText="1"/>
      <protection locked="0"/>
    </xf>
    <xf numFmtId="0" fontId="8" fillId="3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3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4" borderId="30" xfId="0" applyNumberFormat="1" applyFont="1" applyFill="1" applyBorder="1" applyAlignment="1">
      <alignment vertical="center"/>
    </xf>
    <xf numFmtId="4" fontId="7" fillId="4" borderId="31" xfId="0" applyNumberFormat="1" applyFont="1" applyFill="1" applyBorder="1" applyAlignment="1">
      <alignment vertical="center" wrapText="1"/>
    </xf>
    <xf numFmtId="4" fontId="10" fillId="4" borderId="32" xfId="0" applyNumberFormat="1" applyFont="1" applyFill="1" applyBorder="1" applyAlignment="1">
      <alignment horizontal="center" vertical="center" wrapText="1" shrinkToFit="1"/>
    </xf>
    <xf numFmtId="4" fontId="7" fillId="4" borderId="32" xfId="0" applyNumberFormat="1" applyFont="1" applyFill="1" applyBorder="1" applyAlignment="1">
      <alignment horizontal="center" vertical="center" wrapText="1" shrinkToFit="1"/>
    </xf>
    <xf numFmtId="3" fontId="7" fillId="4" borderId="32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vertical="center"/>
    </xf>
    <xf numFmtId="4" fontId="3" fillId="0" borderId="35" xfId="0" applyNumberFormat="1" applyFont="1" applyBorder="1" applyAlignment="1">
      <alignment horizontal="right" vertical="center" wrapText="1" shrinkToFit="1"/>
    </xf>
    <xf numFmtId="4" fontId="3" fillId="0" borderId="35" xfId="0" applyNumberFormat="1" applyFont="1" applyBorder="1" applyAlignment="1">
      <alignment horizontal="right" vertical="center" shrinkToFit="1"/>
    </xf>
    <xf numFmtId="4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4" fontId="8" fillId="0" borderId="33" xfId="0" applyNumberFormat="1" applyFont="1" applyBorder="1" applyAlignment="1">
      <alignment vertical="center"/>
    </xf>
    <xf numFmtId="4" fontId="8" fillId="0" borderId="35" xfId="0" applyNumberFormat="1" applyFont="1" applyBorder="1" applyAlignment="1">
      <alignment vertical="center" wrapText="1" shrinkToFit="1"/>
    </xf>
    <xf numFmtId="4" fontId="8" fillId="0" borderId="35" xfId="0" applyNumberFormat="1" applyFont="1" applyBorder="1" applyAlignment="1">
      <alignment vertical="center" shrinkToFit="1"/>
    </xf>
    <xf numFmtId="3" fontId="8" fillId="0" borderId="35" xfId="0" applyNumberFormat="1" applyFont="1" applyBorder="1" applyAlignment="1">
      <alignment vertical="center"/>
    </xf>
    <xf numFmtId="4" fontId="0" fillId="0" borderId="33" xfId="0" applyNumberFormat="1" applyBorder="1" applyAlignment="1">
      <alignment horizontal="left" vertical="center"/>
    </xf>
    <xf numFmtId="4" fontId="0" fillId="0" borderId="35" xfId="0" applyNumberFormat="1" applyBorder="1" applyAlignment="1">
      <alignment vertical="center" wrapText="1" shrinkToFit="1"/>
    </xf>
    <xf numFmtId="4" fontId="0" fillId="2" borderId="39" xfId="0" applyNumberFormat="1" applyFill="1" applyBorder="1" applyAlignment="1">
      <alignment vertical="center" wrapText="1" shrinkToFit="1"/>
    </xf>
    <xf numFmtId="4" fontId="0" fillId="2" borderId="39" xfId="0" applyNumberFormat="1" applyFill="1" applyBorder="1" applyAlignment="1">
      <alignment vertical="center" shrinkToFit="1"/>
    </xf>
    <xf numFmtId="3" fontId="0" fillId="2" borderId="39" xfId="0" applyNumberFormat="1" applyFill="1" applyBorder="1" applyAlignment="1">
      <alignment vertical="center"/>
    </xf>
    <xf numFmtId="0" fontId="4" fillId="2" borderId="11" xfId="0" applyFont="1" applyFill="1" applyBorder="1" applyAlignment="1">
      <alignment horizontal="left" vertical="center" indent="1"/>
    </xf>
    <xf numFmtId="0" fontId="5" fillId="2" borderId="7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4" fontId="4" fillId="2" borderId="7" xfId="0" applyNumberFormat="1" applyFont="1" applyFill="1" applyBorder="1" applyAlignment="1">
      <alignment horizontal="left" vertical="center"/>
    </xf>
    <xf numFmtId="49" fontId="0" fillId="2" borderId="13" xfId="0" applyNumberFormat="1" applyFill="1" applyBorder="1" applyAlignment="1">
      <alignment horizontal="left" vertical="center"/>
    </xf>
    <xf numFmtId="0" fontId="0" fillId="2" borderId="7" xfId="0" applyFill="1" applyBorder="1" applyAlignment="1">
      <alignment wrapText="1"/>
    </xf>
    <xf numFmtId="0" fontId="0" fillId="2" borderId="7" xfId="0" applyFill="1" applyBorder="1"/>
    <xf numFmtId="49" fontId="8" fillId="2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5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5" fillId="4" borderId="30" xfId="0" applyFont="1" applyFill="1" applyBorder="1" applyAlignment="1">
      <alignment horizontal="center" vertical="center" wrapText="1"/>
    </xf>
    <xf numFmtId="0" fontId="15" fillId="4" borderId="31" xfId="0" applyFont="1" applyFill="1" applyBorder="1" applyAlignment="1">
      <alignment horizontal="center" vertical="center" wrapText="1"/>
    </xf>
    <xf numFmtId="0" fontId="15" fillId="4" borderId="32" xfId="0" applyFont="1" applyFill="1" applyBorder="1" applyAlignment="1">
      <alignment horizontal="center" vertical="center" wrapText="1"/>
    </xf>
    <xf numFmtId="49" fontId="7" fillId="0" borderId="33" xfId="0" applyNumberFormat="1" applyFont="1" applyBorder="1" applyAlignment="1">
      <alignment vertical="center"/>
    </xf>
    <xf numFmtId="4" fontId="7" fillId="0" borderId="35" xfId="0" applyNumberFormat="1" applyFont="1" applyBorder="1" applyAlignment="1">
      <alignment vertical="center"/>
    </xf>
    <xf numFmtId="0" fontId="7" fillId="2" borderId="36" xfId="0" applyFont="1" applyFill="1" applyBorder="1" applyAlignment="1">
      <alignment vertical="center"/>
    </xf>
    <xf numFmtId="0" fontId="7" fillId="2" borderId="36" xfId="0" applyFont="1" applyFill="1" applyBorder="1" applyAlignment="1">
      <alignment vertical="center" wrapText="1"/>
    </xf>
    <xf numFmtId="0" fontId="7" fillId="2" borderId="37" xfId="0" applyFont="1" applyFill="1" applyBorder="1" applyAlignment="1">
      <alignment vertical="center" wrapText="1"/>
    </xf>
    <xf numFmtId="4" fontId="7" fillId="2" borderId="39" xfId="0" applyNumberFormat="1" applyFont="1" applyFill="1" applyBorder="1" applyAlignment="1">
      <alignment vertical="center"/>
    </xf>
    <xf numFmtId="3" fontId="7" fillId="0" borderId="35" xfId="0" applyNumberFormat="1" applyFont="1" applyBorder="1" applyAlignment="1">
      <alignment vertical="center"/>
    </xf>
    <xf numFmtId="3" fontId="7" fillId="2" borderId="39" xfId="0" applyNumberFormat="1" applyFont="1" applyFill="1" applyBorder="1" applyAlignment="1">
      <alignment vertical="center"/>
    </xf>
    <xf numFmtId="4" fontId="7" fillId="0" borderId="35" xfId="0" applyNumberFormat="1" applyFont="1" applyBorder="1" applyAlignment="1">
      <alignment horizontal="center" vertical="center"/>
    </xf>
    <xf numFmtId="4" fontId="7" fillId="2" borderId="39" xfId="0" applyNumberFormat="1" applyFont="1" applyFill="1" applyBorder="1" applyAlignment="1">
      <alignment horizontal="center" vertical="center"/>
    </xf>
    <xf numFmtId="49" fontId="0" fillId="0" borderId="1" xfId="0" applyNumberFormat="1" applyBorder="1"/>
    <xf numFmtId="0" fontId="0" fillId="0" borderId="21" xfId="0" applyFont="1" applyBorder="1" applyAlignment="1">
      <alignment vertical="center"/>
    </xf>
    <xf numFmtId="0" fontId="0" fillId="2" borderId="21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4" borderId="15" xfId="0" applyFill="1" applyBorder="1"/>
    <xf numFmtId="0" fontId="0" fillId="4" borderId="21" xfId="0" applyFill="1" applyBorder="1"/>
    <xf numFmtId="0" fontId="0" fillId="4" borderId="21" xfId="0" applyFill="1" applyBorder="1" applyAlignment="1">
      <alignment horizontal="center"/>
    </xf>
    <xf numFmtId="49" fontId="0" fillId="4" borderId="21" xfId="0" applyNumberFormat="1" applyFill="1" applyBorder="1"/>
    <xf numFmtId="0" fontId="0" fillId="4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2" borderId="15" xfId="0" applyFont="1" applyFill="1" applyBorder="1" applyAlignment="1">
      <alignment vertical="top"/>
    </xf>
    <xf numFmtId="49" fontId="8" fillId="2" borderId="12" xfId="0" applyNumberFormat="1" applyFont="1" applyFill="1" applyBorder="1" applyAlignment="1">
      <alignment vertical="top"/>
    </xf>
    <xf numFmtId="0" fontId="8" fillId="2" borderId="12" xfId="0" applyFont="1" applyFill="1" applyBorder="1" applyAlignment="1">
      <alignment horizontal="center" vertical="top"/>
    </xf>
    <xf numFmtId="0" fontId="8" fillId="2" borderId="12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4" fontId="16" fillId="0" borderId="0" xfId="0" applyNumberFormat="1" applyFont="1" applyBorder="1" applyAlignment="1">
      <alignment vertical="top" shrinkToFit="1"/>
    </xf>
    <xf numFmtId="4" fontId="16" fillId="3" borderId="0" xfId="0" applyNumberFormat="1" applyFont="1" applyFill="1" applyBorder="1" applyAlignment="1" applyProtection="1">
      <alignment vertical="top" shrinkToFit="1"/>
      <protection locked="0"/>
    </xf>
    <xf numFmtId="164" fontId="17" fillId="0" borderId="0" xfId="0" applyNumberFormat="1" applyFont="1" applyBorder="1" applyAlignment="1">
      <alignment horizontal="center" vertical="top" wrapText="1" shrinkToFit="1"/>
    </xf>
    <xf numFmtId="164" fontId="17" fillId="0" borderId="0" xfId="0" applyNumberFormat="1" applyFont="1" applyBorder="1" applyAlignment="1">
      <alignment vertical="top" wrapText="1" shrinkToFit="1"/>
    </xf>
    <xf numFmtId="0" fontId="18" fillId="0" borderId="0" xfId="0" applyFont="1" applyBorder="1" applyAlignment="1">
      <alignment horizontal="center" vertical="top" shrinkToFit="1"/>
    </xf>
    <xf numFmtId="164" fontId="18" fillId="0" borderId="0" xfId="0" applyNumberFormat="1" applyFont="1" applyBorder="1" applyAlignment="1">
      <alignment vertical="top" shrinkToFit="1"/>
    </xf>
    <xf numFmtId="4" fontId="18" fillId="0" borderId="0" xfId="0" applyNumberFormat="1" applyFont="1" applyBorder="1" applyAlignment="1">
      <alignment vertical="top" shrinkToFit="1"/>
    </xf>
    <xf numFmtId="4" fontId="8" fillId="2" borderId="0" xfId="0" applyNumberFormat="1" applyFont="1" applyFill="1" applyBorder="1" applyAlignment="1">
      <alignment vertical="top" shrinkToFit="1"/>
    </xf>
    <xf numFmtId="0" fontId="8" fillId="2" borderId="29" xfId="0" applyFont="1" applyFill="1" applyBorder="1" applyAlignment="1">
      <alignment vertical="top"/>
    </xf>
    <xf numFmtId="49" fontId="8" fillId="2" borderId="18" xfId="0" applyNumberFormat="1" applyFont="1" applyFill="1" applyBorder="1" applyAlignment="1">
      <alignment vertical="top"/>
    </xf>
    <xf numFmtId="0" fontId="8" fillId="2" borderId="18" xfId="0" applyFont="1" applyFill="1" applyBorder="1" applyAlignment="1">
      <alignment horizontal="center" vertical="top" shrinkToFit="1"/>
    </xf>
    <xf numFmtId="164" fontId="8" fillId="2" borderId="18" xfId="0" applyNumberFormat="1" applyFont="1" applyFill="1" applyBorder="1" applyAlignment="1">
      <alignment vertical="top" shrinkToFit="1"/>
    </xf>
    <xf numFmtId="4" fontId="8" fillId="2" borderId="18" xfId="0" applyNumberFormat="1" applyFont="1" applyFill="1" applyBorder="1" applyAlignment="1">
      <alignment vertical="top" shrinkToFit="1"/>
    </xf>
    <xf numFmtId="4" fontId="8" fillId="2" borderId="40" xfId="0" applyNumberFormat="1" applyFont="1" applyFill="1" applyBorder="1" applyAlignment="1">
      <alignment vertical="top" shrinkToFit="1"/>
    </xf>
    <xf numFmtId="0" fontId="16" fillId="0" borderId="41" xfId="0" applyFont="1" applyBorder="1" applyAlignment="1">
      <alignment vertical="top"/>
    </xf>
    <xf numFmtId="49" fontId="16" fillId="0" borderId="42" xfId="0" applyNumberFormat="1" applyFont="1" applyBorder="1" applyAlignment="1">
      <alignment vertical="top"/>
    </xf>
    <xf numFmtId="0" fontId="16" fillId="0" borderId="42" xfId="0" applyFont="1" applyBorder="1" applyAlignment="1">
      <alignment horizontal="center" vertical="top" shrinkToFit="1"/>
    </xf>
    <xf numFmtId="164" fontId="16" fillId="0" borderId="42" xfId="0" applyNumberFormat="1" applyFont="1" applyBorder="1" applyAlignment="1">
      <alignment vertical="top" shrinkToFit="1"/>
    </xf>
    <xf numFmtId="4" fontId="16" fillId="3" borderId="42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0" fontId="16" fillId="0" borderId="44" xfId="0" applyFont="1" applyBorder="1" applyAlignment="1">
      <alignment vertical="top"/>
    </xf>
    <xf numFmtId="49" fontId="16" fillId="0" borderId="45" xfId="0" applyNumberFormat="1" applyFont="1" applyBorder="1" applyAlignment="1">
      <alignment vertical="top"/>
    </xf>
    <xf numFmtId="0" fontId="16" fillId="0" borderId="45" xfId="0" applyFont="1" applyBorder="1" applyAlignment="1">
      <alignment horizontal="center" vertical="top" shrinkToFit="1"/>
    </xf>
    <xf numFmtId="164" fontId="16" fillId="0" borderId="45" xfId="0" applyNumberFormat="1" applyFont="1" applyBorder="1" applyAlignment="1">
      <alignment vertical="top" shrinkToFit="1"/>
    </xf>
    <xf numFmtId="4" fontId="16" fillId="3" borderId="45" xfId="0" applyNumberFormat="1" applyFont="1" applyFill="1" applyBorder="1" applyAlignment="1" applyProtection="1">
      <alignment vertical="top" shrinkToFit="1"/>
      <protection locked="0"/>
    </xf>
    <xf numFmtId="4" fontId="16" fillId="0" borderId="46" xfId="0" applyNumberFormat="1" applyFont="1" applyBorder="1" applyAlignment="1">
      <alignment vertical="top" shrinkToFit="1"/>
    </xf>
    <xf numFmtId="4" fontId="8" fillId="2" borderId="22" xfId="0" applyNumberFormat="1" applyFont="1" applyFill="1" applyBorder="1" applyAlignment="1">
      <alignment vertical="top"/>
    </xf>
    <xf numFmtId="49" fontId="8" fillId="2" borderId="18" xfId="0" applyNumberFormat="1" applyFont="1" applyFill="1" applyBorder="1" applyAlignment="1">
      <alignment horizontal="left" vertical="top" wrapText="1"/>
    </xf>
    <xf numFmtId="49" fontId="16" fillId="0" borderId="42" xfId="0" applyNumberFormat="1" applyFont="1" applyBorder="1" applyAlignment="1">
      <alignment horizontal="left" vertical="top" wrapText="1"/>
    </xf>
    <xf numFmtId="164" fontId="17" fillId="0" borderId="0" xfId="0" quotePrefix="1" applyNumberFormat="1" applyFont="1" applyBorder="1" applyAlignment="1">
      <alignment horizontal="left" vertical="top" wrapText="1"/>
    </xf>
    <xf numFmtId="49" fontId="16" fillId="0" borderId="45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2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49" fontId="18" fillId="0" borderId="0" xfId="0" applyNumberFormat="1" applyFont="1" applyBorder="1" applyAlignment="1">
      <alignment horizontal="left" vertical="top" wrapText="1"/>
    </xf>
    <xf numFmtId="0" fontId="19" fillId="0" borderId="0" xfId="0" applyNumberFormat="1" applyFont="1" applyAlignment="1">
      <alignment wrapText="1"/>
    </xf>
    <xf numFmtId="49" fontId="7" fillId="0" borderId="33" xfId="0" applyNumberFormat="1" applyFont="1" applyBorder="1" applyAlignment="1">
      <alignment vertical="center" wrapText="1"/>
    </xf>
    <xf numFmtId="49" fontId="7" fillId="0" borderId="34" xfId="0" applyNumberFormat="1" applyFont="1" applyBorder="1" applyAlignment="1">
      <alignment vertical="center" wrapText="1"/>
    </xf>
    <xf numFmtId="4" fontId="0" fillId="0" borderId="34" xfId="0" applyNumberFormat="1" applyBorder="1" applyAlignment="1">
      <alignment vertical="center" wrapText="1"/>
    </xf>
    <xf numFmtId="4" fontId="0" fillId="2" borderId="36" xfId="0" applyNumberFormat="1" applyFill="1" applyBorder="1" applyAlignment="1">
      <alignment vertical="center"/>
    </xf>
    <xf numFmtId="4" fontId="0" fillId="2" borderId="37" xfId="0" applyNumberFormat="1" applyFill="1" applyBorder="1" applyAlignment="1">
      <alignment vertical="center"/>
    </xf>
    <xf numFmtId="4" fontId="0" fillId="2" borderId="38" xfId="0" applyNumberFormat="1" applyFill="1" applyBorder="1" applyAlignment="1">
      <alignment vertical="center"/>
    </xf>
    <xf numFmtId="4" fontId="8" fillId="0" borderId="34" xfId="0" applyNumberFormat="1" applyFont="1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2" borderId="7" xfId="0" applyNumberFormat="1" applyFont="1" applyFill="1" applyBorder="1" applyAlignment="1">
      <alignment horizontal="right" vertical="center"/>
    </xf>
    <xf numFmtId="2" fontId="12" fillId="2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2" borderId="18" xfId="0" applyNumberFormat="1" applyFont="1" applyFill="1" applyBorder="1" applyAlignment="1">
      <alignment horizontal="left" vertical="center" wrapText="1"/>
    </xf>
    <xf numFmtId="0" fontId="0" fillId="2" borderId="18" xfId="0" applyFill="1" applyBorder="1" applyAlignment="1">
      <alignment wrapText="1"/>
    </xf>
    <xf numFmtId="0" fontId="0" fillId="2" borderId="19" xfId="0" applyFill="1" applyBorder="1" applyAlignment="1">
      <alignment wrapText="1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0" fillId="2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3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3" borderId="0" xfId="0" applyFont="1" applyFill="1" applyAlignment="1" applyProtection="1">
      <alignment horizontal="left" vertical="center"/>
      <protection locked="0"/>
    </xf>
    <xf numFmtId="0" fontId="8" fillId="2" borderId="6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 applyProtection="1">
      <alignment horizontal="left" vertical="center"/>
      <protection locked="0"/>
    </xf>
    <xf numFmtId="0" fontId="0" fillId="3" borderId="6" xfId="0" applyFill="1" applyBorder="1" applyAlignment="1" applyProtection="1">
      <alignment horizontal="left" vertical="center"/>
      <protection locked="0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18" fillId="0" borderId="0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vertical="top" wrapText="1"/>
    </xf>
    <xf numFmtId="0" fontId="18" fillId="0" borderId="18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vertical="top" wrapText="1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0" fillId="3" borderId="29" xfId="0" applyFill="1" applyBorder="1" applyAlignment="1" applyProtection="1">
      <alignment vertical="top" wrapText="1"/>
      <protection locked="0"/>
    </xf>
    <xf numFmtId="0" fontId="0" fillId="3" borderId="18" xfId="0" applyFill="1" applyBorder="1" applyAlignment="1" applyProtection="1">
      <alignment vertical="top" wrapText="1"/>
      <protection locked="0"/>
    </xf>
    <xf numFmtId="0" fontId="0" fillId="3" borderId="18" xfId="0" applyFill="1" applyBorder="1" applyAlignment="1" applyProtection="1">
      <alignment horizontal="left" vertical="top" wrapText="1"/>
      <protection locked="0"/>
    </xf>
    <xf numFmtId="0" fontId="0" fillId="3" borderId="40" xfId="0" applyFill="1" applyBorder="1" applyAlignment="1" applyProtection="1">
      <alignment vertical="top" wrapText="1"/>
      <protection locked="0"/>
    </xf>
    <xf numFmtId="0" fontId="0" fillId="3" borderId="26" xfId="0" applyFill="1" applyBorder="1" applyAlignment="1" applyProtection="1">
      <alignment vertical="top" wrapText="1"/>
      <protection locked="0"/>
    </xf>
    <xf numFmtId="0" fontId="0" fillId="3" borderId="0" xfId="0" applyFill="1" applyBorder="1" applyAlignment="1" applyProtection="1">
      <alignment vertical="top" wrapText="1"/>
      <protection locked="0"/>
    </xf>
    <xf numFmtId="0" fontId="0" fillId="3" borderId="0" xfId="0" applyFill="1" applyBorder="1" applyAlignment="1" applyProtection="1">
      <alignment horizontal="left" vertical="top" wrapText="1"/>
      <protection locked="0"/>
    </xf>
    <xf numFmtId="0" fontId="0" fillId="3" borderId="27" xfId="0" applyFill="1" applyBorder="1" applyAlignment="1" applyProtection="1">
      <alignment vertical="top" wrapText="1"/>
      <protection locked="0"/>
    </xf>
    <xf numFmtId="0" fontId="0" fillId="3" borderId="10" xfId="0" applyFill="1" applyBorder="1" applyAlignment="1" applyProtection="1">
      <alignment vertical="top" wrapText="1"/>
      <protection locked="0"/>
    </xf>
    <xf numFmtId="0" fontId="0" fillId="3" borderId="6" xfId="0" applyFill="1" applyBorder="1" applyAlignment="1" applyProtection="1">
      <alignment vertical="top" wrapText="1"/>
      <protection locked="0"/>
    </xf>
    <xf numFmtId="0" fontId="0" fillId="3" borderId="6" xfId="0" applyFill="1" applyBorder="1" applyAlignment="1" applyProtection="1">
      <alignment horizontal="left" vertical="top" wrapText="1"/>
      <protection locked="0"/>
    </xf>
    <xf numFmtId="0" fontId="0" fillId="3" borderId="28" xfId="0" applyFill="1" applyBorder="1" applyAlignment="1" applyProtection="1">
      <alignment vertical="top" wrapText="1"/>
      <protection locked="0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O243"/>
  <sheetViews>
    <sheetView showGridLines="0" tabSelected="1" topLeftCell="B1" zoomScaleSheetLayoutView="75" workbookViewId="0">
      <selection activeCell="M23" sqref="M23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7" t="s">
        <v>38</v>
      </c>
      <c r="B1" s="219" t="s">
        <v>4</v>
      </c>
      <c r="C1" s="220"/>
      <c r="D1" s="220"/>
      <c r="E1" s="220"/>
      <c r="F1" s="220"/>
      <c r="G1" s="220"/>
      <c r="H1" s="220"/>
      <c r="I1" s="220"/>
      <c r="J1" s="221"/>
    </row>
    <row r="2" spans="1:15" ht="36" customHeight="1" x14ac:dyDescent="0.2">
      <c r="A2" s="2"/>
      <c r="B2" s="76" t="s">
        <v>24</v>
      </c>
      <c r="C2" s="77"/>
      <c r="D2" s="78" t="s">
        <v>42</v>
      </c>
      <c r="E2" s="225" t="s">
        <v>43</v>
      </c>
      <c r="F2" s="226"/>
      <c r="G2" s="226"/>
      <c r="H2" s="226"/>
      <c r="I2" s="226"/>
      <c r="J2" s="227"/>
      <c r="O2" s="1"/>
    </row>
    <row r="3" spans="1:15" ht="27" hidden="1" customHeight="1" x14ac:dyDescent="0.2">
      <c r="A3" s="2"/>
      <c r="B3" s="79"/>
      <c r="C3" s="77"/>
      <c r="D3" s="80"/>
      <c r="E3" s="228"/>
      <c r="F3" s="229"/>
      <c r="G3" s="229"/>
      <c r="H3" s="229"/>
      <c r="I3" s="229"/>
      <c r="J3" s="230"/>
    </row>
    <row r="4" spans="1:15" ht="23.25" customHeight="1" x14ac:dyDescent="0.2">
      <c r="A4" s="2"/>
      <c r="B4" s="81"/>
      <c r="C4" s="82"/>
      <c r="D4" s="83"/>
      <c r="E4" s="237"/>
      <c r="F4" s="237"/>
      <c r="G4" s="237"/>
      <c r="H4" s="237"/>
      <c r="I4" s="237"/>
      <c r="J4" s="238"/>
    </row>
    <row r="5" spans="1:15" ht="24" customHeight="1" x14ac:dyDescent="0.2">
      <c r="A5" s="2"/>
      <c r="B5" s="31" t="s">
        <v>23</v>
      </c>
      <c r="D5" s="241"/>
      <c r="E5" s="242"/>
      <c r="F5" s="242"/>
      <c r="G5" s="242"/>
      <c r="H5" s="18" t="s">
        <v>40</v>
      </c>
      <c r="I5" s="22"/>
      <c r="J5" s="8"/>
    </row>
    <row r="6" spans="1:15" ht="15.75" customHeight="1" x14ac:dyDescent="0.2">
      <c r="A6" s="2"/>
      <c r="B6" s="28"/>
      <c r="C6" s="55"/>
      <c r="D6" s="199"/>
      <c r="E6" s="200"/>
      <c r="F6" s="200"/>
      <c r="G6" s="200"/>
      <c r="H6" s="18" t="s">
        <v>36</v>
      </c>
      <c r="I6" s="22"/>
      <c r="J6" s="8"/>
    </row>
    <row r="7" spans="1:15" ht="15.75" customHeight="1" x14ac:dyDescent="0.2">
      <c r="A7" s="2"/>
      <c r="B7" s="29"/>
      <c r="C7" s="56"/>
      <c r="D7" s="53"/>
      <c r="E7" s="201"/>
      <c r="F7" s="202"/>
      <c r="G7" s="202"/>
      <c r="H7" s="24"/>
      <c r="I7" s="23"/>
      <c r="J7" s="34"/>
    </row>
    <row r="8" spans="1:15" ht="24" hidden="1" customHeight="1" x14ac:dyDescent="0.2">
      <c r="A8" s="2"/>
      <c r="B8" s="31" t="s">
        <v>21</v>
      </c>
      <c r="D8" s="51"/>
      <c r="H8" s="18" t="s">
        <v>40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36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20</v>
      </c>
      <c r="D11" s="232"/>
      <c r="E11" s="232"/>
      <c r="F11" s="232"/>
      <c r="G11" s="232"/>
      <c r="H11" s="18" t="s">
        <v>40</v>
      </c>
      <c r="I11" s="85"/>
      <c r="J11" s="8"/>
    </row>
    <row r="12" spans="1:15" ht="15.75" customHeight="1" x14ac:dyDescent="0.2">
      <c r="A12" s="2"/>
      <c r="B12" s="28"/>
      <c r="C12" s="55"/>
      <c r="D12" s="236"/>
      <c r="E12" s="236"/>
      <c r="F12" s="236"/>
      <c r="G12" s="236"/>
      <c r="H12" s="18" t="s">
        <v>36</v>
      </c>
      <c r="I12" s="85"/>
      <c r="J12" s="8"/>
    </row>
    <row r="13" spans="1:15" ht="15.75" customHeight="1" x14ac:dyDescent="0.2">
      <c r="A13" s="2"/>
      <c r="B13" s="29"/>
      <c r="C13" s="56"/>
      <c r="D13" s="84"/>
      <c r="E13" s="239"/>
      <c r="F13" s="240"/>
      <c r="G13" s="240"/>
      <c r="H13" s="19"/>
      <c r="I13" s="23"/>
      <c r="J13" s="34"/>
    </row>
    <row r="14" spans="1:15" ht="24" customHeight="1" x14ac:dyDescent="0.2">
      <c r="A14" s="2"/>
      <c r="B14" s="43" t="s">
        <v>22</v>
      </c>
      <c r="C14" s="58"/>
      <c r="D14" s="59" t="s">
        <v>41</v>
      </c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34</v>
      </c>
      <c r="C15" s="61"/>
      <c r="D15" s="54"/>
      <c r="E15" s="231"/>
      <c r="F15" s="231"/>
      <c r="G15" s="233"/>
      <c r="H15" s="233"/>
      <c r="I15" s="233" t="s">
        <v>31</v>
      </c>
      <c r="J15" s="234"/>
    </row>
    <row r="16" spans="1:15" ht="23.25" customHeight="1" x14ac:dyDescent="0.2">
      <c r="A16" s="138" t="s">
        <v>26</v>
      </c>
      <c r="B16" s="38" t="s">
        <v>26</v>
      </c>
      <c r="C16" s="62"/>
      <c r="D16" s="63"/>
      <c r="E16" s="208"/>
      <c r="F16" s="209"/>
      <c r="G16" s="208"/>
      <c r="H16" s="209"/>
      <c r="I16" s="208">
        <f>SUMIF(F72:F239,A16,I72:I239)+SUMIF(F72:F239,"PSU",I72:I239)</f>
        <v>0</v>
      </c>
      <c r="J16" s="210"/>
    </row>
    <row r="17" spans="1:10" ht="23.25" customHeight="1" x14ac:dyDescent="0.2">
      <c r="A17" s="138" t="s">
        <v>27</v>
      </c>
      <c r="B17" s="38" t="s">
        <v>27</v>
      </c>
      <c r="C17" s="62"/>
      <c r="D17" s="63"/>
      <c r="E17" s="208"/>
      <c r="F17" s="209"/>
      <c r="G17" s="208"/>
      <c r="H17" s="209"/>
      <c r="I17" s="208">
        <f>SUMIF(F72:F239,A17,I72:I239)</f>
        <v>0</v>
      </c>
      <c r="J17" s="210"/>
    </row>
    <row r="18" spans="1:10" ht="23.25" customHeight="1" x14ac:dyDescent="0.2">
      <c r="A18" s="138" t="s">
        <v>28</v>
      </c>
      <c r="B18" s="38" t="s">
        <v>28</v>
      </c>
      <c r="C18" s="62"/>
      <c r="D18" s="63"/>
      <c r="E18" s="208"/>
      <c r="F18" s="209"/>
      <c r="G18" s="208"/>
      <c r="H18" s="209"/>
      <c r="I18" s="208">
        <f>SUMIF(F72:F239,A18,I72:I239)</f>
        <v>0</v>
      </c>
      <c r="J18" s="210"/>
    </row>
    <row r="19" spans="1:10" ht="23.25" customHeight="1" x14ac:dyDescent="0.2">
      <c r="A19" s="138" t="s">
        <v>351</v>
      </c>
      <c r="B19" s="38" t="s">
        <v>29</v>
      </c>
      <c r="C19" s="62"/>
      <c r="D19" s="63"/>
      <c r="E19" s="208"/>
      <c r="F19" s="209"/>
      <c r="G19" s="208"/>
      <c r="H19" s="209"/>
      <c r="I19" s="208">
        <f>SUMIF(F72:F239,A19,I72:I239)</f>
        <v>0</v>
      </c>
      <c r="J19" s="210"/>
    </row>
    <row r="20" spans="1:10" ht="23.25" customHeight="1" x14ac:dyDescent="0.2">
      <c r="A20" s="138" t="s">
        <v>53</v>
      </c>
      <c r="B20" s="38" t="s">
        <v>30</v>
      </c>
      <c r="C20" s="62"/>
      <c r="D20" s="63"/>
      <c r="E20" s="208"/>
      <c r="F20" s="209"/>
      <c r="G20" s="208"/>
      <c r="H20" s="209"/>
      <c r="I20" s="208">
        <f>SUMIF(F72:F239,A20,I72:I239)</f>
        <v>0</v>
      </c>
      <c r="J20" s="210"/>
    </row>
    <row r="21" spans="1:10" ht="23.25" customHeight="1" x14ac:dyDescent="0.2">
      <c r="A21" s="2"/>
      <c r="B21" s="48" t="s">
        <v>31</v>
      </c>
      <c r="C21" s="64"/>
      <c r="D21" s="65"/>
      <c r="E21" s="211"/>
      <c r="F21" s="235"/>
      <c r="G21" s="211"/>
      <c r="H21" s="235"/>
      <c r="I21" s="211">
        <f>SUM(I16:J20)</f>
        <v>0</v>
      </c>
      <c r="J21" s="212"/>
    </row>
    <row r="22" spans="1:10" ht="33" customHeight="1" x14ac:dyDescent="0.2">
      <c r="A22" s="2"/>
      <c r="B22" s="42" t="s">
        <v>35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>
        <f>ZakladDPHSni*SazbaDPH1/100</f>
        <v>0</v>
      </c>
      <c r="B23" s="38" t="s">
        <v>13</v>
      </c>
      <c r="C23" s="62"/>
      <c r="D23" s="63"/>
      <c r="E23" s="67">
        <v>15</v>
      </c>
      <c r="F23" s="39" t="s">
        <v>0</v>
      </c>
      <c r="G23" s="206">
        <f>ZakladDPHSniVypocet</f>
        <v>0</v>
      </c>
      <c r="H23" s="207"/>
      <c r="I23" s="207"/>
      <c r="J23" s="40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8" t="s">
        <v>14</v>
      </c>
      <c r="C24" s="62"/>
      <c r="D24" s="63"/>
      <c r="E24" s="67">
        <f>SazbaDPH1</f>
        <v>15</v>
      </c>
      <c r="F24" s="39" t="s">
        <v>0</v>
      </c>
      <c r="G24" s="204">
        <f>A23</f>
        <v>0</v>
      </c>
      <c r="H24" s="205"/>
      <c r="I24" s="205"/>
      <c r="J24" s="40" t="str">
        <f t="shared" si="0"/>
        <v>CZK</v>
      </c>
    </row>
    <row r="25" spans="1:10" ht="23.25" customHeight="1" x14ac:dyDescent="0.2">
      <c r="A25" s="2">
        <f>ZakladDPHZakl*SazbaDPH2/100</f>
        <v>0</v>
      </c>
      <c r="B25" s="38" t="s">
        <v>15</v>
      </c>
      <c r="C25" s="62"/>
      <c r="D25" s="63"/>
      <c r="E25" s="67">
        <v>21</v>
      </c>
      <c r="F25" s="39" t="s">
        <v>0</v>
      </c>
      <c r="G25" s="206">
        <f>ZakladDPHZaklVypocet</f>
        <v>0</v>
      </c>
      <c r="H25" s="207"/>
      <c r="I25" s="207"/>
      <c r="J25" s="40" t="str">
        <f t="shared" si="0"/>
        <v>CZK</v>
      </c>
    </row>
    <row r="26" spans="1:10" ht="23.25" customHeight="1" x14ac:dyDescent="0.2">
      <c r="A26" s="2">
        <f>(A25-INT(A25))*100</f>
        <v>0</v>
      </c>
      <c r="B26" s="32" t="s">
        <v>16</v>
      </c>
      <c r="C26" s="68"/>
      <c r="D26" s="54"/>
      <c r="E26" s="69">
        <f>SazbaDPH2</f>
        <v>21</v>
      </c>
      <c r="F26" s="30" t="s">
        <v>0</v>
      </c>
      <c r="G26" s="222">
        <f>A25</f>
        <v>0</v>
      </c>
      <c r="H26" s="223"/>
      <c r="I26" s="223"/>
      <c r="J26" s="37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1" t="s">
        <v>5</v>
      </c>
      <c r="C27" s="70"/>
      <c r="D27" s="71"/>
      <c r="E27" s="70"/>
      <c r="F27" s="16"/>
      <c r="G27" s="224">
        <f>CenaCelkem-(ZakladDPHSni+DPHSni+ZakladDPHZakl+DPHZakl)</f>
        <v>0</v>
      </c>
      <c r="H27" s="224"/>
      <c r="I27" s="224"/>
      <c r="J27" s="41" t="str">
        <f t="shared" si="0"/>
        <v>CZK</v>
      </c>
    </row>
    <row r="28" spans="1:10" ht="27.75" hidden="1" customHeight="1" thickBot="1" x14ac:dyDescent="0.25">
      <c r="A28" s="2"/>
      <c r="B28" s="112" t="s">
        <v>25</v>
      </c>
      <c r="C28" s="113"/>
      <c r="D28" s="113"/>
      <c r="E28" s="114"/>
      <c r="F28" s="115"/>
      <c r="G28" s="213">
        <f>ZakladDPHSniVypocet+ZakladDPHZaklVypocet</f>
        <v>0</v>
      </c>
      <c r="H28" s="214"/>
      <c r="I28" s="214"/>
      <c r="J28" s="116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12" t="s">
        <v>37</v>
      </c>
      <c r="C29" s="117"/>
      <c r="D29" s="117"/>
      <c r="E29" s="117"/>
      <c r="F29" s="118"/>
      <c r="G29" s="213">
        <f>A27</f>
        <v>0</v>
      </c>
      <c r="H29" s="213"/>
      <c r="I29" s="213"/>
      <c r="J29" s="119" t="s">
        <v>96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12</v>
      </c>
      <c r="D32" s="73"/>
      <c r="E32" s="73"/>
      <c r="F32" s="15" t="s">
        <v>11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215"/>
      <c r="E34" s="216"/>
      <c r="G34" s="217"/>
      <c r="H34" s="218"/>
      <c r="I34" s="218"/>
      <c r="J34" s="25"/>
    </row>
    <row r="35" spans="1:10" ht="12.75" customHeight="1" x14ac:dyDescent="0.2">
      <c r="A35" s="2"/>
      <c r="B35" s="2"/>
      <c r="D35" s="203" t="s">
        <v>2</v>
      </c>
      <c r="E35" s="203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89" t="s">
        <v>17</v>
      </c>
      <c r="C37" s="90"/>
      <c r="D37" s="90"/>
      <c r="E37" s="90"/>
      <c r="F37" s="91"/>
      <c r="G37" s="91"/>
      <c r="H37" s="91"/>
      <c r="I37" s="91"/>
      <c r="J37" s="92"/>
    </row>
    <row r="38" spans="1:10" ht="25.5" customHeight="1" x14ac:dyDescent="0.2">
      <c r="A38" s="88" t="s">
        <v>39</v>
      </c>
      <c r="B38" s="93" t="s">
        <v>18</v>
      </c>
      <c r="C38" s="94" t="s">
        <v>6</v>
      </c>
      <c r="D38" s="94"/>
      <c r="E38" s="94"/>
      <c r="F38" s="95" t="str">
        <f>B23</f>
        <v>Základ pro sníženou DPH</v>
      </c>
      <c r="G38" s="95" t="str">
        <f>B25</f>
        <v>Základ pro základní DPH</v>
      </c>
      <c r="H38" s="96" t="s">
        <v>19</v>
      </c>
      <c r="I38" s="96" t="s">
        <v>1</v>
      </c>
      <c r="J38" s="97" t="s">
        <v>0</v>
      </c>
    </row>
    <row r="39" spans="1:10" ht="25.5" hidden="1" customHeight="1" x14ac:dyDescent="0.2">
      <c r="A39" s="88">
        <v>1</v>
      </c>
      <c r="B39" s="98" t="s">
        <v>44</v>
      </c>
      <c r="C39" s="194"/>
      <c r="D39" s="194"/>
      <c r="E39" s="194"/>
      <c r="F39" s="99">
        <f>'SO01,2 01-1 Pol'!AD1662+'SO01,2 01-2 Pol'!AD182+'SO01,2 01-3 Pol'!AD82+'SO01,2 ON Pol'!AD32+'SUB SUB_01 Pol'!AD96+'SUB SUB_02 Pol'!AD65+'SUB SUB_03 Pol'!AD54+'SUB SUB_04 Pol'!AD42+'SUB SUB_05 Pol'!AD31+'SUB SUB_06 Pol'!AD24+'SUB SUB_07 Pol'!AD32+'SUB SUB_08 Pol'!AD41+'SUB SUB_09 Pol'!AD179+'SUB SUB_10 Pol'!AD293+'SUB SUB_11 Pol'!AD125+'SUB SUB_12 Pol'!AD48+'SUB SUB_13 Pol'!AD210+'SUB SUB_14 Pol'!AD23+'SUB SUB_15 Pol'!AD70+'SUB SUB_16 Pol'!AD92+'SUB SUB_17 Pol'!AD68+'SUB SUB_18 Pol'!AD261+'SUB SUB_19 Pol'!AD489</f>
        <v>0</v>
      </c>
      <c r="G39" s="100">
        <f>'SO01,2 01-1 Pol'!AE1662+'SO01,2 01-2 Pol'!AE182+'SO01,2 01-3 Pol'!AE82+'SO01,2 ON Pol'!AE32+'SUB SUB_01 Pol'!AE96+'SUB SUB_02 Pol'!AE65+'SUB SUB_03 Pol'!AE54+'SUB SUB_04 Pol'!AE42+'SUB SUB_05 Pol'!AE31+'SUB SUB_06 Pol'!AE24+'SUB SUB_07 Pol'!AE32+'SUB SUB_08 Pol'!AE41+'SUB SUB_09 Pol'!AE179+'SUB SUB_10 Pol'!AE293+'SUB SUB_11 Pol'!AE125+'SUB SUB_12 Pol'!AE48+'SUB SUB_13 Pol'!AE210+'SUB SUB_14 Pol'!AE23+'SUB SUB_15 Pol'!AE70+'SUB SUB_16 Pol'!AE92+'SUB SUB_17 Pol'!AE68+'SUB SUB_18 Pol'!AE261+'SUB SUB_19 Pol'!AE489</f>
        <v>0</v>
      </c>
      <c r="H39" s="101">
        <f t="shared" ref="H39:H64" si="1">(F39*SazbaDPH1/100)+(G39*SazbaDPH2/100)</f>
        <v>0</v>
      </c>
      <c r="I39" s="101">
        <f t="shared" ref="I39:I64" si="2">F39+G39+H39</f>
        <v>0</v>
      </c>
      <c r="J39" s="102" t="str">
        <f t="shared" ref="J39:J64" si="3">IF(CenaCelkemVypocet=0,"",I39/CenaCelkemVypocet*100)</f>
        <v/>
      </c>
    </row>
    <row r="40" spans="1:10" ht="25.5" customHeight="1" x14ac:dyDescent="0.2">
      <c r="A40" s="88">
        <v>2</v>
      </c>
      <c r="B40" s="103" t="s">
        <v>45</v>
      </c>
      <c r="C40" s="198" t="s">
        <v>46</v>
      </c>
      <c r="D40" s="198"/>
      <c r="E40" s="198"/>
      <c r="F40" s="104">
        <f>'SO01,2 01-1 Pol'!AD1662+'SO01,2 01-2 Pol'!AD182+'SO01,2 01-3 Pol'!AD82+'SO01,2 ON Pol'!AD32</f>
        <v>0</v>
      </c>
      <c r="G40" s="105">
        <f>'SO01,2 01-1 Pol'!AE1662+'SO01,2 01-2 Pol'!AE182+'SO01,2 01-3 Pol'!AE82+'SO01,2 ON Pol'!AE32</f>
        <v>0</v>
      </c>
      <c r="H40" s="105">
        <f t="shared" si="1"/>
        <v>0</v>
      </c>
      <c r="I40" s="105">
        <f t="shared" si="2"/>
        <v>0</v>
      </c>
      <c r="J40" s="106" t="str">
        <f t="shared" si="3"/>
        <v/>
      </c>
    </row>
    <row r="41" spans="1:10" ht="25.5" customHeight="1" x14ac:dyDescent="0.2">
      <c r="A41" s="88">
        <v>3</v>
      </c>
      <c r="B41" s="107" t="s">
        <v>47</v>
      </c>
      <c r="C41" s="194" t="s">
        <v>48</v>
      </c>
      <c r="D41" s="194"/>
      <c r="E41" s="194"/>
      <c r="F41" s="108">
        <f>'SO01,2 01-1 Pol'!AD1662</f>
        <v>0</v>
      </c>
      <c r="G41" s="101">
        <f>'SO01,2 01-1 Pol'!AE1662</f>
        <v>0</v>
      </c>
      <c r="H41" s="101">
        <f t="shared" si="1"/>
        <v>0</v>
      </c>
      <c r="I41" s="101">
        <f t="shared" si="2"/>
        <v>0</v>
      </c>
      <c r="J41" s="102" t="str">
        <f t="shared" si="3"/>
        <v/>
      </c>
    </row>
    <row r="42" spans="1:10" ht="25.5" customHeight="1" x14ac:dyDescent="0.2">
      <c r="A42" s="88">
        <v>3</v>
      </c>
      <c r="B42" s="107" t="s">
        <v>49</v>
      </c>
      <c r="C42" s="194" t="s">
        <v>50</v>
      </c>
      <c r="D42" s="194"/>
      <c r="E42" s="194"/>
      <c r="F42" s="108">
        <f>'SO01,2 01-2 Pol'!AD182</f>
        <v>0</v>
      </c>
      <c r="G42" s="101">
        <f>'SO01,2 01-2 Pol'!AE182</f>
        <v>0</v>
      </c>
      <c r="H42" s="101">
        <f t="shared" si="1"/>
        <v>0</v>
      </c>
      <c r="I42" s="101">
        <f t="shared" si="2"/>
        <v>0</v>
      </c>
      <c r="J42" s="102" t="str">
        <f t="shared" si="3"/>
        <v/>
      </c>
    </row>
    <row r="43" spans="1:10" ht="25.5" customHeight="1" x14ac:dyDescent="0.2">
      <c r="A43" s="88">
        <v>3</v>
      </c>
      <c r="B43" s="107" t="s">
        <v>51</v>
      </c>
      <c r="C43" s="194" t="s">
        <v>52</v>
      </c>
      <c r="D43" s="194"/>
      <c r="E43" s="194"/>
      <c r="F43" s="108">
        <f>'SO01,2 01-3 Pol'!AD82</f>
        <v>0</v>
      </c>
      <c r="G43" s="101">
        <f>'SO01,2 01-3 Pol'!AE82</f>
        <v>0</v>
      </c>
      <c r="H43" s="101">
        <f t="shared" si="1"/>
        <v>0</v>
      </c>
      <c r="I43" s="101">
        <f t="shared" si="2"/>
        <v>0</v>
      </c>
      <c r="J43" s="102" t="str">
        <f t="shared" si="3"/>
        <v/>
      </c>
    </row>
    <row r="44" spans="1:10" ht="25.5" customHeight="1" x14ac:dyDescent="0.2">
      <c r="A44" s="88">
        <v>3</v>
      </c>
      <c r="B44" s="107" t="s">
        <v>53</v>
      </c>
      <c r="C44" s="194" t="s">
        <v>54</v>
      </c>
      <c r="D44" s="194"/>
      <c r="E44" s="194"/>
      <c r="F44" s="108">
        <f>'SO01,2 ON Pol'!AD32</f>
        <v>0</v>
      </c>
      <c r="G44" s="101">
        <f>'SO01,2 ON Pol'!AE32</f>
        <v>0</v>
      </c>
      <c r="H44" s="101">
        <f t="shared" si="1"/>
        <v>0</v>
      </c>
      <c r="I44" s="101">
        <f t="shared" si="2"/>
        <v>0</v>
      </c>
      <c r="J44" s="102" t="str">
        <f t="shared" si="3"/>
        <v/>
      </c>
    </row>
    <row r="45" spans="1:10" ht="25.5" customHeight="1" x14ac:dyDescent="0.2">
      <c r="A45" s="88">
        <v>2</v>
      </c>
      <c r="B45" s="103" t="s">
        <v>55</v>
      </c>
      <c r="C45" s="198" t="s">
        <v>56</v>
      </c>
      <c r="D45" s="198"/>
      <c r="E45" s="198"/>
      <c r="F45" s="104">
        <f>'SUB SUB_01 Pol'!AD96+'SUB SUB_02 Pol'!AD65+'SUB SUB_03 Pol'!AD54+'SUB SUB_04 Pol'!AD42+'SUB SUB_05 Pol'!AD31+'SUB SUB_06 Pol'!AD24+'SUB SUB_07 Pol'!AD32+'SUB SUB_08 Pol'!AD41+'SUB SUB_09 Pol'!AD179+'SUB SUB_10 Pol'!AD293+'SUB SUB_11 Pol'!AD125+'SUB SUB_12 Pol'!AD48+'SUB SUB_13 Pol'!AD210+'SUB SUB_14 Pol'!AD23+'SUB SUB_15 Pol'!AD70+'SUB SUB_16 Pol'!AD92+'SUB SUB_17 Pol'!AD68+'SUB SUB_18 Pol'!AD261+'SUB SUB_19 Pol'!AD489</f>
        <v>0</v>
      </c>
      <c r="G45" s="105">
        <f>'SUB SUB_01 Pol'!AE96+'SUB SUB_02 Pol'!AE65+'SUB SUB_03 Pol'!AE54+'SUB SUB_04 Pol'!AE42+'SUB SUB_05 Pol'!AE31+'SUB SUB_06 Pol'!AE24+'SUB SUB_07 Pol'!AE32+'SUB SUB_08 Pol'!AE41+'SUB SUB_09 Pol'!AE179+'SUB SUB_10 Pol'!AE293+'SUB SUB_11 Pol'!AE125+'SUB SUB_12 Pol'!AE48+'SUB SUB_13 Pol'!AE210+'SUB SUB_14 Pol'!AE23+'SUB SUB_15 Pol'!AE70+'SUB SUB_16 Pol'!AE92+'SUB SUB_17 Pol'!AE68+'SUB SUB_18 Pol'!AE261+'SUB SUB_19 Pol'!AE489</f>
        <v>0</v>
      </c>
      <c r="H45" s="105">
        <f t="shared" si="1"/>
        <v>0</v>
      </c>
      <c r="I45" s="105">
        <f t="shared" si="2"/>
        <v>0</v>
      </c>
      <c r="J45" s="106" t="str">
        <f t="shared" si="3"/>
        <v/>
      </c>
    </row>
    <row r="46" spans="1:10" ht="25.5" customHeight="1" x14ac:dyDescent="0.2">
      <c r="A46" s="88">
        <v>3</v>
      </c>
      <c r="B46" s="107" t="s">
        <v>57</v>
      </c>
      <c r="C46" s="194" t="s">
        <v>58</v>
      </c>
      <c r="D46" s="194"/>
      <c r="E46" s="194"/>
      <c r="F46" s="108">
        <f>'SUB SUB_01 Pol'!AD96</f>
        <v>0</v>
      </c>
      <c r="G46" s="101">
        <f>'SUB SUB_01 Pol'!AE96</f>
        <v>0</v>
      </c>
      <c r="H46" s="101">
        <f t="shared" si="1"/>
        <v>0</v>
      </c>
      <c r="I46" s="101">
        <f t="shared" si="2"/>
        <v>0</v>
      </c>
      <c r="J46" s="102" t="str">
        <f t="shared" si="3"/>
        <v/>
      </c>
    </row>
    <row r="47" spans="1:10" ht="25.5" customHeight="1" x14ac:dyDescent="0.2">
      <c r="A47" s="88">
        <v>3</v>
      </c>
      <c r="B47" s="107" t="s">
        <v>59</v>
      </c>
      <c r="C47" s="194" t="s">
        <v>60</v>
      </c>
      <c r="D47" s="194"/>
      <c r="E47" s="194"/>
      <c r="F47" s="108">
        <f>'SUB SUB_02 Pol'!AD65</f>
        <v>0</v>
      </c>
      <c r="G47" s="101">
        <f>'SUB SUB_02 Pol'!AE65</f>
        <v>0</v>
      </c>
      <c r="H47" s="101">
        <f t="shared" si="1"/>
        <v>0</v>
      </c>
      <c r="I47" s="101">
        <f t="shared" si="2"/>
        <v>0</v>
      </c>
      <c r="J47" s="102" t="str">
        <f t="shared" si="3"/>
        <v/>
      </c>
    </row>
    <row r="48" spans="1:10" ht="25.5" customHeight="1" x14ac:dyDescent="0.2">
      <c r="A48" s="88">
        <v>3</v>
      </c>
      <c r="B48" s="107" t="s">
        <v>61</v>
      </c>
      <c r="C48" s="194" t="s">
        <v>62</v>
      </c>
      <c r="D48" s="194"/>
      <c r="E48" s="194"/>
      <c r="F48" s="108">
        <f>'SUB SUB_03 Pol'!AD54</f>
        <v>0</v>
      </c>
      <c r="G48" s="101">
        <f>'SUB SUB_03 Pol'!AE54</f>
        <v>0</v>
      </c>
      <c r="H48" s="101">
        <f t="shared" si="1"/>
        <v>0</v>
      </c>
      <c r="I48" s="101">
        <f t="shared" si="2"/>
        <v>0</v>
      </c>
      <c r="J48" s="102" t="str">
        <f t="shared" si="3"/>
        <v/>
      </c>
    </row>
    <row r="49" spans="1:10" ht="25.5" customHeight="1" x14ac:dyDescent="0.2">
      <c r="A49" s="88">
        <v>3</v>
      </c>
      <c r="B49" s="107" t="s">
        <v>63</v>
      </c>
      <c r="C49" s="194" t="s">
        <v>64</v>
      </c>
      <c r="D49" s="194"/>
      <c r="E49" s="194"/>
      <c r="F49" s="108">
        <f>'SUB SUB_04 Pol'!AD42</f>
        <v>0</v>
      </c>
      <c r="G49" s="101">
        <f>'SUB SUB_04 Pol'!AE42</f>
        <v>0</v>
      </c>
      <c r="H49" s="101">
        <f t="shared" si="1"/>
        <v>0</v>
      </c>
      <c r="I49" s="101">
        <f t="shared" si="2"/>
        <v>0</v>
      </c>
      <c r="J49" s="102" t="str">
        <f t="shared" si="3"/>
        <v/>
      </c>
    </row>
    <row r="50" spans="1:10" ht="25.5" customHeight="1" x14ac:dyDescent="0.2">
      <c r="A50" s="88">
        <v>3</v>
      </c>
      <c r="B50" s="107" t="s">
        <v>65</v>
      </c>
      <c r="C50" s="194" t="s">
        <v>66</v>
      </c>
      <c r="D50" s="194"/>
      <c r="E50" s="194"/>
      <c r="F50" s="108">
        <f>'SUB SUB_05 Pol'!AD31</f>
        <v>0</v>
      </c>
      <c r="G50" s="101">
        <f>'SUB SUB_05 Pol'!AE31</f>
        <v>0</v>
      </c>
      <c r="H50" s="101">
        <f t="shared" si="1"/>
        <v>0</v>
      </c>
      <c r="I50" s="101">
        <f t="shared" si="2"/>
        <v>0</v>
      </c>
      <c r="J50" s="102" t="str">
        <f t="shared" si="3"/>
        <v/>
      </c>
    </row>
    <row r="51" spans="1:10" ht="25.5" customHeight="1" x14ac:dyDescent="0.2">
      <c r="A51" s="88">
        <v>3</v>
      </c>
      <c r="B51" s="107" t="s">
        <v>67</v>
      </c>
      <c r="C51" s="194" t="s">
        <v>68</v>
      </c>
      <c r="D51" s="194"/>
      <c r="E51" s="194"/>
      <c r="F51" s="108">
        <f>'SUB SUB_06 Pol'!AD24</f>
        <v>0</v>
      </c>
      <c r="G51" s="101">
        <f>'SUB SUB_06 Pol'!AE24</f>
        <v>0</v>
      </c>
      <c r="H51" s="101">
        <f t="shared" si="1"/>
        <v>0</v>
      </c>
      <c r="I51" s="101">
        <f t="shared" si="2"/>
        <v>0</v>
      </c>
      <c r="J51" s="102" t="str">
        <f t="shared" si="3"/>
        <v/>
      </c>
    </row>
    <row r="52" spans="1:10" ht="25.5" customHeight="1" x14ac:dyDescent="0.2">
      <c r="A52" s="88">
        <v>3</v>
      </c>
      <c r="B52" s="107" t="s">
        <v>69</v>
      </c>
      <c r="C52" s="194" t="s">
        <v>70</v>
      </c>
      <c r="D52" s="194"/>
      <c r="E52" s="194"/>
      <c r="F52" s="108">
        <f>'SUB SUB_07 Pol'!AD32</f>
        <v>0</v>
      </c>
      <c r="G52" s="101">
        <f>'SUB SUB_07 Pol'!AE32</f>
        <v>0</v>
      </c>
      <c r="H52" s="101">
        <f t="shared" si="1"/>
        <v>0</v>
      </c>
      <c r="I52" s="101">
        <f t="shared" si="2"/>
        <v>0</v>
      </c>
      <c r="J52" s="102" t="str">
        <f t="shared" si="3"/>
        <v/>
      </c>
    </row>
    <row r="53" spans="1:10" ht="25.5" customHeight="1" x14ac:dyDescent="0.2">
      <c r="A53" s="88">
        <v>3</v>
      </c>
      <c r="B53" s="107" t="s">
        <v>71</v>
      </c>
      <c r="C53" s="194" t="s">
        <v>72</v>
      </c>
      <c r="D53" s="194"/>
      <c r="E53" s="194"/>
      <c r="F53" s="108">
        <f>'SUB SUB_08 Pol'!AD41</f>
        <v>0</v>
      </c>
      <c r="G53" s="101">
        <f>'SUB SUB_08 Pol'!AE41</f>
        <v>0</v>
      </c>
      <c r="H53" s="101">
        <f t="shared" si="1"/>
        <v>0</v>
      </c>
      <c r="I53" s="101">
        <f t="shared" si="2"/>
        <v>0</v>
      </c>
      <c r="J53" s="102" t="str">
        <f t="shared" si="3"/>
        <v/>
      </c>
    </row>
    <row r="54" spans="1:10" ht="25.5" customHeight="1" x14ac:dyDescent="0.2">
      <c r="A54" s="88">
        <v>3</v>
      </c>
      <c r="B54" s="107" t="s">
        <v>73</v>
      </c>
      <c r="C54" s="194" t="s">
        <v>74</v>
      </c>
      <c r="D54" s="194"/>
      <c r="E54" s="194"/>
      <c r="F54" s="108">
        <f>'SUB SUB_09 Pol'!AD179</f>
        <v>0</v>
      </c>
      <c r="G54" s="101">
        <f>'SUB SUB_09 Pol'!AE179</f>
        <v>0</v>
      </c>
      <c r="H54" s="101">
        <f t="shared" si="1"/>
        <v>0</v>
      </c>
      <c r="I54" s="101">
        <f t="shared" si="2"/>
        <v>0</v>
      </c>
      <c r="J54" s="102" t="str">
        <f t="shared" si="3"/>
        <v/>
      </c>
    </row>
    <row r="55" spans="1:10" ht="25.5" customHeight="1" x14ac:dyDescent="0.2">
      <c r="A55" s="88">
        <v>3</v>
      </c>
      <c r="B55" s="107" t="s">
        <v>75</v>
      </c>
      <c r="C55" s="194" t="s">
        <v>76</v>
      </c>
      <c r="D55" s="194"/>
      <c r="E55" s="194"/>
      <c r="F55" s="108">
        <f>'SUB SUB_10 Pol'!AD293</f>
        <v>0</v>
      </c>
      <c r="G55" s="101">
        <f>'SUB SUB_10 Pol'!AE293</f>
        <v>0</v>
      </c>
      <c r="H55" s="101">
        <f t="shared" si="1"/>
        <v>0</v>
      </c>
      <c r="I55" s="101">
        <f t="shared" si="2"/>
        <v>0</v>
      </c>
      <c r="J55" s="102" t="str">
        <f t="shared" si="3"/>
        <v/>
      </c>
    </row>
    <row r="56" spans="1:10" ht="25.5" customHeight="1" x14ac:dyDescent="0.2">
      <c r="A56" s="88">
        <v>3</v>
      </c>
      <c r="B56" s="107" t="s">
        <v>77</v>
      </c>
      <c r="C56" s="194" t="s">
        <v>78</v>
      </c>
      <c r="D56" s="194"/>
      <c r="E56" s="194"/>
      <c r="F56" s="108">
        <f>'SUB SUB_11 Pol'!AD125</f>
        <v>0</v>
      </c>
      <c r="G56" s="101">
        <f>'SUB SUB_11 Pol'!AE125</f>
        <v>0</v>
      </c>
      <c r="H56" s="101">
        <f t="shared" si="1"/>
        <v>0</v>
      </c>
      <c r="I56" s="101">
        <f t="shared" si="2"/>
        <v>0</v>
      </c>
      <c r="J56" s="102" t="str">
        <f t="shared" si="3"/>
        <v/>
      </c>
    </row>
    <row r="57" spans="1:10" ht="25.5" customHeight="1" x14ac:dyDescent="0.2">
      <c r="A57" s="88">
        <v>3</v>
      </c>
      <c r="B57" s="107" t="s">
        <v>79</v>
      </c>
      <c r="C57" s="194" t="s">
        <v>80</v>
      </c>
      <c r="D57" s="194"/>
      <c r="E57" s="194"/>
      <c r="F57" s="108">
        <f>'SUB SUB_12 Pol'!AD48</f>
        <v>0</v>
      </c>
      <c r="G57" s="101">
        <f>'SUB SUB_12 Pol'!AE48</f>
        <v>0</v>
      </c>
      <c r="H57" s="101">
        <f t="shared" si="1"/>
        <v>0</v>
      </c>
      <c r="I57" s="101">
        <f t="shared" si="2"/>
        <v>0</v>
      </c>
      <c r="J57" s="102" t="str">
        <f t="shared" si="3"/>
        <v/>
      </c>
    </row>
    <row r="58" spans="1:10" ht="25.5" customHeight="1" x14ac:dyDescent="0.2">
      <c r="A58" s="88">
        <v>3</v>
      </c>
      <c r="B58" s="107" t="s">
        <v>81</v>
      </c>
      <c r="C58" s="194" t="s">
        <v>82</v>
      </c>
      <c r="D58" s="194"/>
      <c r="E58" s="194"/>
      <c r="F58" s="108">
        <f>'SUB SUB_13 Pol'!AD210</f>
        <v>0</v>
      </c>
      <c r="G58" s="101">
        <f>'SUB SUB_13 Pol'!AE210</f>
        <v>0</v>
      </c>
      <c r="H58" s="101">
        <f t="shared" si="1"/>
        <v>0</v>
      </c>
      <c r="I58" s="101">
        <f t="shared" si="2"/>
        <v>0</v>
      </c>
      <c r="J58" s="102" t="str">
        <f t="shared" si="3"/>
        <v/>
      </c>
    </row>
    <row r="59" spans="1:10" ht="25.5" customHeight="1" x14ac:dyDescent="0.2">
      <c r="A59" s="88">
        <v>3</v>
      </c>
      <c r="B59" s="107" t="s">
        <v>83</v>
      </c>
      <c r="C59" s="194" t="s">
        <v>84</v>
      </c>
      <c r="D59" s="194"/>
      <c r="E59" s="194"/>
      <c r="F59" s="108">
        <f>'SUB SUB_14 Pol'!AD23</f>
        <v>0</v>
      </c>
      <c r="G59" s="101">
        <f>'SUB SUB_14 Pol'!AE23</f>
        <v>0</v>
      </c>
      <c r="H59" s="101">
        <f t="shared" si="1"/>
        <v>0</v>
      </c>
      <c r="I59" s="101">
        <f t="shared" si="2"/>
        <v>0</v>
      </c>
      <c r="J59" s="102" t="str">
        <f t="shared" si="3"/>
        <v/>
      </c>
    </row>
    <row r="60" spans="1:10" ht="25.5" customHeight="1" x14ac:dyDescent="0.2">
      <c r="A60" s="88">
        <v>3</v>
      </c>
      <c r="B60" s="107" t="s">
        <v>85</v>
      </c>
      <c r="C60" s="194" t="s">
        <v>86</v>
      </c>
      <c r="D60" s="194"/>
      <c r="E60" s="194"/>
      <c r="F60" s="108">
        <f>'SUB SUB_15 Pol'!AD70</f>
        <v>0</v>
      </c>
      <c r="G60" s="101">
        <f>'SUB SUB_15 Pol'!AE70</f>
        <v>0</v>
      </c>
      <c r="H60" s="101">
        <f t="shared" si="1"/>
        <v>0</v>
      </c>
      <c r="I60" s="101">
        <f t="shared" si="2"/>
        <v>0</v>
      </c>
      <c r="J60" s="102" t="str">
        <f t="shared" si="3"/>
        <v/>
      </c>
    </row>
    <row r="61" spans="1:10" ht="25.5" customHeight="1" x14ac:dyDescent="0.2">
      <c r="A61" s="88">
        <v>3</v>
      </c>
      <c r="B61" s="107" t="s">
        <v>87</v>
      </c>
      <c r="C61" s="194" t="s">
        <v>88</v>
      </c>
      <c r="D61" s="194"/>
      <c r="E61" s="194"/>
      <c r="F61" s="108">
        <f>'SUB SUB_16 Pol'!AD92</f>
        <v>0</v>
      </c>
      <c r="G61" s="101">
        <f>'SUB SUB_16 Pol'!AE92</f>
        <v>0</v>
      </c>
      <c r="H61" s="101">
        <f t="shared" si="1"/>
        <v>0</v>
      </c>
      <c r="I61" s="101">
        <f t="shared" si="2"/>
        <v>0</v>
      </c>
      <c r="J61" s="102" t="str">
        <f t="shared" si="3"/>
        <v/>
      </c>
    </row>
    <row r="62" spans="1:10" ht="25.5" customHeight="1" x14ac:dyDescent="0.2">
      <c r="A62" s="88">
        <v>3</v>
      </c>
      <c r="B62" s="107" t="s">
        <v>89</v>
      </c>
      <c r="C62" s="194" t="s">
        <v>90</v>
      </c>
      <c r="D62" s="194"/>
      <c r="E62" s="194"/>
      <c r="F62" s="108">
        <f>'SUB SUB_17 Pol'!AD68</f>
        <v>0</v>
      </c>
      <c r="G62" s="101">
        <f>'SUB SUB_17 Pol'!AE68</f>
        <v>0</v>
      </c>
      <c r="H62" s="101">
        <f t="shared" si="1"/>
        <v>0</v>
      </c>
      <c r="I62" s="101">
        <f t="shared" si="2"/>
        <v>0</v>
      </c>
      <c r="J62" s="102" t="str">
        <f t="shared" si="3"/>
        <v/>
      </c>
    </row>
    <row r="63" spans="1:10" ht="25.5" customHeight="1" x14ac:dyDescent="0.2">
      <c r="A63" s="88">
        <v>3</v>
      </c>
      <c r="B63" s="107" t="s">
        <v>91</v>
      </c>
      <c r="C63" s="194" t="s">
        <v>92</v>
      </c>
      <c r="D63" s="194"/>
      <c r="E63" s="194"/>
      <c r="F63" s="108">
        <f>'SUB SUB_18 Pol'!AD261</f>
        <v>0</v>
      </c>
      <c r="G63" s="101">
        <f>'SUB SUB_18 Pol'!AE261</f>
        <v>0</v>
      </c>
      <c r="H63" s="101">
        <f t="shared" si="1"/>
        <v>0</v>
      </c>
      <c r="I63" s="101">
        <f t="shared" si="2"/>
        <v>0</v>
      </c>
      <c r="J63" s="102" t="str">
        <f t="shared" si="3"/>
        <v/>
      </c>
    </row>
    <row r="64" spans="1:10" ht="25.5" customHeight="1" x14ac:dyDescent="0.2">
      <c r="A64" s="88">
        <v>3</v>
      </c>
      <c r="B64" s="107" t="s">
        <v>93</v>
      </c>
      <c r="C64" s="194" t="s">
        <v>94</v>
      </c>
      <c r="D64" s="194"/>
      <c r="E64" s="194"/>
      <c r="F64" s="108">
        <f>'SUB SUB_19 Pol'!AD489</f>
        <v>0</v>
      </c>
      <c r="G64" s="101">
        <f>'SUB SUB_19 Pol'!AE489</f>
        <v>0</v>
      </c>
      <c r="H64" s="101">
        <f t="shared" si="1"/>
        <v>0</v>
      </c>
      <c r="I64" s="101">
        <f t="shared" si="2"/>
        <v>0</v>
      </c>
      <c r="J64" s="102" t="str">
        <f t="shared" si="3"/>
        <v/>
      </c>
    </row>
    <row r="65" spans="1:10" ht="25.5" customHeight="1" x14ac:dyDescent="0.2">
      <c r="A65" s="88"/>
      <c r="B65" s="195" t="s">
        <v>95</v>
      </c>
      <c r="C65" s="196"/>
      <c r="D65" s="196"/>
      <c r="E65" s="197"/>
      <c r="F65" s="109">
        <f>SUMIF(A39:A64,"=1",F39:F64)</f>
        <v>0</v>
      </c>
      <c r="G65" s="110">
        <f>SUMIF(A39:A64,"=1",G39:G64)</f>
        <v>0</v>
      </c>
      <c r="H65" s="110">
        <f>SUMIF(A39:A64,"=1",H39:H64)</f>
        <v>0</v>
      </c>
      <c r="I65" s="110">
        <f>SUMIF(A39:A64,"=1",I39:I64)</f>
        <v>0</v>
      </c>
      <c r="J65" s="111">
        <f>SUMIF(A39:A64,"=1",J39:J64)</f>
        <v>0</v>
      </c>
    </row>
    <row r="69" spans="1:10" ht="15.75" x14ac:dyDescent="0.25">
      <c r="B69" s="120" t="s">
        <v>97</v>
      </c>
    </row>
    <row r="71" spans="1:10" ht="25.5" customHeight="1" x14ac:dyDescent="0.2">
      <c r="A71" s="122"/>
      <c r="B71" s="125" t="s">
        <v>18</v>
      </c>
      <c r="C71" s="125" t="s">
        <v>6</v>
      </c>
      <c r="D71" s="126"/>
      <c r="E71" s="126"/>
      <c r="F71" s="127" t="s">
        <v>98</v>
      </c>
      <c r="G71" s="127"/>
      <c r="H71" s="127"/>
      <c r="I71" s="127" t="s">
        <v>31</v>
      </c>
      <c r="J71" s="127" t="s">
        <v>0</v>
      </c>
    </row>
    <row r="72" spans="1:10" ht="36.75" customHeight="1" x14ac:dyDescent="0.2">
      <c r="A72" s="123"/>
      <c r="B72" s="128" t="s">
        <v>99</v>
      </c>
      <c r="C72" s="192" t="s">
        <v>100</v>
      </c>
      <c r="D72" s="193"/>
      <c r="E72" s="193"/>
      <c r="F72" s="136" t="s">
        <v>26</v>
      </c>
      <c r="G72" s="129"/>
      <c r="H72" s="129"/>
      <c r="I72" s="129">
        <f>'SUB SUB_09 Pol'!G8</f>
        <v>0</v>
      </c>
      <c r="J72" s="134" t="str">
        <f>IF(I240=0,"",I72/I240*100)</f>
        <v/>
      </c>
    </row>
    <row r="73" spans="1:10" ht="36.75" customHeight="1" x14ac:dyDescent="0.2">
      <c r="A73" s="123"/>
      <c r="B73" s="128" t="s">
        <v>99</v>
      </c>
      <c r="C73" s="192" t="s">
        <v>101</v>
      </c>
      <c r="D73" s="193"/>
      <c r="E73" s="193"/>
      <c r="F73" s="136" t="s">
        <v>26</v>
      </c>
      <c r="G73" s="129"/>
      <c r="H73" s="129"/>
      <c r="I73" s="129">
        <f>'SUB SUB_03 Pol'!G8</f>
        <v>0</v>
      </c>
      <c r="J73" s="134" t="str">
        <f>IF(I240=0,"",I73/I240*100)</f>
        <v/>
      </c>
    </row>
    <row r="74" spans="1:10" ht="36.75" customHeight="1" x14ac:dyDescent="0.2">
      <c r="A74" s="123"/>
      <c r="B74" s="128" t="s">
        <v>99</v>
      </c>
      <c r="C74" s="192" t="s">
        <v>102</v>
      </c>
      <c r="D74" s="193"/>
      <c r="E74" s="193"/>
      <c r="F74" s="136" t="s">
        <v>26</v>
      </c>
      <c r="G74" s="129"/>
      <c r="H74" s="129"/>
      <c r="I74" s="129">
        <f>'SUB SUB_01 Pol'!G8</f>
        <v>0</v>
      </c>
      <c r="J74" s="134" t="str">
        <f>IF(I240=0,"",I74/I240*100)</f>
        <v/>
      </c>
    </row>
    <row r="75" spans="1:10" ht="36.75" customHeight="1" x14ac:dyDescent="0.2">
      <c r="A75" s="123"/>
      <c r="B75" s="128" t="s">
        <v>99</v>
      </c>
      <c r="C75" s="192" t="s">
        <v>103</v>
      </c>
      <c r="D75" s="193"/>
      <c r="E75" s="193"/>
      <c r="F75" s="136" t="s">
        <v>26</v>
      </c>
      <c r="G75" s="129"/>
      <c r="H75" s="129"/>
      <c r="I75" s="129">
        <f>'SUB SUB_11 Pol'!G8</f>
        <v>0</v>
      </c>
      <c r="J75" s="134" t="str">
        <f>IF(I240=0,"",I75/I240*100)</f>
        <v/>
      </c>
    </row>
    <row r="76" spans="1:10" ht="36.75" customHeight="1" x14ac:dyDescent="0.2">
      <c r="A76" s="123"/>
      <c r="B76" s="128" t="s">
        <v>99</v>
      </c>
      <c r="C76" s="192" t="s">
        <v>104</v>
      </c>
      <c r="D76" s="193"/>
      <c r="E76" s="193"/>
      <c r="F76" s="136" t="s">
        <v>26</v>
      </c>
      <c r="G76" s="129"/>
      <c r="H76" s="129"/>
      <c r="I76" s="129">
        <f>'SUB SUB_18 Pol'!G8</f>
        <v>0</v>
      </c>
      <c r="J76" s="134" t="str">
        <f>IF(I240=0,"",I76/I240*100)</f>
        <v/>
      </c>
    </row>
    <row r="77" spans="1:10" ht="36.75" customHeight="1" x14ac:dyDescent="0.2">
      <c r="A77" s="123"/>
      <c r="B77" s="128" t="s">
        <v>105</v>
      </c>
      <c r="C77" s="192" t="s">
        <v>106</v>
      </c>
      <c r="D77" s="193"/>
      <c r="E77" s="193"/>
      <c r="F77" s="136" t="s">
        <v>26</v>
      </c>
      <c r="G77" s="129"/>
      <c r="H77" s="129"/>
      <c r="I77" s="129">
        <f>'SUB SUB_10 Pol'!G229</f>
        <v>0</v>
      </c>
      <c r="J77" s="134" t="str">
        <f>IF(I240=0,"",I77/I240*100)</f>
        <v/>
      </c>
    </row>
    <row r="78" spans="1:10" ht="36.75" customHeight="1" x14ac:dyDescent="0.2">
      <c r="A78" s="123"/>
      <c r="B78" s="128" t="s">
        <v>105</v>
      </c>
      <c r="C78" s="192" t="s">
        <v>107</v>
      </c>
      <c r="D78" s="193"/>
      <c r="E78" s="193"/>
      <c r="F78" s="136" t="s">
        <v>26</v>
      </c>
      <c r="G78" s="129"/>
      <c r="H78" s="129"/>
      <c r="I78" s="129">
        <f>'SUB SUB_18 Pol'!G95</f>
        <v>0</v>
      </c>
      <c r="J78" s="134" t="str">
        <f>IF(I240=0,"",I78/I240*100)</f>
        <v/>
      </c>
    </row>
    <row r="79" spans="1:10" ht="36.75" customHeight="1" x14ac:dyDescent="0.2">
      <c r="A79" s="123"/>
      <c r="B79" s="128" t="s">
        <v>105</v>
      </c>
      <c r="C79" s="192" t="s">
        <v>108</v>
      </c>
      <c r="D79" s="193"/>
      <c r="E79" s="193"/>
      <c r="F79" s="136" t="s">
        <v>26</v>
      </c>
      <c r="G79" s="129"/>
      <c r="H79" s="129"/>
      <c r="I79" s="129">
        <f>'SUB SUB_09 Pol'!G80</f>
        <v>0</v>
      </c>
      <c r="J79" s="134" t="str">
        <f>IF(I240=0,"",I79/I240*100)</f>
        <v/>
      </c>
    </row>
    <row r="80" spans="1:10" ht="36.75" customHeight="1" x14ac:dyDescent="0.2">
      <c r="A80" s="123"/>
      <c r="B80" s="128" t="s">
        <v>105</v>
      </c>
      <c r="C80" s="192" t="s">
        <v>101</v>
      </c>
      <c r="D80" s="193"/>
      <c r="E80" s="193"/>
      <c r="F80" s="136" t="s">
        <v>26</v>
      </c>
      <c r="G80" s="129"/>
      <c r="H80" s="129"/>
      <c r="I80" s="129">
        <f>'SUB SUB_06 Pol'!G8</f>
        <v>0</v>
      </c>
      <c r="J80" s="134" t="str">
        <f>IF(I240=0,"",I80/I240*100)</f>
        <v/>
      </c>
    </row>
    <row r="81" spans="1:10" ht="36.75" customHeight="1" x14ac:dyDescent="0.2">
      <c r="A81" s="123"/>
      <c r="B81" s="128" t="s">
        <v>109</v>
      </c>
      <c r="C81" s="192" t="s">
        <v>110</v>
      </c>
      <c r="D81" s="193"/>
      <c r="E81" s="193"/>
      <c r="F81" s="136" t="s">
        <v>26</v>
      </c>
      <c r="G81" s="129"/>
      <c r="H81" s="129"/>
      <c r="I81" s="129">
        <f>'SUB SUB_10 Pol'!G231</f>
        <v>0</v>
      </c>
      <c r="J81" s="134" t="str">
        <f>IF(I240=0,"",I81/I240*100)</f>
        <v/>
      </c>
    </row>
    <row r="82" spans="1:10" ht="36.75" customHeight="1" x14ac:dyDescent="0.2">
      <c r="A82" s="123"/>
      <c r="B82" s="128" t="s">
        <v>109</v>
      </c>
      <c r="C82" s="192" t="s">
        <v>111</v>
      </c>
      <c r="D82" s="193"/>
      <c r="E82" s="193"/>
      <c r="F82" s="136" t="s">
        <v>26</v>
      </c>
      <c r="G82" s="129"/>
      <c r="H82" s="129"/>
      <c r="I82" s="129">
        <f>'SUB SUB_18 Pol'!G99</f>
        <v>0</v>
      </c>
      <c r="J82" s="134" t="str">
        <f>IF(I240=0,"",I82/I240*100)</f>
        <v/>
      </c>
    </row>
    <row r="83" spans="1:10" ht="36.75" customHeight="1" x14ac:dyDescent="0.2">
      <c r="A83" s="123"/>
      <c r="B83" s="128" t="s">
        <v>109</v>
      </c>
      <c r="C83" s="192" t="s">
        <v>112</v>
      </c>
      <c r="D83" s="193"/>
      <c r="E83" s="193"/>
      <c r="F83" s="136" t="s">
        <v>26</v>
      </c>
      <c r="G83" s="129"/>
      <c r="H83" s="129"/>
      <c r="I83" s="129">
        <f>'SUB SUB_06 Pol'!G12</f>
        <v>0</v>
      </c>
      <c r="J83" s="134" t="str">
        <f>IF(I240=0,"",I83/I240*100)</f>
        <v/>
      </c>
    </row>
    <row r="84" spans="1:10" ht="36.75" customHeight="1" x14ac:dyDescent="0.2">
      <c r="A84" s="123"/>
      <c r="B84" s="128" t="s">
        <v>109</v>
      </c>
      <c r="C84" s="192" t="s">
        <v>113</v>
      </c>
      <c r="D84" s="193"/>
      <c r="E84" s="193"/>
      <c r="F84" s="136" t="s">
        <v>26</v>
      </c>
      <c r="G84" s="129"/>
      <c r="H84" s="129"/>
      <c r="I84" s="129">
        <f>'SUB SUB_09 Pol'!G84</f>
        <v>0</v>
      </c>
      <c r="J84" s="134" t="str">
        <f>IF(I240=0,"",I84/I240*100)</f>
        <v/>
      </c>
    </row>
    <row r="85" spans="1:10" ht="36.75" customHeight="1" x14ac:dyDescent="0.2">
      <c r="A85" s="123"/>
      <c r="B85" s="128" t="s">
        <v>114</v>
      </c>
      <c r="C85" s="192" t="s">
        <v>115</v>
      </c>
      <c r="D85" s="193"/>
      <c r="E85" s="193"/>
      <c r="F85" s="136" t="s">
        <v>26</v>
      </c>
      <c r="G85" s="129"/>
      <c r="H85" s="129"/>
      <c r="I85" s="129">
        <f>'SUB SUB_18 Pol'!G105</f>
        <v>0</v>
      </c>
      <c r="J85" s="134" t="str">
        <f>IF(I240=0,"",I85/I240*100)</f>
        <v/>
      </c>
    </row>
    <row r="86" spans="1:10" ht="36.75" customHeight="1" x14ac:dyDescent="0.2">
      <c r="A86" s="123"/>
      <c r="B86" s="128" t="s">
        <v>114</v>
      </c>
      <c r="C86" s="192" t="s">
        <v>116</v>
      </c>
      <c r="D86" s="193"/>
      <c r="E86" s="193"/>
      <c r="F86" s="136" t="s">
        <v>26</v>
      </c>
      <c r="G86" s="129"/>
      <c r="H86" s="129"/>
      <c r="I86" s="129">
        <f>'SUB SUB_10 Pol'!G240</f>
        <v>0</v>
      </c>
      <c r="J86" s="134" t="str">
        <f>IF(I240=0,"",I86/I240*100)</f>
        <v/>
      </c>
    </row>
    <row r="87" spans="1:10" ht="36.75" customHeight="1" x14ac:dyDescent="0.2">
      <c r="A87" s="123"/>
      <c r="B87" s="128" t="s">
        <v>114</v>
      </c>
      <c r="C87" s="192" t="s">
        <v>117</v>
      </c>
      <c r="D87" s="193"/>
      <c r="E87" s="193"/>
      <c r="F87" s="136" t="s">
        <v>26</v>
      </c>
      <c r="G87" s="129"/>
      <c r="H87" s="129"/>
      <c r="I87" s="129">
        <f>'SUB SUB_09 Pol'!G88</f>
        <v>0</v>
      </c>
      <c r="J87" s="134" t="str">
        <f>IF(I240=0,"",I87/I240*100)</f>
        <v/>
      </c>
    </row>
    <row r="88" spans="1:10" ht="36.75" customHeight="1" x14ac:dyDescent="0.2">
      <c r="A88" s="123"/>
      <c r="B88" s="128" t="s">
        <v>118</v>
      </c>
      <c r="C88" s="192" t="s">
        <v>119</v>
      </c>
      <c r="D88" s="193"/>
      <c r="E88" s="193"/>
      <c r="F88" s="136" t="s">
        <v>26</v>
      </c>
      <c r="G88" s="129"/>
      <c r="H88" s="129"/>
      <c r="I88" s="129">
        <f>'SUB SUB_18 Pol'!G107</f>
        <v>0</v>
      </c>
      <c r="J88" s="134" t="str">
        <f>IF(I240=0,"",I88/I240*100)</f>
        <v/>
      </c>
    </row>
    <row r="89" spans="1:10" ht="36.75" customHeight="1" x14ac:dyDescent="0.2">
      <c r="A89" s="123"/>
      <c r="B89" s="128" t="s">
        <v>118</v>
      </c>
      <c r="C89" s="192" t="s">
        <v>120</v>
      </c>
      <c r="D89" s="193"/>
      <c r="E89" s="193"/>
      <c r="F89" s="136" t="s">
        <v>26</v>
      </c>
      <c r="G89" s="129"/>
      <c r="H89" s="129"/>
      <c r="I89" s="129">
        <f>'SUB SUB_10 Pol'!G242</f>
        <v>0</v>
      </c>
      <c r="J89" s="134" t="str">
        <f>IF(I240=0,"",I89/I240*100)</f>
        <v/>
      </c>
    </row>
    <row r="90" spans="1:10" ht="36.75" customHeight="1" x14ac:dyDescent="0.2">
      <c r="A90" s="123"/>
      <c r="B90" s="128" t="s">
        <v>118</v>
      </c>
      <c r="C90" s="192" t="s">
        <v>121</v>
      </c>
      <c r="D90" s="193"/>
      <c r="E90" s="193"/>
      <c r="F90" s="136" t="s">
        <v>26</v>
      </c>
      <c r="G90" s="129"/>
      <c r="H90" s="129"/>
      <c r="I90" s="129">
        <f>'SUB SUB_09 Pol'!G92</f>
        <v>0</v>
      </c>
      <c r="J90" s="134" t="str">
        <f>IF(I240=0,"",I90/I240*100)</f>
        <v/>
      </c>
    </row>
    <row r="91" spans="1:10" ht="36.75" customHeight="1" x14ac:dyDescent="0.2">
      <c r="A91" s="123"/>
      <c r="B91" s="128" t="s">
        <v>118</v>
      </c>
      <c r="C91" s="192" t="s">
        <v>101</v>
      </c>
      <c r="D91" s="193"/>
      <c r="E91" s="193"/>
      <c r="F91" s="136" t="s">
        <v>26</v>
      </c>
      <c r="G91" s="129"/>
      <c r="H91" s="129"/>
      <c r="I91" s="129">
        <f>'SUB SUB_07 Pol'!G8</f>
        <v>0</v>
      </c>
      <c r="J91" s="134" t="str">
        <f>IF(I240=0,"",I91/I240*100)</f>
        <v/>
      </c>
    </row>
    <row r="92" spans="1:10" ht="36.75" customHeight="1" x14ac:dyDescent="0.2">
      <c r="A92" s="123"/>
      <c r="B92" s="128" t="s">
        <v>122</v>
      </c>
      <c r="C92" s="192" t="s">
        <v>123</v>
      </c>
      <c r="D92" s="193"/>
      <c r="E92" s="193"/>
      <c r="F92" s="136" t="s">
        <v>26</v>
      </c>
      <c r="G92" s="129"/>
      <c r="H92" s="129"/>
      <c r="I92" s="129">
        <f>'SUB SUB_10 Pol'!G244</f>
        <v>0</v>
      </c>
      <c r="J92" s="134" t="str">
        <f>IF(I240=0,"",I92/I240*100)</f>
        <v/>
      </c>
    </row>
    <row r="93" spans="1:10" ht="36.75" customHeight="1" x14ac:dyDescent="0.2">
      <c r="A93" s="123"/>
      <c r="B93" s="128" t="s">
        <v>122</v>
      </c>
      <c r="C93" s="192" t="s">
        <v>124</v>
      </c>
      <c r="D93" s="193"/>
      <c r="E93" s="193"/>
      <c r="F93" s="136" t="s">
        <v>26</v>
      </c>
      <c r="G93" s="129"/>
      <c r="H93" s="129"/>
      <c r="I93" s="129">
        <f>'SUB SUB_18 Pol'!G113</f>
        <v>0</v>
      </c>
      <c r="J93" s="134" t="str">
        <f>IF(I240=0,"",I93/I240*100)</f>
        <v/>
      </c>
    </row>
    <row r="94" spans="1:10" ht="36.75" customHeight="1" x14ac:dyDescent="0.2">
      <c r="A94" s="123"/>
      <c r="B94" s="128" t="s">
        <v>122</v>
      </c>
      <c r="C94" s="192" t="s">
        <v>112</v>
      </c>
      <c r="D94" s="193"/>
      <c r="E94" s="193"/>
      <c r="F94" s="136" t="s">
        <v>26</v>
      </c>
      <c r="G94" s="129"/>
      <c r="H94" s="129"/>
      <c r="I94" s="129">
        <f>'SUB SUB_07 Pol'!G17</f>
        <v>0</v>
      </c>
      <c r="J94" s="134" t="str">
        <f>IF(I240=0,"",I94/I240*100)</f>
        <v/>
      </c>
    </row>
    <row r="95" spans="1:10" ht="36.75" customHeight="1" x14ac:dyDescent="0.2">
      <c r="A95" s="123"/>
      <c r="B95" s="128" t="s">
        <v>122</v>
      </c>
      <c r="C95" s="192" t="s">
        <v>125</v>
      </c>
      <c r="D95" s="193"/>
      <c r="E95" s="193"/>
      <c r="F95" s="136" t="s">
        <v>26</v>
      </c>
      <c r="G95" s="129"/>
      <c r="H95" s="129"/>
      <c r="I95" s="129">
        <f>'SUB SUB_09 Pol'!G139</f>
        <v>0</v>
      </c>
      <c r="J95" s="134" t="str">
        <f>IF(I240=0,"",I95/I240*100)</f>
        <v/>
      </c>
    </row>
    <row r="96" spans="1:10" ht="36.75" customHeight="1" x14ac:dyDescent="0.2">
      <c r="A96" s="123"/>
      <c r="B96" s="128" t="s">
        <v>126</v>
      </c>
      <c r="C96" s="192" t="s">
        <v>127</v>
      </c>
      <c r="D96" s="193"/>
      <c r="E96" s="193"/>
      <c r="F96" s="136" t="s">
        <v>26</v>
      </c>
      <c r="G96" s="129"/>
      <c r="H96" s="129"/>
      <c r="I96" s="129">
        <f>'SUB SUB_18 Pol'!G117</f>
        <v>0</v>
      </c>
      <c r="J96" s="134" t="str">
        <f>IF(I240=0,"",I96/I240*100)</f>
        <v/>
      </c>
    </row>
    <row r="97" spans="1:10" ht="36.75" customHeight="1" x14ac:dyDescent="0.2">
      <c r="A97" s="123"/>
      <c r="B97" s="128" t="s">
        <v>126</v>
      </c>
      <c r="C97" s="192" t="s">
        <v>128</v>
      </c>
      <c r="D97" s="193"/>
      <c r="E97" s="193"/>
      <c r="F97" s="136" t="s">
        <v>26</v>
      </c>
      <c r="G97" s="129"/>
      <c r="H97" s="129"/>
      <c r="I97" s="129">
        <f>'SUB SUB_09 Pol'!G162</f>
        <v>0</v>
      </c>
      <c r="J97" s="134" t="str">
        <f>IF(I240=0,"",I97/I240*100)</f>
        <v/>
      </c>
    </row>
    <row r="98" spans="1:10" ht="36.75" customHeight="1" x14ac:dyDescent="0.2">
      <c r="A98" s="123"/>
      <c r="B98" s="128" t="s">
        <v>126</v>
      </c>
      <c r="C98" s="192" t="s">
        <v>129</v>
      </c>
      <c r="D98" s="193"/>
      <c r="E98" s="193"/>
      <c r="F98" s="136" t="s">
        <v>26</v>
      </c>
      <c r="G98" s="129"/>
      <c r="H98" s="129"/>
      <c r="I98" s="129">
        <f>'SUB SUB_10 Pol'!G252</f>
        <v>0</v>
      </c>
      <c r="J98" s="134" t="str">
        <f>IF(I240=0,"",I98/I240*100)</f>
        <v/>
      </c>
    </row>
    <row r="99" spans="1:10" ht="36.75" customHeight="1" x14ac:dyDescent="0.2">
      <c r="A99" s="123"/>
      <c r="B99" s="128" t="s">
        <v>130</v>
      </c>
      <c r="C99" s="192" t="s">
        <v>131</v>
      </c>
      <c r="D99" s="193"/>
      <c r="E99" s="193"/>
      <c r="F99" s="136" t="s">
        <v>26</v>
      </c>
      <c r="G99" s="129"/>
      <c r="H99" s="129"/>
      <c r="I99" s="129">
        <f>'SUB SUB_18 Pol'!G126</f>
        <v>0</v>
      </c>
      <c r="J99" s="134" t="str">
        <f>IF(I240=0,"",I99/I240*100)</f>
        <v/>
      </c>
    </row>
    <row r="100" spans="1:10" ht="36.75" customHeight="1" x14ac:dyDescent="0.2">
      <c r="A100" s="123"/>
      <c r="B100" s="128" t="s">
        <v>130</v>
      </c>
      <c r="C100" s="192" t="s">
        <v>132</v>
      </c>
      <c r="D100" s="193"/>
      <c r="E100" s="193"/>
      <c r="F100" s="136" t="s">
        <v>26</v>
      </c>
      <c r="G100" s="129"/>
      <c r="H100" s="129"/>
      <c r="I100" s="129">
        <f>'SUB SUB_10 Pol'!G261</f>
        <v>0</v>
      </c>
      <c r="J100" s="134" t="str">
        <f>IF(I240=0,"",I100/I240*100)</f>
        <v/>
      </c>
    </row>
    <row r="101" spans="1:10" ht="36.75" customHeight="1" x14ac:dyDescent="0.2">
      <c r="A101" s="123"/>
      <c r="B101" s="128" t="s">
        <v>130</v>
      </c>
      <c r="C101" s="192" t="s">
        <v>101</v>
      </c>
      <c r="D101" s="193"/>
      <c r="E101" s="193"/>
      <c r="F101" s="136" t="s">
        <v>26</v>
      </c>
      <c r="G101" s="129"/>
      <c r="H101" s="129"/>
      <c r="I101" s="129">
        <f>'SUB SUB_08 Pol'!G8</f>
        <v>0</v>
      </c>
      <c r="J101" s="134" t="str">
        <f>IF(I240=0,"",I101/I240*100)</f>
        <v/>
      </c>
    </row>
    <row r="102" spans="1:10" ht="36.75" customHeight="1" x14ac:dyDescent="0.2">
      <c r="A102" s="123"/>
      <c r="B102" s="128" t="s">
        <v>133</v>
      </c>
      <c r="C102" s="192" t="s">
        <v>134</v>
      </c>
      <c r="D102" s="193"/>
      <c r="E102" s="193"/>
      <c r="F102" s="136" t="s">
        <v>26</v>
      </c>
      <c r="G102" s="129"/>
      <c r="H102" s="129"/>
      <c r="I102" s="129">
        <f>'SUB SUB_18 Pol'!G133</f>
        <v>0</v>
      </c>
      <c r="J102" s="134" t="str">
        <f>IF(I240=0,"",I102/I240*100)</f>
        <v/>
      </c>
    </row>
    <row r="103" spans="1:10" ht="36.75" customHeight="1" x14ac:dyDescent="0.2">
      <c r="A103" s="123"/>
      <c r="B103" s="128" t="s">
        <v>133</v>
      </c>
      <c r="C103" s="192" t="s">
        <v>135</v>
      </c>
      <c r="D103" s="193"/>
      <c r="E103" s="193"/>
      <c r="F103" s="136" t="s">
        <v>26</v>
      </c>
      <c r="G103" s="129"/>
      <c r="H103" s="129"/>
      <c r="I103" s="129">
        <f>'SUB SUB_10 Pol'!G269</f>
        <v>0</v>
      </c>
      <c r="J103" s="134" t="str">
        <f>IF(I240=0,"",I103/I240*100)</f>
        <v/>
      </c>
    </row>
    <row r="104" spans="1:10" ht="36.75" customHeight="1" x14ac:dyDescent="0.2">
      <c r="A104" s="123"/>
      <c r="B104" s="128" t="s">
        <v>133</v>
      </c>
      <c r="C104" s="192" t="s">
        <v>112</v>
      </c>
      <c r="D104" s="193"/>
      <c r="E104" s="193"/>
      <c r="F104" s="136" t="s">
        <v>26</v>
      </c>
      <c r="G104" s="129"/>
      <c r="H104" s="129"/>
      <c r="I104" s="129">
        <f>'SUB SUB_08 Pol'!G23</f>
        <v>0</v>
      </c>
      <c r="J104" s="134" t="str">
        <f>IF(I240=0,"",I104/I240*100)</f>
        <v/>
      </c>
    </row>
    <row r="105" spans="1:10" ht="36.75" customHeight="1" x14ac:dyDescent="0.2">
      <c r="A105" s="123"/>
      <c r="B105" s="128" t="s">
        <v>136</v>
      </c>
      <c r="C105" s="192" t="s">
        <v>137</v>
      </c>
      <c r="D105" s="193"/>
      <c r="E105" s="193"/>
      <c r="F105" s="136" t="s">
        <v>26</v>
      </c>
      <c r="G105" s="129"/>
      <c r="H105" s="129"/>
      <c r="I105" s="129">
        <f>'SUB SUB_18 Pol'!G135</f>
        <v>0</v>
      </c>
      <c r="J105" s="134" t="str">
        <f>IF(I240=0,"",I105/I240*100)</f>
        <v/>
      </c>
    </row>
    <row r="106" spans="1:10" ht="36.75" customHeight="1" x14ac:dyDescent="0.2">
      <c r="A106" s="123"/>
      <c r="B106" s="128" t="s">
        <v>136</v>
      </c>
      <c r="C106" s="192" t="s">
        <v>138</v>
      </c>
      <c r="D106" s="193"/>
      <c r="E106" s="193"/>
      <c r="F106" s="136" t="s">
        <v>26</v>
      </c>
      <c r="G106" s="129"/>
      <c r="H106" s="129"/>
      <c r="I106" s="129">
        <f>'SUB SUB_10 Pol'!G283</f>
        <v>0</v>
      </c>
      <c r="J106" s="134" t="str">
        <f>IF(I240=0,"",I106/I240*100)</f>
        <v/>
      </c>
    </row>
    <row r="107" spans="1:10" ht="36.75" customHeight="1" x14ac:dyDescent="0.2">
      <c r="A107" s="123"/>
      <c r="B107" s="128" t="s">
        <v>139</v>
      </c>
      <c r="C107" s="192" t="s">
        <v>140</v>
      </c>
      <c r="D107" s="193"/>
      <c r="E107" s="193"/>
      <c r="F107" s="136" t="s">
        <v>26</v>
      </c>
      <c r="G107" s="129"/>
      <c r="H107" s="129"/>
      <c r="I107" s="129">
        <f>'SUB SUB_18 Pol'!G147</f>
        <v>0</v>
      </c>
      <c r="J107" s="134" t="str">
        <f>IF(I240=0,"",I107/I240*100)</f>
        <v/>
      </c>
    </row>
    <row r="108" spans="1:10" ht="36.75" customHeight="1" x14ac:dyDescent="0.2">
      <c r="A108" s="123"/>
      <c r="B108" s="128" t="s">
        <v>139</v>
      </c>
      <c r="C108" s="192" t="s">
        <v>141</v>
      </c>
      <c r="D108" s="193"/>
      <c r="E108" s="193"/>
      <c r="F108" s="136" t="s">
        <v>26</v>
      </c>
      <c r="G108" s="129"/>
      <c r="H108" s="129"/>
      <c r="I108" s="129">
        <f>'SUB SUB_10 Pol'!G285</f>
        <v>0</v>
      </c>
      <c r="J108" s="134" t="str">
        <f>IF(I240=0,"",I108/I240*100)</f>
        <v/>
      </c>
    </row>
    <row r="109" spans="1:10" ht="36.75" customHeight="1" x14ac:dyDescent="0.2">
      <c r="A109" s="123"/>
      <c r="B109" s="128" t="s">
        <v>142</v>
      </c>
      <c r="C109" s="192" t="s">
        <v>143</v>
      </c>
      <c r="D109" s="193"/>
      <c r="E109" s="193"/>
      <c r="F109" s="136" t="s">
        <v>26</v>
      </c>
      <c r="G109" s="129"/>
      <c r="H109" s="129"/>
      <c r="I109" s="129">
        <f>'SUB SUB_10 Pol'!G88</f>
        <v>0</v>
      </c>
      <c r="J109" s="134" t="str">
        <f>IF(I240=0,"",I109/I240*100)</f>
        <v/>
      </c>
    </row>
    <row r="110" spans="1:10" ht="36.75" customHeight="1" x14ac:dyDescent="0.2">
      <c r="A110" s="123"/>
      <c r="B110" s="128" t="s">
        <v>142</v>
      </c>
      <c r="C110" s="192" t="s">
        <v>112</v>
      </c>
      <c r="D110" s="193"/>
      <c r="E110" s="193"/>
      <c r="F110" s="136" t="s">
        <v>26</v>
      </c>
      <c r="G110" s="129"/>
      <c r="H110" s="129"/>
      <c r="I110" s="129">
        <f>'SUB SUB_03 Pol'!G34</f>
        <v>0</v>
      </c>
      <c r="J110" s="134" t="str">
        <f>IF(I240=0,"",I110/I240*100)</f>
        <v/>
      </c>
    </row>
    <row r="111" spans="1:10" ht="36.75" customHeight="1" x14ac:dyDescent="0.2">
      <c r="A111" s="123"/>
      <c r="B111" s="128" t="s">
        <v>142</v>
      </c>
      <c r="C111" s="192" t="s">
        <v>144</v>
      </c>
      <c r="D111" s="193"/>
      <c r="E111" s="193"/>
      <c r="F111" s="136" t="s">
        <v>26</v>
      </c>
      <c r="G111" s="129"/>
      <c r="H111" s="129"/>
      <c r="I111" s="129">
        <f>'SUB SUB_11 Pol'!G30</f>
        <v>0</v>
      </c>
      <c r="J111" s="134" t="str">
        <f>IF(I240=0,"",I111/I240*100)</f>
        <v/>
      </c>
    </row>
    <row r="112" spans="1:10" ht="36.75" customHeight="1" x14ac:dyDescent="0.2">
      <c r="A112" s="123"/>
      <c r="B112" s="128" t="s">
        <v>142</v>
      </c>
      <c r="C112" s="192" t="s">
        <v>145</v>
      </c>
      <c r="D112" s="193"/>
      <c r="E112" s="193"/>
      <c r="F112" s="136" t="s">
        <v>26</v>
      </c>
      <c r="G112" s="129"/>
      <c r="H112" s="129"/>
      <c r="I112" s="129">
        <f>'SUB SUB_09 Pol'!G19</f>
        <v>0</v>
      </c>
      <c r="J112" s="134" t="str">
        <f>IF(I240=0,"",I112/I240*100)</f>
        <v/>
      </c>
    </row>
    <row r="113" spans="1:10" ht="36.75" customHeight="1" x14ac:dyDescent="0.2">
      <c r="A113" s="123"/>
      <c r="B113" s="128" t="s">
        <v>142</v>
      </c>
      <c r="C113" s="192" t="s">
        <v>146</v>
      </c>
      <c r="D113" s="193"/>
      <c r="E113" s="193"/>
      <c r="F113" s="136" t="s">
        <v>26</v>
      </c>
      <c r="G113" s="129"/>
      <c r="H113" s="129"/>
      <c r="I113" s="129">
        <f>'SUB SUB_01 Pol'!G24</f>
        <v>0</v>
      </c>
      <c r="J113" s="134" t="str">
        <f>IF(I240=0,"",I113/I240*100)</f>
        <v/>
      </c>
    </row>
    <row r="114" spans="1:10" ht="36.75" customHeight="1" x14ac:dyDescent="0.2">
      <c r="A114" s="123"/>
      <c r="B114" s="128" t="s">
        <v>142</v>
      </c>
      <c r="C114" s="192" t="s">
        <v>147</v>
      </c>
      <c r="D114" s="193"/>
      <c r="E114" s="193"/>
      <c r="F114" s="136" t="s">
        <v>26</v>
      </c>
      <c r="G114" s="129"/>
      <c r="H114" s="129"/>
      <c r="I114" s="129">
        <f>'SUB SUB_18 Pol'!G11</f>
        <v>0</v>
      </c>
      <c r="J114" s="134" t="str">
        <f>IF(I240=0,"",I114/I240*100)</f>
        <v/>
      </c>
    </row>
    <row r="115" spans="1:10" ht="36.75" customHeight="1" x14ac:dyDescent="0.2">
      <c r="A115" s="123"/>
      <c r="B115" s="128" t="s">
        <v>148</v>
      </c>
      <c r="C115" s="192" t="s">
        <v>149</v>
      </c>
      <c r="D115" s="193"/>
      <c r="E115" s="193"/>
      <c r="F115" s="136" t="s">
        <v>26</v>
      </c>
      <c r="G115" s="129"/>
      <c r="H115" s="129"/>
      <c r="I115" s="129">
        <f>'SUB SUB_18 Pol'!G151</f>
        <v>0</v>
      </c>
      <c r="J115" s="134" t="str">
        <f>IF(I240=0,"",I115/I240*100)</f>
        <v/>
      </c>
    </row>
    <row r="116" spans="1:10" ht="36.75" customHeight="1" x14ac:dyDescent="0.2">
      <c r="A116" s="123"/>
      <c r="B116" s="128" t="s">
        <v>148</v>
      </c>
      <c r="C116" s="192" t="s">
        <v>150</v>
      </c>
      <c r="D116" s="193"/>
      <c r="E116" s="193"/>
      <c r="F116" s="136" t="s">
        <v>26</v>
      </c>
      <c r="G116" s="129"/>
      <c r="H116" s="129"/>
      <c r="I116" s="129">
        <f>'SUB SUB_10 Pol'!G287</f>
        <v>0</v>
      </c>
      <c r="J116" s="134" t="str">
        <f>IF(I240=0,"",I116/I240*100)</f>
        <v/>
      </c>
    </row>
    <row r="117" spans="1:10" ht="36.75" customHeight="1" x14ac:dyDescent="0.2">
      <c r="A117" s="123"/>
      <c r="B117" s="128" t="s">
        <v>151</v>
      </c>
      <c r="C117" s="192" t="s">
        <v>152</v>
      </c>
      <c r="D117" s="193"/>
      <c r="E117" s="193"/>
      <c r="F117" s="136" t="s">
        <v>26</v>
      </c>
      <c r="G117" s="129"/>
      <c r="H117" s="129"/>
      <c r="I117" s="129">
        <f>'SUB SUB_18 Pol'!G161</f>
        <v>0</v>
      </c>
      <c r="J117" s="134" t="str">
        <f>IF(I240=0,"",I117/I240*100)</f>
        <v/>
      </c>
    </row>
    <row r="118" spans="1:10" ht="36.75" customHeight="1" x14ac:dyDescent="0.2">
      <c r="A118" s="123"/>
      <c r="B118" s="128" t="s">
        <v>153</v>
      </c>
      <c r="C118" s="192" t="s">
        <v>154</v>
      </c>
      <c r="D118" s="193"/>
      <c r="E118" s="193"/>
      <c r="F118" s="136" t="s">
        <v>26</v>
      </c>
      <c r="G118" s="129"/>
      <c r="H118" s="129"/>
      <c r="I118" s="129">
        <f>'SUB SUB_18 Pol'!G164</f>
        <v>0</v>
      </c>
      <c r="J118" s="134" t="str">
        <f>IF(I240=0,"",I118/I240*100)</f>
        <v/>
      </c>
    </row>
    <row r="119" spans="1:10" ht="36.75" customHeight="1" x14ac:dyDescent="0.2">
      <c r="A119" s="123"/>
      <c r="B119" s="128" t="s">
        <v>155</v>
      </c>
      <c r="C119" s="192" t="s">
        <v>156</v>
      </c>
      <c r="D119" s="193"/>
      <c r="E119" s="193"/>
      <c r="F119" s="136" t="s">
        <v>26</v>
      </c>
      <c r="G119" s="129"/>
      <c r="H119" s="129"/>
      <c r="I119" s="129">
        <f>'SUB SUB_18 Pol'!G166</f>
        <v>0</v>
      </c>
      <c r="J119" s="134" t="str">
        <f>IF(I240=0,"",I119/I240*100)</f>
        <v/>
      </c>
    </row>
    <row r="120" spans="1:10" ht="36.75" customHeight="1" x14ac:dyDescent="0.2">
      <c r="A120" s="123"/>
      <c r="B120" s="128" t="s">
        <v>157</v>
      </c>
      <c r="C120" s="192" t="s">
        <v>158</v>
      </c>
      <c r="D120" s="193"/>
      <c r="E120" s="193"/>
      <c r="F120" s="136" t="s">
        <v>26</v>
      </c>
      <c r="G120" s="129"/>
      <c r="H120" s="129"/>
      <c r="I120" s="129">
        <f>'SUB SUB_18 Pol'!G170</f>
        <v>0</v>
      </c>
      <c r="J120" s="134" t="str">
        <f>IF(I240=0,"",I120/I240*100)</f>
        <v/>
      </c>
    </row>
    <row r="121" spans="1:10" ht="36.75" customHeight="1" x14ac:dyDescent="0.2">
      <c r="A121" s="123"/>
      <c r="B121" s="128" t="s">
        <v>159</v>
      </c>
      <c r="C121" s="192" t="s">
        <v>160</v>
      </c>
      <c r="D121" s="193"/>
      <c r="E121" s="193"/>
      <c r="F121" s="136" t="s">
        <v>26</v>
      </c>
      <c r="G121" s="129"/>
      <c r="H121" s="129"/>
      <c r="I121" s="129">
        <f>'SUB SUB_18 Pol'!G174</f>
        <v>0</v>
      </c>
      <c r="J121" s="134" t="str">
        <f>IF(I240=0,"",I121/I240*100)</f>
        <v/>
      </c>
    </row>
    <row r="122" spans="1:10" ht="36.75" customHeight="1" x14ac:dyDescent="0.2">
      <c r="A122" s="123"/>
      <c r="B122" s="128" t="s">
        <v>161</v>
      </c>
      <c r="C122" s="192" t="s">
        <v>162</v>
      </c>
      <c r="D122" s="193"/>
      <c r="E122" s="193"/>
      <c r="F122" s="136" t="s">
        <v>26</v>
      </c>
      <c r="G122" s="129"/>
      <c r="H122" s="129"/>
      <c r="I122" s="129">
        <f>'SUB SUB_18 Pol'!G180</f>
        <v>0</v>
      </c>
      <c r="J122" s="134" t="str">
        <f>IF(I240=0,"",I122/I240*100)</f>
        <v/>
      </c>
    </row>
    <row r="123" spans="1:10" ht="36.75" customHeight="1" x14ac:dyDescent="0.2">
      <c r="A123" s="123"/>
      <c r="B123" s="128" t="s">
        <v>163</v>
      </c>
      <c r="C123" s="192" t="s">
        <v>164</v>
      </c>
      <c r="D123" s="193"/>
      <c r="E123" s="193"/>
      <c r="F123" s="136" t="s">
        <v>26</v>
      </c>
      <c r="G123" s="129"/>
      <c r="H123" s="129"/>
      <c r="I123" s="129">
        <f>'SUB SUB_18 Pol'!G211</f>
        <v>0</v>
      </c>
      <c r="J123" s="134" t="str">
        <f>IF(I240=0,"",I123/I240*100)</f>
        <v/>
      </c>
    </row>
    <row r="124" spans="1:10" ht="36.75" customHeight="1" x14ac:dyDescent="0.2">
      <c r="A124" s="123"/>
      <c r="B124" s="128" t="s">
        <v>165</v>
      </c>
      <c r="C124" s="192" t="s">
        <v>166</v>
      </c>
      <c r="D124" s="193"/>
      <c r="E124" s="193"/>
      <c r="F124" s="136" t="s">
        <v>26</v>
      </c>
      <c r="G124" s="129"/>
      <c r="H124" s="129"/>
      <c r="I124" s="129">
        <f>'SUB SUB_18 Pol'!G230</f>
        <v>0</v>
      </c>
      <c r="J124" s="134" t="str">
        <f>IF(I240=0,"",I124/I240*100)</f>
        <v/>
      </c>
    </row>
    <row r="125" spans="1:10" ht="36.75" customHeight="1" x14ac:dyDescent="0.2">
      <c r="A125" s="123"/>
      <c r="B125" s="128" t="s">
        <v>167</v>
      </c>
      <c r="C125" s="192" t="s">
        <v>168</v>
      </c>
      <c r="D125" s="193"/>
      <c r="E125" s="193"/>
      <c r="F125" s="136" t="s">
        <v>26</v>
      </c>
      <c r="G125" s="129"/>
      <c r="H125" s="129"/>
      <c r="I125" s="129">
        <f>'SUB SUB_18 Pol'!G233</f>
        <v>0</v>
      </c>
      <c r="J125" s="134" t="str">
        <f>IF(I240=0,"",I125/I240*100)</f>
        <v/>
      </c>
    </row>
    <row r="126" spans="1:10" ht="36.75" customHeight="1" x14ac:dyDescent="0.2">
      <c r="A126" s="123"/>
      <c r="B126" s="128" t="s">
        <v>169</v>
      </c>
      <c r="C126" s="192" t="s">
        <v>170</v>
      </c>
      <c r="D126" s="193"/>
      <c r="E126" s="193"/>
      <c r="F126" s="136" t="s">
        <v>26</v>
      </c>
      <c r="G126" s="129"/>
      <c r="H126" s="129"/>
      <c r="I126" s="129">
        <f>'SUB SUB_10 Pol'!G112</f>
        <v>0</v>
      </c>
      <c r="J126" s="134" t="str">
        <f>IF(I240=0,"",I126/I240*100)</f>
        <v/>
      </c>
    </row>
    <row r="127" spans="1:10" ht="36.75" customHeight="1" x14ac:dyDescent="0.2">
      <c r="A127" s="123"/>
      <c r="B127" s="128" t="s">
        <v>169</v>
      </c>
      <c r="C127" s="192" t="s">
        <v>171</v>
      </c>
      <c r="D127" s="193"/>
      <c r="E127" s="193"/>
      <c r="F127" s="136" t="s">
        <v>26</v>
      </c>
      <c r="G127" s="129"/>
      <c r="H127" s="129"/>
      <c r="I127" s="129">
        <f>'SUB SUB_18 Pol'!G28</f>
        <v>0</v>
      </c>
      <c r="J127" s="134" t="str">
        <f>IF(I240=0,"",I127/I240*100)</f>
        <v/>
      </c>
    </row>
    <row r="128" spans="1:10" ht="36.75" customHeight="1" x14ac:dyDescent="0.2">
      <c r="A128" s="123"/>
      <c r="B128" s="128" t="s">
        <v>169</v>
      </c>
      <c r="C128" s="192" t="s">
        <v>172</v>
      </c>
      <c r="D128" s="193"/>
      <c r="E128" s="193"/>
      <c r="F128" s="136" t="s">
        <v>26</v>
      </c>
      <c r="G128" s="129"/>
      <c r="H128" s="129"/>
      <c r="I128" s="129">
        <f>'SUB SUB_01 Pol'!G31</f>
        <v>0</v>
      </c>
      <c r="J128" s="134" t="str">
        <f>IF(I240=0,"",I128/I240*100)</f>
        <v/>
      </c>
    </row>
    <row r="129" spans="1:10" ht="36.75" customHeight="1" x14ac:dyDescent="0.2">
      <c r="A129" s="123"/>
      <c r="B129" s="128" t="s">
        <v>169</v>
      </c>
      <c r="C129" s="192" t="s">
        <v>173</v>
      </c>
      <c r="D129" s="193"/>
      <c r="E129" s="193"/>
      <c r="F129" s="136" t="s">
        <v>26</v>
      </c>
      <c r="G129" s="129"/>
      <c r="H129" s="129"/>
      <c r="I129" s="129">
        <f>'SUB SUB_09 Pol'!G26</f>
        <v>0</v>
      </c>
      <c r="J129" s="134" t="str">
        <f>IF(I240=0,"",I129/I240*100)</f>
        <v/>
      </c>
    </row>
    <row r="130" spans="1:10" ht="36.75" customHeight="1" x14ac:dyDescent="0.2">
      <c r="A130" s="123"/>
      <c r="B130" s="128" t="s">
        <v>169</v>
      </c>
      <c r="C130" s="192" t="s">
        <v>174</v>
      </c>
      <c r="D130" s="193"/>
      <c r="E130" s="193"/>
      <c r="F130" s="136" t="s">
        <v>26</v>
      </c>
      <c r="G130" s="129"/>
      <c r="H130" s="129"/>
      <c r="I130" s="129">
        <f>'SUB SUB_11 Pol'!G49</f>
        <v>0</v>
      </c>
      <c r="J130" s="134" t="str">
        <f>IF(I240=0,"",I130/I240*100)</f>
        <v/>
      </c>
    </row>
    <row r="131" spans="1:10" ht="36.75" customHeight="1" x14ac:dyDescent="0.2">
      <c r="A131" s="123"/>
      <c r="B131" s="128" t="s">
        <v>175</v>
      </c>
      <c r="C131" s="192" t="s">
        <v>176</v>
      </c>
      <c r="D131" s="193"/>
      <c r="E131" s="193"/>
      <c r="F131" s="136" t="s">
        <v>26</v>
      </c>
      <c r="G131" s="129"/>
      <c r="H131" s="129"/>
      <c r="I131" s="129">
        <f>'SUB SUB_18 Pol'!G235</f>
        <v>0</v>
      </c>
      <c r="J131" s="134" t="str">
        <f>IF(I240=0,"",I131/I240*100)</f>
        <v/>
      </c>
    </row>
    <row r="132" spans="1:10" ht="36.75" customHeight="1" x14ac:dyDescent="0.2">
      <c r="A132" s="123"/>
      <c r="B132" s="128" t="s">
        <v>177</v>
      </c>
      <c r="C132" s="192" t="s">
        <v>178</v>
      </c>
      <c r="D132" s="193"/>
      <c r="E132" s="193"/>
      <c r="F132" s="136" t="s">
        <v>26</v>
      </c>
      <c r="G132" s="129"/>
      <c r="H132" s="129"/>
      <c r="I132" s="129">
        <f>'SUB SUB_18 Pol'!G239</f>
        <v>0</v>
      </c>
      <c r="J132" s="134" t="str">
        <f>IF(I240=0,"",I132/I240*100)</f>
        <v/>
      </c>
    </row>
    <row r="133" spans="1:10" ht="36.75" customHeight="1" x14ac:dyDescent="0.2">
      <c r="A133" s="123"/>
      <c r="B133" s="128" t="s">
        <v>179</v>
      </c>
      <c r="C133" s="192" t="s">
        <v>180</v>
      </c>
      <c r="D133" s="193"/>
      <c r="E133" s="193"/>
      <c r="F133" s="136" t="s">
        <v>26</v>
      </c>
      <c r="G133" s="129"/>
      <c r="H133" s="129"/>
      <c r="I133" s="129">
        <f>'SUB SUB_18 Pol'!G249</f>
        <v>0</v>
      </c>
      <c r="J133" s="134" t="str">
        <f>IF(I240=0,"",I133/I240*100)</f>
        <v/>
      </c>
    </row>
    <row r="134" spans="1:10" ht="36.75" customHeight="1" x14ac:dyDescent="0.2">
      <c r="A134" s="123"/>
      <c r="B134" s="128" t="s">
        <v>181</v>
      </c>
      <c r="C134" s="192" t="s">
        <v>182</v>
      </c>
      <c r="D134" s="193"/>
      <c r="E134" s="193"/>
      <c r="F134" s="136" t="s">
        <v>26</v>
      </c>
      <c r="G134" s="129"/>
      <c r="H134" s="129"/>
      <c r="I134" s="129">
        <f>'SUB SUB_10 Pol'!G130</f>
        <v>0</v>
      </c>
      <c r="J134" s="134" t="str">
        <f>IF(I240=0,"",I134/I240*100)</f>
        <v/>
      </c>
    </row>
    <row r="135" spans="1:10" ht="36.75" customHeight="1" x14ac:dyDescent="0.2">
      <c r="A135" s="123"/>
      <c r="B135" s="128" t="s">
        <v>181</v>
      </c>
      <c r="C135" s="192" t="s">
        <v>183</v>
      </c>
      <c r="D135" s="193"/>
      <c r="E135" s="193"/>
      <c r="F135" s="136" t="s">
        <v>26</v>
      </c>
      <c r="G135" s="129"/>
      <c r="H135" s="129"/>
      <c r="I135" s="129">
        <f>'SUB SUB_18 Pol'!G65</f>
        <v>0</v>
      </c>
      <c r="J135" s="134" t="str">
        <f>IF(I240=0,"",I135/I240*100)</f>
        <v/>
      </c>
    </row>
    <row r="136" spans="1:10" ht="36.75" customHeight="1" x14ac:dyDescent="0.2">
      <c r="A136" s="123"/>
      <c r="B136" s="128" t="s">
        <v>181</v>
      </c>
      <c r="C136" s="192" t="s">
        <v>184</v>
      </c>
      <c r="D136" s="193"/>
      <c r="E136" s="193"/>
      <c r="F136" s="136" t="s">
        <v>26</v>
      </c>
      <c r="G136" s="129"/>
      <c r="H136" s="129"/>
      <c r="I136" s="129">
        <f>'SUB SUB_11 Pol'!G64</f>
        <v>0</v>
      </c>
      <c r="J136" s="134" t="str">
        <f>IF(I240=0,"",I136/I240*100)</f>
        <v/>
      </c>
    </row>
    <row r="137" spans="1:10" ht="36.75" customHeight="1" x14ac:dyDescent="0.2">
      <c r="A137" s="123"/>
      <c r="B137" s="128" t="s">
        <v>181</v>
      </c>
      <c r="C137" s="192" t="s">
        <v>185</v>
      </c>
      <c r="D137" s="193"/>
      <c r="E137" s="193"/>
      <c r="F137" s="136" t="s">
        <v>26</v>
      </c>
      <c r="G137" s="129"/>
      <c r="H137" s="129"/>
      <c r="I137" s="129">
        <f>'SUB SUB_01 Pol'!G43</f>
        <v>0</v>
      </c>
      <c r="J137" s="134" t="str">
        <f>IF(I240=0,"",I137/I240*100)</f>
        <v/>
      </c>
    </row>
    <row r="138" spans="1:10" ht="36.75" customHeight="1" x14ac:dyDescent="0.2">
      <c r="A138" s="123"/>
      <c r="B138" s="128" t="s">
        <v>181</v>
      </c>
      <c r="C138" s="192" t="s">
        <v>186</v>
      </c>
      <c r="D138" s="193"/>
      <c r="E138" s="193"/>
      <c r="F138" s="136" t="s">
        <v>26</v>
      </c>
      <c r="G138" s="129"/>
      <c r="H138" s="129"/>
      <c r="I138" s="129">
        <f>'SUB SUB_09 Pol'!G33</f>
        <v>0</v>
      </c>
      <c r="J138" s="134" t="str">
        <f>IF(I240=0,"",I138/I240*100)</f>
        <v/>
      </c>
    </row>
    <row r="139" spans="1:10" ht="36.75" customHeight="1" x14ac:dyDescent="0.2">
      <c r="A139" s="123"/>
      <c r="B139" s="128" t="s">
        <v>181</v>
      </c>
      <c r="C139" s="192" t="s">
        <v>101</v>
      </c>
      <c r="D139" s="193"/>
      <c r="E139" s="193"/>
      <c r="F139" s="136" t="s">
        <v>26</v>
      </c>
      <c r="G139" s="129"/>
      <c r="H139" s="129"/>
      <c r="I139" s="129">
        <f>'SUB SUB_04 Pol'!G8</f>
        <v>0</v>
      </c>
      <c r="J139" s="134" t="str">
        <f>IF(I240=0,"",I139/I240*100)</f>
        <v/>
      </c>
    </row>
    <row r="140" spans="1:10" ht="36.75" customHeight="1" x14ac:dyDescent="0.2">
      <c r="A140" s="123"/>
      <c r="B140" s="128" t="s">
        <v>187</v>
      </c>
      <c r="C140" s="192" t="s">
        <v>188</v>
      </c>
      <c r="D140" s="193"/>
      <c r="E140" s="193"/>
      <c r="F140" s="136" t="s">
        <v>26</v>
      </c>
      <c r="G140" s="129"/>
      <c r="H140" s="129"/>
      <c r="I140" s="129">
        <f>'SUB SUB_10 Pol'!G155</f>
        <v>0</v>
      </c>
      <c r="J140" s="134" t="str">
        <f>IF(I240=0,"",I140/I240*100)</f>
        <v/>
      </c>
    </row>
    <row r="141" spans="1:10" ht="36.75" customHeight="1" x14ac:dyDescent="0.2">
      <c r="A141" s="123"/>
      <c r="B141" s="128" t="s">
        <v>187</v>
      </c>
      <c r="C141" s="192" t="s">
        <v>189</v>
      </c>
      <c r="D141" s="193"/>
      <c r="E141" s="193"/>
      <c r="F141" s="136" t="s">
        <v>26</v>
      </c>
      <c r="G141" s="129"/>
      <c r="H141" s="129"/>
      <c r="I141" s="129">
        <f>'SUB SUB_18 Pol'!G69</f>
        <v>0</v>
      </c>
      <c r="J141" s="134" t="str">
        <f>IF(I240=0,"",I141/I240*100)</f>
        <v/>
      </c>
    </row>
    <row r="142" spans="1:10" ht="36.75" customHeight="1" x14ac:dyDescent="0.2">
      <c r="A142" s="123"/>
      <c r="B142" s="128" t="s">
        <v>187</v>
      </c>
      <c r="C142" s="192" t="s">
        <v>112</v>
      </c>
      <c r="D142" s="193"/>
      <c r="E142" s="193"/>
      <c r="F142" s="136" t="s">
        <v>26</v>
      </c>
      <c r="G142" s="129"/>
      <c r="H142" s="129"/>
      <c r="I142" s="129">
        <f>'SUB SUB_01 Pol'!G65+'SUB SUB_04 Pol'!G21</f>
        <v>0</v>
      </c>
      <c r="J142" s="134" t="str">
        <f>IF(I240=0,"",I142/I240*100)</f>
        <v/>
      </c>
    </row>
    <row r="143" spans="1:10" ht="36.75" customHeight="1" x14ac:dyDescent="0.2">
      <c r="A143" s="123"/>
      <c r="B143" s="128" t="s">
        <v>187</v>
      </c>
      <c r="C143" s="192" t="s">
        <v>190</v>
      </c>
      <c r="D143" s="193"/>
      <c r="E143" s="193"/>
      <c r="F143" s="136" t="s">
        <v>26</v>
      </c>
      <c r="G143" s="129"/>
      <c r="H143" s="129"/>
      <c r="I143" s="129">
        <f>'SUB SUB_09 Pol'!G40</f>
        <v>0</v>
      </c>
      <c r="J143" s="134" t="str">
        <f>IF(I240=0,"",I143/I240*100)</f>
        <v/>
      </c>
    </row>
    <row r="144" spans="1:10" ht="36.75" customHeight="1" x14ac:dyDescent="0.2">
      <c r="A144" s="123"/>
      <c r="B144" s="128" t="s">
        <v>187</v>
      </c>
      <c r="C144" s="192" t="s">
        <v>191</v>
      </c>
      <c r="D144" s="193"/>
      <c r="E144" s="193"/>
      <c r="F144" s="136" t="s">
        <v>26</v>
      </c>
      <c r="G144" s="129"/>
      <c r="H144" s="129"/>
      <c r="I144" s="129">
        <f>'SUB SUB_11 Pol'!G79</f>
        <v>0</v>
      </c>
      <c r="J144" s="134" t="str">
        <f>IF(I240=0,"",I144/I240*100)</f>
        <v/>
      </c>
    </row>
    <row r="145" spans="1:10" ht="36.75" customHeight="1" x14ac:dyDescent="0.2">
      <c r="A145" s="123"/>
      <c r="B145" s="128" t="s">
        <v>192</v>
      </c>
      <c r="C145" s="192" t="s">
        <v>193</v>
      </c>
      <c r="D145" s="193"/>
      <c r="E145" s="193"/>
      <c r="F145" s="136" t="s">
        <v>26</v>
      </c>
      <c r="G145" s="129"/>
      <c r="H145" s="129"/>
      <c r="I145" s="129">
        <f>'SUB SUB_10 Pol'!G165</f>
        <v>0</v>
      </c>
      <c r="J145" s="134" t="str">
        <f>IF(I240=0,"",I145/I240*100)</f>
        <v/>
      </c>
    </row>
    <row r="146" spans="1:10" ht="36.75" customHeight="1" x14ac:dyDescent="0.2">
      <c r="A146" s="123"/>
      <c r="B146" s="128" t="s">
        <v>192</v>
      </c>
      <c r="C146" s="192" t="s">
        <v>194</v>
      </c>
      <c r="D146" s="193"/>
      <c r="E146" s="193"/>
      <c r="F146" s="136" t="s">
        <v>26</v>
      </c>
      <c r="G146" s="129"/>
      <c r="H146" s="129"/>
      <c r="I146" s="129">
        <f>'SUB SUB_18 Pol'!G74</f>
        <v>0</v>
      </c>
      <c r="J146" s="134" t="str">
        <f>IF(I240=0,"",I146/I240*100)</f>
        <v/>
      </c>
    </row>
    <row r="147" spans="1:10" ht="36.75" customHeight="1" x14ac:dyDescent="0.2">
      <c r="A147" s="123"/>
      <c r="B147" s="128" t="s">
        <v>192</v>
      </c>
      <c r="C147" s="192" t="s">
        <v>195</v>
      </c>
      <c r="D147" s="193"/>
      <c r="E147" s="193"/>
      <c r="F147" s="136" t="s">
        <v>26</v>
      </c>
      <c r="G147" s="129"/>
      <c r="H147" s="129"/>
      <c r="I147" s="129">
        <f>'SUB SUB_09 Pol'!G47</f>
        <v>0</v>
      </c>
      <c r="J147" s="134" t="str">
        <f>IF(I240=0,"",I147/I240*100)</f>
        <v/>
      </c>
    </row>
    <row r="148" spans="1:10" ht="36.75" customHeight="1" x14ac:dyDescent="0.2">
      <c r="A148" s="123"/>
      <c r="B148" s="128" t="s">
        <v>192</v>
      </c>
      <c r="C148" s="192" t="s">
        <v>196</v>
      </c>
      <c r="D148" s="193"/>
      <c r="E148" s="193"/>
      <c r="F148" s="136" t="s">
        <v>26</v>
      </c>
      <c r="G148" s="129"/>
      <c r="H148" s="129"/>
      <c r="I148" s="129">
        <f>'SUB SUB_11 Pol'!G92</f>
        <v>0</v>
      </c>
      <c r="J148" s="134" t="str">
        <f>IF(I240=0,"",I148/I240*100)</f>
        <v/>
      </c>
    </row>
    <row r="149" spans="1:10" ht="36.75" customHeight="1" x14ac:dyDescent="0.2">
      <c r="A149" s="123"/>
      <c r="B149" s="128" t="s">
        <v>197</v>
      </c>
      <c r="C149" s="192" t="s">
        <v>198</v>
      </c>
      <c r="D149" s="193"/>
      <c r="E149" s="193"/>
      <c r="F149" s="136" t="s">
        <v>26</v>
      </c>
      <c r="G149" s="129"/>
      <c r="H149" s="129"/>
      <c r="I149" s="129">
        <f>'SUB SUB_10 Pol'!G195</f>
        <v>0</v>
      </c>
      <c r="J149" s="134" t="str">
        <f>IF(I240=0,"",I149/I240*100)</f>
        <v/>
      </c>
    </row>
    <row r="150" spans="1:10" ht="36.75" customHeight="1" x14ac:dyDescent="0.2">
      <c r="A150" s="123"/>
      <c r="B150" s="128" t="s">
        <v>197</v>
      </c>
      <c r="C150" s="192" t="s">
        <v>199</v>
      </c>
      <c r="D150" s="193"/>
      <c r="E150" s="193"/>
      <c r="F150" s="136" t="s">
        <v>26</v>
      </c>
      <c r="G150" s="129"/>
      <c r="H150" s="129"/>
      <c r="I150" s="129">
        <f>'SUB SUB_18 Pol'!G79</f>
        <v>0</v>
      </c>
      <c r="J150" s="134" t="str">
        <f>IF(I240=0,"",I150/I240*100)</f>
        <v/>
      </c>
    </row>
    <row r="151" spans="1:10" ht="36.75" customHeight="1" x14ac:dyDescent="0.2">
      <c r="A151" s="123"/>
      <c r="B151" s="128" t="s">
        <v>197</v>
      </c>
      <c r="C151" s="192" t="s">
        <v>200</v>
      </c>
      <c r="D151" s="193"/>
      <c r="E151" s="193"/>
      <c r="F151" s="136" t="s">
        <v>26</v>
      </c>
      <c r="G151" s="129"/>
      <c r="H151" s="129"/>
      <c r="I151" s="129">
        <f>'SUB SUB_11 Pol'!G95</f>
        <v>0</v>
      </c>
      <c r="J151" s="134" t="str">
        <f>IF(I240=0,"",I151/I240*100)</f>
        <v/>
      </c>
    </row>
    <row r="152" spans="1:10" ht="36.75" customHeight="1" x14ac:dyDescent="0.2">
      <c r="A152" s="123"/>
      <c r="B152" s="128" t="s">
        <v>197</v>
      </c>
      <c r="C152" s="192" t="s">
        <v>101</v>
      </c>
      <c r="D152" s="193"/>
      <c r="E152" s="193"/>
      <c r="F152" s="136" t="s">
        <v>26</v>
      </c>
      <c r="G152" s="129"/>
      <c r="H152" s="129"/>
      <c r="I152" s="129">
        <f>'SUB SUB_05 Pol'!G8</f>
        <v>0</v>
      </c>
      <c r="J152" s="134" t="str">
        <f>IF(I240=0,"",I152/I240*100)</f>
        <v/>
      </c>
    </row>
    <row r="153" spans="1:10" ht="36.75" customHeight="1" x14ac:dyDescent="0.2">
      <c r="A153" s="123"/>
      <c r="B153" s="128" t="s">
        <v>197</v>
      </c>
      <c r="C153" s="192" t="s">
        <v>201</v>
      </c>
      <c r="D153" s="193"/>
      <c r="E153" s="193"/>
      <c r="F153" s="136" t="s">
        <v>26</v>
      </c>
      <c r="G153" s="129"/>
      <c r="H153" s="129"/>
      <c r="I153" s="129">
        <f>'SUB SUB_02 Pol'!G8</f>
        <v>0</v>
      </c>
      <c r="J153" s="134" t="str">
        <f>IF(I240=0,"",I153/I240*100)</f>
        <v/>
      </c>
    </row>
    <row r="154" spans="1:10" ht="36.75" customHeight="1" x14ac:dyDescent="0.2">
      <c r="A154" s="123"/>
      <c r="B154" s="128" t="s">
        <v>197</v>
      </c>
      <c r="C154" s="192" t="s">
        <v>202</v>
      </c>
      <c r="D154" s="193"/>
      <c r="E154" s="193"/>
      <c r="F154" s="136" t="s">
        <v>26</v>
      </c>
      <c r="G154" s="129"/>
      <c r="H154" s="129"/>
      <c r="I154" s="129">
        <f>'SUB SUB_09 Pol'!G54</f>
        <v>0</v>
      </c>
      <c r="J154" s="134" t="str">
        <f>IF(I240=0,"",I154/I240*100)</f>
        <v/>
      </c>
    </row>
    <row r="155" spans="1:10" ht="36.75" customHeight="1" x14ac:dyDescent="0.2">
      <c r="A155" s="123"/>
      <c r="B155" s="128" t="s">
        <v>203</v>
      </c>
      <c r="C155" s="192" t="s">
        <v>204</v>
      </c>
      <c r="D155" s="193"/>
      <c r="E155" s="193"/>
      <c r="F155" s="136" t="s">
        <v>26</v>
      </c>
      <c r="G155" s="129"/>
      <c r="H155" s="129"/>
      <c r="I155" s="129">
        <f>'SUB SUB_10 Pol'!G218</f>
        <v>0</v>
      </c>
      <c r="J155" s="134" t="str">
        <f>IF(I240=0,"",I155/I240*100)</f>
        <v/>
      </c>
    </row>
    <row r="156" spans="1:10" ht="36.75" customHeight="1" x14ac:dyDescent="0.2">
      <c r="A156" s="123"/>
      <c r="B156" s="128" t="s">
        <v>203</v>
      </c>
      <c r="C156" s="192" t="s">
        <v>205</v>
      </c>
      <c r="D156" s="193"/>
      <c r="E156" s="193"/>
      <c r="F156" s="136" t="s">
        <v>26</v>
      </c>
      <c r="G156" s="129"/>
      <c r="H156" s="129"/>
      <c r="I156" s="129">
        <f>'SUB SUB_18 Pol'!G84</f>
        <v>0</v>
      </c>
      <c r="J156" s="134" t="str">
        <f>IF(I240=0,"",I156/I240*100)</f>
        <v/>
      </c>
    </row>
    <row r="157" spans="1:10" ht="36.75" customHeight="1" x14ac:dyDescent="0.2">
      <c r="A157" s="123"/>
      <c r="B157" s="128" t="s">
        <v>203</v>
      </c>
      <c r="C157" s="192" t="s">
        <v>206</v>
      </c>
      <c r="D157" s="193"/>
      <c r="E157" s="193"/>
      <c r="F157" s="136" t="s">
        <v>26</v>
      </c>
      <c r="G157" s="129"/>
      <c r="H157" s="129"/>
      <c r="I157" s="129">
        <f>'SUB SUB_11 Pol'!G98</f>
        <v>0</v>
      </c>
      <c r="J157" s="134" t="str">
        <f>IF(I240=0,"",I157/I240*100)</f>
        <v/>
      </c>
    </row>
    <row r="158" spans="1:10" ht="36.75" customHeight="1" x14ac:dyDescent="0.2">
      <c r="A158" s="123"/>
      <c r="B158" s="128" t="s">
        <v>203</v>
      </c>
      <c r="C158" s="192" t="s">
        <v>112</v>
      </c>
      <c r="D158" s="193"/>
      <c r="E158" s="193"/>
      <c r="F158" s="136" t="s">
        <v>26</v>
      </c>
      <c r="G158" s="129"/>
      <c r="H158" s="129"/>
      <c r="I158" s="129">
        <f>'SUB SUB_05 Pol'!G21</f>
        <v>0</v>
      </c>
      <c r="J158" s="134" t="str">
        <f>IF(I240=0,"",I158/I240*100)</f>
        <v/>
      </c>
    </row>
    <row r="159" spans="1:10" ht="36.75" customHeight="1" x14ac:dyDescent="0.2">
      <c r="A159" s="123"/>
      <c r="B159" s="128" t="s">
        <v>203</v>
      </c>
      <c r="C159" s="192" t="s">
        <v>185</v>
      </c>
      <c r="D159" s="193"/>
      <c r="E159" s="193"/>
      <c r="F159" s="136" t="s">
        <v>26</v>
      </c>
      <c r="G159" s="129"/>
      <c r="H159" s="129"/>
      <c r="I159" s="129">
        <f>'SUB SUB_02 Pol'!G32</f>
        <v>0</v>
      </c>
      <c r="J159" s="134" t="str">
        <f>IF(I240=0,"",I159/I240*100)</f>
        <v/>
      </c>
    </row>
    <row r="160" spans="1:10" ht="36.75" customHeight="1" x14ac:dyDescent="0.2">
      <c r="A160" s="123"/>
      <c r="B160" s="128" t="s">
        <v>203</v>
      </c>
      <c r="C160" s="192" t="s">
        <v>207</v>
      </c>
      <c r="D160" s="193"/>
      <c r="E160" s="193"/>
      <c r="F160" s="136" t="s">
        <v>26</v>
      </c>
      <c r="G160" s="129"/>
      <c r="H160" s="129"/>
      <c r="I160" s="129">
        <f>'SUB SUB_09 Pol'!G64</f>
        <v>0</v>
      </c>
      <c r="J160" s="134" t="str">
        <f>IF(I240=0,"",I160/I240*100)</f>
        <v/>
      </c>
    </row>
    <row r="161" spans="1:10" ht="36.75" customHeight="1" x14ac:dyDescent="0.2">
      <c r="A161" s="123"/>
      <c r="B161" s="128" t="s">
        <v>208</v>
      </c>
      <c r="C161" s="192" t="s">
        <v>209</v>
      </c>
      <c r="D161" s="193"/>
      <c r="E161" s="193"/>
      <c r="F161" s="136" t="s">
        <v>26</v>
      </c>
      <c r="G161" s="129"/>
      <c r="H161" s="129"/>
      <c r="I161" s="129">
        <f>'SUB SUB_10 Pol'!G221</f>
        <v>0</v>
      </c>
      <c r="J161" s="134" t="str">
        <f>IF(I240=0,"",I161/I240*100)</f>
        <v/>
      </c>
    </row>
    <row r="162" spans="1:10" ht="36.75" customHeight="1" x14ac:dyDescent="0.2">
      <c r="A162" s="123"/>
      <c r="B162" s="128" t="s">
        <v>208</v>
      </c>
      <c r="C162" s="192" t="s">
        <v>210</v>
      </c>
      <c r="D162" s="193"/>
      <c r="E162" s="193"/>
      <c r="F162" s="136" t="s">
        <v>26</v>
      </c>
      <c r="G162" s="129"/>
      <c r="H162" s="129"/>
      <c r="I162" s="129">
        <f>'SUB SUB_18 Pol'!G90</f>
        <v>0</v>
      </c>
      <c r="J162" s="134" t="str">
        <f>IF(I240=0,"",I162/I240*100)</f>
        <v/>
      </c>
    </row>
    <row r="163" spans="1:10" ht="36.75" customHeight="1" x14ac:dyDescent="0.2">
      <c r="A163" s="123"/>
      <c r="B163" s="128" t="s">
        <v>208</v>
      </c>
      <c r="C163" s="192" t="s">
        <v>211</v>
      </c>
      <c r="D163" s="193"/>
      <c r="E163" s="193"/>
      <c r="F163" s="136" t="s">
        <v>26</v>
      </c>
      <c r="G163" s="129"/>
      <c r="H163" s="129"/>
      <c r="I163" s="129">
        <f>'SUB SUB_11 Pol'!G113</f>
        <v>0</v>
      </c>
      <c r="J163" s="134" t="str">
        <f>IF(I240=0,"",I163/I240*100)</f>
        <v/>
      </c>
    </row>
    <row r="164" spans="1:10" ht="36.75" customHeight="1" x14ac:dyDescent="0.2">
      <c r="A164" s="123"/>
      <c r="B164" s="128" t="s">
        <v>208</v>
      </c>
      <c r="C164" s="192" t="s">
        <v>112</v>
      </c>
      <c r="D164" s="193"/>
      <c r="E164" s="193"/>
      <c r="F164" s="136" t="s">
        <v>26</v>
      </c>
      <c r="G164" s="129"/>
      <c r="H164" s="129"/>
      <c r="I164" s="129">
        <f>'SUB SUB_02 Pol'!G38</f>
        <v>0</v>
      </c>
      <c r="J164" s="134" t="str">
        <f>IF(I240=0,"",I164/I240*100)</f>
        <v/>
      </c>
    </row>
    <row r="165" spans="1:10" ht="36.75" customHeight="1" x14ac:dyDescent="0.2">
      <c r="A165" s="123"/>
      <c r="B165" s="128" t="s">
        <v>208</v>
      </c>
      <c r="C165" s="192" t="s">
        <v>212</v>
      </c>
      <c r="D165" s="193"/>
      <c r="E165" s="193"/>
      <c r="F165" s="136" t="s">
        <v>26</v>
      </c>
      <c r="G165" s="129"/>
      <c r="H165" s="129"/>
      <c r="I165" s="129">
        <f>'SUB SUB_09 Pol'!G74</f>
        <v>0</v>
      </c>
      <c r="J165" s="134" t="str">
        <f>IF(I240=0,"",I165/I240*100)</f>
        <v/>
      </c>
    </row>
    <row r="166" spans="1:10" ht="36.75" customHeight="1" x14ac:dyDescent="0.2">
      <c r="A166" s="123"/>
      <c r="B166" s="128" t="s">
        <v>213</v>
      </c>
      <c r="C166" s="192" t="s">
        <v>214</v>
      </c>
      <c r="D166" s="193"/>
      <c r="E166" s="193"/>
      <c r="F166" s="136" t="s">
        <v>26</v>
      </c>
      <c r="G166" s="129"/>
      <c r="H166" s="129"/>
      <c r="I166" s="129">
        <f>'SUB SUB_10 Pol'!G8</f>
        <v>0</v>
      </c>
      <c r="J166" s="134" t="str">
        <f>IF(I240=0,"",I166/I240*100)</f>
        <v/>
      </c>
    </row>
    <row r="167" spans="1:10" ht="36.75" customHeight="1" x14ac:dyDescent="0.2">
      <c r="A167" s="123"/>
      <c r="B167" s="128" t="s">
        <v>215</v>
      </c>
      <c r="C167" s="192" t="s">
        <v>216</v>
      </c>
      <c r="D167" s="193"/>
      <c r="E167" s="193"/>
      <c r="F167" s="136" t="s">
        <v>26</v>
      </c>
      <c r="G167" s="129"/>
      <c r="H167" s="129"/>
      <c r="I167" s="129">
        <f>'SUB SUB_19 Pol'!G8</f>
        <v>0</v>
      </c>
      <c r="J167" s="134" t="str">
        <f>IF(I240=0,"",I167/I240*100)</f>
        <v/>
      </c>
    </row>
    <row r="168" spans="1:10" ht="36.75" customHeight="1" x14ac:dyDescent="0.2">
      <c r="A168" s="123"/>
      <c r="B168" s="128" t="s">
        <v>217</v>
      </c>
      <c r="C168" s="192" t="s">
        <v>218</v>
      </c>
      <c r="D168" s="193"/>
      <c r="E168" s="193"/>
      <c r="F168" s="136" t="s">
        <v>26</v>
      </c>
      <c r="G168" s="129"/>
      <c r="H168" s="129"/>
      <c r="I168" s="129">
        <f>'SUB SUB_19 Pol'!G72</f>
        <v>0</v>
      </c>
      <c r="J168" s="134" t="str">
        <f>IF(I240=0,"",I168/I240*100)</f>
        <v/>
      </c>
    </row>
    <row r="169" spans="1:10" ht="36.75" customHeight="1" x14ac:dyDescent="0.2">
      <c r="A169" s="123"/>
      <c r="B169" s="128" t="s">
        <v>219</v>
      </c>
      <c r="C169" s="192" t="s">
        <v>220</v>
      </c>
      <c r="D169" s="193"/>
      <c r="E169" s="193"/>
      <c r="F169" s="136" t="s">
        <v>26</v>
      </c>
      <c r="G169" s="129"/>
      <c r="H169" s="129"/>
      <c r="I169" s="129">
        <f>'SUB SUB_19 Pol'!G147</f>
        <v>0</v>
      </c>
      <c r="J169" s="134" t="str">
        <f>IF(I240=0,"",I169/I240*100)</f>
        <v/>
      </c>
    </row>
    <row r="170" spans="1:10" ht="36.75" customHeight="1" x14ac:dyDescent="0.2">
      <c r="A170" s="123"/>
      <c r="B170" s="128" t="s">
        <v>221</v>
      </c>
      <c r="C170" s="192" t="s">
        <v>222</v>
      </c>
      <c r="D170" s="193"/>
      <c r="E170" s="193"/>
      <c r="F170" s="136" t="s">
        <v>26</v>
      </c>
      <c r="G170" s="129"/>
      <c r="H170" s="129"/>
      <c r="I170" s="129">
        <f>'SUB SUB_19 Pol'!G219</f>
        <v>0</v>
      </c>
      <c r="J170" s="134" t="str">
        <f>IF(I240=0,"",I170/I240*100)</f>
        <v/>
      </c>
    </row>
    <row r="171" spans="1:10" ht="36.75" customHeight="1" x14ac:dyDescent="0.2">
      <c r="A171" s="123"/>
      <c r="B171" s="128" t="s">
        <v>223</v>
      </c>
      <c r="C171" s="192" t="s">
        <v>224</v>
      </c>
      <c r="D171" s="193"/>
      <c r="E171" s="193"/>
      <c r="F171" s="136" t="s">
        <v>26</v>
      </c>
      <c r="G171" s="129"/>
      <c r="H171" s="129"/>
      <c r="I171" s="129">
        <f>'SUB SUB_19 Pol'!G262</f>
        <v>0</v>
      </c>
      <c r="J171" s="134" t="str">
        <f>IF(I240=0,"",I171/I240*100)</f>
        <v/>
      </c>
    </row>
    <row r="172" spans="1:10" ht="36.75" customHeight="1" x14ac:dyDescent="0.2">
      <c r="A172" s="123"/>
      <c r="B172" s="128" t="s">
        <v>225</v>
      </c>
      <c r="C172" s="192" t="s">
        <v>226</v>
      </c>
      <c r="D172" s="193"/>
      <c r="E172" s="193"/>
      <c r="F172" s="136" t="s">
        <v>26</v>
      </c>
      <c r="G172" s="129"/>
      <c r="H172" s="129"/>
      <c r="I172" s="129">
        <f>'SUB SUB_19 Pol'!G314</f>
        <v>0</v>
      </c>
      <c r="J172" s="134" t="str">
        <f>IF(I240=0,"",I172/I240*100)</f>
        <v/>
      </c>
    </row>
    <row r="173" spans="1:10" ht="36.75" customHeight="1" x14ac:dyDescent="0.2">
      <c r="A173" s="123"/>
      <c r="B173" s="128" t="s">
        <v>227</v>
      </c>
      <c r="C173" s="192" t="s">
        <v>228</v>
      </c>
      <c r="D173" s="193"/>
      <c r="E173" s="193"/>
      <c r="F173" s="136" t="s">
        <v>26</v>
      </c>
      <c r="G173" s="129"/>
      <c r="H173" s="129"/>
      <c r="I173" s="129">
        <f>'SUB SUB_19 Pol'!G358</f>
        <v>0</v>
      </c>
      <c r="J173" s="134" t="str">
        <f>IF(I240=0,"",I173/I240*100)</f>
        <v/>
      </c>
    </row>
    <row r="174" spans="1:10" ht="36.75" customHeight="1" x14ac:dyDescent="0.2">
      <c r="A174" s="123"/>
      <c r="B174" s="128" t="s">
        <v>229</v>
      </c>
      <c r="C174" s="192" t="s">
        <v>230</v>
      </c>
      <c r="D174" s="193"/>
      <c r="E174" s="193"/>
      <c r="F174" s="136" t="s">
        <v>26</v>
      </c>
      <c r="G174" s="129"/>
      <c r="H174" s="129"/>
      <c r="I174" s="129">
        <f>'SUB SUB_19 Pol'!G373</f>
        <v>0</v>
      </c>
      <c r="J174" s="134" t="str">
        <f>IF(I240=0,"",I174/I240*100)</f>
        <v/>
      </c>
    </row>
    <row r="175" spans="1:10" ht="36.75" customHeight="1" x14ac:dyDescent="0.2">
      <c r="A175" s="123"/>
      <c r="B175" s="128" t="s">
        <v>231</v>
      </c>
      <c r="C175" s="192" t="s">
        <v>232</v>
      </c>
      <c r="D175" s="193"/>
      <c r="E175" s="193"/>
      <c r="F175" s="136" t="s">
        <v>26</v>
      </c>
      <c r="G175" s="129"/>
      <c r="H175" s="129"/>
      <c r="I175" s="129">
        <f>'SUB SUB_19 Pol'!G388</f>
        <v>0</v>
      </c>
      <c r="J175" s="134" t="str">
        <f>IF(I240=0,"",I175/I240*100)</f>
        <v/>
      </c>
    </row>
    <row r="176" spans="1:10" ht="36.75" customHeight="1" x14ac:dyDescent="0.2">
      <c r="A176" s="123"/>
      <c r="B176" s="128" t="s">
        <v>233</v>
      </c>
      <c r="C176" s="192" t="s">
        <v>234</v>
      </c>
      <c r="D176" s="193"/>
      <c r="E176" s="193"/>
      <c r="F176" s="136" t="s">
        <v>26</v>
      </c>
      <c r="G176" s="129"/>
      <c r="H176" s="129"/>
      <c r="I176" s="129">
        <f>'SO01,2 01-1 Pol'!G41+'SO01,2 01-2 Pol'!G8+'SUB SUB_13 Pol'!G8+'SUB SUB_15 Pol'!G8+'SUB SUB_16 Pol'!G8+'SUB SUB_17 Pol'!G8</f>
        <v>0</v>
      </c>
      <c r="J176" s="134" t="str">
        <f>IF(I240=0,"",I176/I240*100)</f>
        <v/>
      </c>
    </row>
    <row r="177" spans="1:10" ht="36.75" customHeight="1" x14ac:dyDescent="0.2">
      <c r="A177" s="123"/>
      <c r="B177" s="128" t="s">
        <v>235</v>
      </c>
      <c r="C177" s="192" t="s">
        <v>236</v>
      </c>
      <c r="D177" s="193"/>
      <c r="E177" s="193"/>
      <c r="F177" s="136" t="s">
        <v>26</v>
      </c>
      <c r="G177" s="129"/>
      <c r="H177" s="129"/>
      <c r="I177" s="129">
        <f>'SUB SUB_19 Pol'!G405</f>
        <v>0</v>
      </c>
      <c r="J177" s="134" t="str">
        <f>IF(I240=0,"",I177/I240*100)</f>
        <v/>
      </c>
    </row>
    <row r="178" spans="1:10" ht="36.75" customHeight="1" x14ac:dyDescent="0.2">
      <c r="A178" s="123"/>
      <c r="B178" s="128" t="s">
        <v>237</v>
      </c>
      <c r="C178" s="192" t="s">
        <v>238</v>
      </c>
      <c r="D178" s="193"/>
      <c r="E178" s="193"/>
      <c r="F178" s="136" t="s">
        <v>26</v>
      </c>
      <c r="G178" s="129"/>
      <c r="H178" s="129"/>
      <c r="I178" s="129">
        <f>'SO01,2 01-2 Pol'!G21</f>
        <v>0</v>
      </c>
      <c r="J178" s="134" t="str">
        <f>IF(I240=0,"",I178/I240*100)</f>
        <v/>
      </c>
    </row>
    <row r="179" spans="1:10" ht="36.75" customHeight="1" x14ac:dyDescent="0.2">
      <c r="A179" s="123"/>
      <c r="B179" s="128" t="s">
        <v>237</v>
      </c>
      <c r="C179" s="192" t="s">
        <v>239</v>
      </c>
      <c r="D179" s="193"/>
      <c r="E179" s="193"/>
      <c r="F179" s="136" t="s">
        <v>26</v>
      </c>
      <c r="G179" s="129"/>
      <c r="H179" s="129"/>
      <c r="I179" s="129">
        <f>'SUB SUB_19 Pol'!G419</f>
        <v>0</v>
      </c>
      <c r="J179" s="134" t="str">
        <f>IF(I240=0,"",I179/I240*100)</f>
        <v/>
      </c>
    </row>
    <row r="180" spans="1:10" ht="36.75" customHeight="1" x14ac:dyDescent="0.2">
      <c r="A180" s="123"/>
      <c r="B180" s="128" t="s">
        <v>240</v>
      </c>
      <c r="C180" s="192" t="s">
        <v>241</v>
      </c>
      <c r="D180" s="193"/>
      <c r="E180" s="193"/>
      <c r="F180" s="136" t="s">
        <v>26</v>
      </c>
      <c r="G180" s="129"/>
      <c r="H180" s="129"/>
      <c r="I180" s="129">
        <f>'SO01,2 01-2 Pol'!G48+'SO01,2 01-3 Pol'!G8</f>
        <v>0</v>
      </c>
      <c r="J180" s="134" t="str">
        <f>IF(I240=0,"",I180/I240*100)</f>
        <v/>
      </c>
    </row>
    <row r="181" spans="1:10" ht="36.75" customHeight="1" x14ac:dyDescent="0.2">
      <c r="A181" s="123"/>
      <c r="B181" s="128" t="s">
        <v>240</v>
      </c>
      <c r="C181" s="192" t="s">
        <v>242</v>
      </c>
      <c r="D181" s="193"/>
      <c r="E181" s="193"/>
      <c r="F181" s="136" t="s">
        <v>26</v>
      </c>
      <c r="G181" s="129"/>
      <c r="H181" s="129"/>
      <c r="I181" s="129">
        <f>'SUB SUB_19 Pol'!G432</f>
        <v>0</v>
      </c>
      <c r="J181" s="134" t="str">
        <f>IF(I240=0,"",I181/I240*100)</f>
        <v/>
      </c>
    </row>
    <row r="182" spans="1:10" ht="36.75" customHeight="1" x14ac:dyDescent="0.2">
      <c r="A182" s="123"/>
      <c r="B182" s="128" t="s">
        <v>243</v>
      </c>
      <c r="C182" s="192" t="s">
        <v>244</v>
      </c>
      <c r="D182" s="193"/>
      <c r="E182" s="193"/>
      <c r="F182" s="136" t="s">
        <v>26</v>
      </c>
      <c r="G182" s="129"/>
      <c r="H182" s="129"/>
      <c r="I182" s="129">
        <f>'SUB SUB_19 Pol'!G465</f>
        <v>0</v>
      </c>
      <c r="J182" s="134" t="str">
        <f>IF(I240=0,"",I182/I240*100)</f>
        <v/>
      </c>
    </row>
    <row r="183" spans="1:10" ht="36.75" customHeight="1" x14ac:dyDescent="0.2">
      <c r="A183" s="123"/>
      <c r="B183" s="128" t="s">
        <v>245</v>
      </c>
      <c r="C183" s="192" t="s">
        <v>246</v>
      </c>
      <c r="D183" s="193"/>
      <c r="E183" s="193"/>
      <c r="F183" s="136" t="s">
        <v>26</v>
      </c>
      <c r="G183" s="129"/>
      <c r="H183" s="129"/>
      <c r="I183" s="129">
        <f>'SUB SUB_19 Pol'!G473</f>
        <v>0</v>
      </c>
      <c r="J183" s="134" t="str">
        <f>IF(I240=0,"",I183/I240*100)</f>
        <v/>
      </c>
    </row>
    <row r="184" spans="1:10" ht="36.75" customHeight="1" x14ac:dyDescent="0.2">
      <c r="A184" s="123"/>
      <c r="B184" s="128" t="s">
        <v>247</v>
      </c>
      <c r="C184" s="192" t="s">
        <v>248</v>
      </c>
      <c r="D184" s="193"/>
      <c r="E184" s="193"/>
      <c r="F184" s="136" t="s">
        <v>26</v>
      </c>
      <c r="G184" s="129"/>
      <c r="H184" s="129"/>
      <c r="I184" s="129">
        <f>'SO01,2 01-2 Pol'!G54+'SO01,2 01-3 Pol'!G13</f>
        <v>0</v>
      </c>
      <c r="J184" s="134" t="str">
        <f>IF(I240=0,"",I184/I240*100)</f>
        <v/>
      </c>
    </row>
    <row r="185" spans="1:10" ht="36.75" customHeight="1" x14ac:dyDescent="0.2">
      <c r="A185" s="123"/>
      <c r="B185" s="128" t="s">
        <v>249</v>
      </c>
      <c r="C185" s="192" t="s">
        <v>250</v>
      </c>
      <c r="D185" s="193"/>
      <c r="E185" s="193"/>
      <c r="F185" s="136" t="s">
        <v>26</v>
      </c>
      <c r="G185" s="129"/>
      <c r="H185" s="129"/>
      <c r="I185" s="129">
        <f>'SO01,2 01-2 Pol'!G65+'SO01,2 01-3 Pol'!G23</f>
        <v>0</v>
      </c>
      <c r="J185" s="134" t="str">
        <f>IF(I240=0,"",I185/I240*100)</f>
        <v/>
      </c>
    </row>
    <row r="186" spans="1:10" ht="36.75" customHeight="1" x14ac:dyDescent="0.2">
      <c r="A186" s="123"/>
      <c r="B186" s="128" t="s">
        <v>251</v>
      </c>
      <c r="C186" s="192" t="s">
        <v>252</v>
      </c>
      <c r="D186" s="193"/>
      <c r="E186" s="193"/>
      <c r="F186" s="136" t="s">
        <v>26</v>
      </c>
      <c r="G186" s="129"/>
      <c r="H186" s="129"/>
      <c r="I186" s="129">
        <f>'SO01,2 01-1 Pol'!G19+'SO01,2 01-1 Pol'!G35+'SO01,2 01-1 Pol'!G90</f>
        <v>0</v>
      </c>
      <c r="J186" s="134" t="str">
        <f>IF(I240=0,"",I186/I240*100)</f>
        <v/>
      </c>
    </row>
    <row r="187" spans="1:10" ht="36.75" customHeight="1" x14ac:dyDescent="0.2">
      <c r="A187" s="123"/>
      <c r="B187" s="128" t="s">
        <v>253</v>
      </c>
      <c r="C187" s="192" t="s">
        <v>254</v>
      </c>
      <c r="D187" s="193"/>
      <c r="E187" s="193"/>
      <c r="F187" s="136" t="s">
        <v>26</v>
      </c>
      <c r="G187" s="129"/>
      <c r="H187" s="129"/>
      <c r="I187" s="129">
        <f>'SO01,2 01-1 Pol'!G8+'SO01,2 01-1 Pol'!G155+'SO01,2 01-1 Pol'!G196+'SUB SUB_15 Pol'!G21+'SUB SUB_16 Pol'!G25</f>
        <v>0</v>
      </c>
      <c r="J187" s="134" t="str">
        <f>IF(I240=0,"",I187/I240*100)</f>
        <v/>
      </c>
    </row>
    <row r="188" spans="1:10" ht="36.75" customHeight="1" x14ac:dyDescent="0.2">
      <c r="A188" s="123"/>
      <c r="B188" s="128" t="s">
        <v>255</v>
      </c>
      <c r="C188" s="192" t="s">
        <v>256</v>
      </c>
      <c r="D188" s="193"/>
      <c r="E188" s="193"/>
      <c r="F188" s="136" t="s">
        <v>26</v>
      </c>
      <c r="G188" s="129"/>
      <c r="H188" s="129"/>
      <c r="I188" s="129">
        <f>'SO01,2 01-1 Pol'!G342+'SO01,2 01-2 Pol'!G73+'SO01,2 01-3 Pol'!G25+'SUB SUB_15 Pol'!G26+'SUB SUB_16 Pol'!G30+'SUB SUB_17 Pol'!G23</f>
        <v>0</v>
      </c>
      <c r="J188" s="134" t="str">
        <f>IF(I240=0,"",I188/I240*100)</f>
        <v/>
      </c>
    </row>
    <row r="189" spans="1:10" ht="36.75" customHeight="1" x14ac:dyDescent="0.2">
      <c r="A189" s="123"/>
      <c r="B189" s="128" t="s">
        <v>257</v>
      </c>
      <c r="C189" s="192" t="s">
        <v>258</v>
      </c>
      <c r="D189" s="193"/>
      <c r="E189" s="193"/>
      <c r="F189" s="136" t="s">
        <v>26</v>
      </c>
      <c r="G189" s="129"/>
      <c r="H189" s="129"/>
      <c r="I189" s="129">
        <f>'SUB SUB_16 Pol'!G32+'SUB SUB_17 Pol'!G25</f>
        <v>0</v>
      </c>
      <c r="J189" s="134" t="str">
        <f>IF(I240=0,"",I189/I240*100)</f>
        <v/>
      </c>
    </row>
    <row r="190" spans="1:10" ht="36.75" customHeight="1" x14ac:dyDescent="0.2">
      <c r="A190" s="123"/>
      <c r="B190" s="128" t="s">
        <v>257</v>
      </c>
      <c r="C190" s="192" t="s">
        <v>259</v>
      </c>
      <c r="D190" s="193"/>
      <c r="E190" s="193"/>
      <c r="F190" s="136" t="s">
        <v>26</v>
      </c>
      <c r="G190" s="129"/>
      <c r="H190" s="129"/>
      <c r="I190" s="129">
        <f>'SO01,2 01-3 Pol'!G29</f>
        <v>0</v>
      </c>
      <c r="J190" s="134" t="str">
        <f>IF(I240=0,"",I190/I240*100)</f>
        <v/>
      </c>
    </row>
    <row r="191" spans="1:10" ht="36.75" customHeight="1" x14ac:dyDescent="0.2">
      <c r="A191" s="123"/>
      <c r="B191" s="128" t="s">
        <v>260</v>
      </c>
      <c r="C191" s="192" t="s">
        <v>261</v>
      </c>
      <c r="D191" s="193"/>
      <c r="E191" s="193"/>
      <c r="F191" s="136" t="s">
        <v>26</v>
      </c>
      <c r="G191" s="129"/>
      <c r="H191" s="129"/>
      <c r="I191" s="129">
        <f>'SO01,2 01-2 Pol'!G80</f>
        <v>0</v>
      </c>
      <c r="J191" s="134" t="str">
        <f>IF(I240=0,"",I191/I240*100)</f>
        <v/>
      </c>
    </row>
    <row r="192" spans="1:10" ht="36.75" customHeight="1" x14ac:dyDescent="0.2">
      <c r="A192" s="123"/>
      <c r="B192" s="128" t="s">
        <v>262</v>
      </c>
      <c r="C192" s="192" t="s">
        <v>263</v>
      </c>
      <c r="D192" s="193"/>
      <c r="E192" s="193"/>
      <c r="F192" s="136" t="s">
        <v>26</v>
      </c>
      <c r="G192" s="129"/>
      <c r="H192" s="129"/>
      <c r="I192" s="129">
        <f>'SO01,2 01-2 Pol'!G90</f>
        <v>0</v>
      </c>
      <c r="J192" s="134" t="str">
        <f>IF(I240=0,"",I192/I240*100)</f>
        <v/>
      </c>
    </row>
    <row r="193" spans="1:10" ht="36.75" customHeight="1" x14ac:dyDescent="0.2">
      <c r="A193" s="123"/>
      <c r="B193" s="128" t="s">
        <v>264</v>
      </c>
      <c r="C193" s="192" t="s">
        <v>265</v>
      </c>
      <c r="D193" s="193"/>
      <c r="E193" s="193"/>
      <c r="F193" s="136" t="s">
        <v>26</v>
      </c>
      <c r="G193" s="129"/>
      <c r="H193" s="129"/>
      <c r="I193" s="129">
        <f>'SO01,2 01-2 Pol'!G100</f>
        <v>0</v>
      </c>
      <c r="J193" s="134" t="str">
        <f>IF(I240=0,"",I193/I240*100)</f>
        <v/>
      </c>
    </row>
    <row r="194" spans="1:10" ht="36.75" customHeight="1" x14ac:dyDescent="0.2">
      <c r="A194" s="123"/>
      <c r="B194" s="128" t="s">
        <v>266</v>
      </c>
      <c r="C194" s="192" t="s">
        <v>267</v>
      </c>
      <c r="D194" s="193"/>
      <c r="E194" s="193"/>
      <c r="F194" s="136" t="s">
        <v>26</v>
      </c>
      <c r="G194" s="129"/>
      <c r="H194" s="129"/>
      <c r="I194" s="129">
        <f>'SO01,2 01-2 Pol'!G112</f>
        <v>0</v>
      </c>
      <c r="J194" s="134" t="str">
        <f>IF(I240=0,"",I194/I240*100)</f>
        <v/>
      </c>
    </row>
    <row r="195" spans="1:10" ht="36.75" customHeight="1" x14ac:dyDescent="0.2">
      <c r="A195" s="123"/>
      <c r="B195" s="128" t="s">
        <v>268</v>
      </c>
      <c r="C195" s="192" t="s">
        <v>269</v>
      </c>
      <c r="D195" s="193"/>
      <c r="E195" s="193"/>
      <c r="F195" s="136" t="s">
        <v>26</v>
      </c>
      <c r="G195" s="129"/>
      <c r="H195" s="129"/>
      <c r="I195" s="129">
        <f>'SO01,2 01-2 Pol'!G119</f>
        <v>0</v>
      </c>
      <c r="J195" s="134" t="str">
        <f>IF(I240=0,"",I195/I240*100)</f>
        <v/>
      </c>
    </row>
    <row r="196" spans="1:10" ht="36.75" customHeight="1" x14ac:dyDescent="0.2">
      <c r="A196" s="123"/>
      <c r="B196" s="128" t="s">
        <v>270</v>
      </c>
      <c r="C196" s="192" t="s">
        <v>271</v>
      </c>
      <c r="D196" s="193"/>
      <c r="E196" s="193"/>
      <c r="F196" s="136" t="s">
        <v>26</v>
      </c>
      <c r="G196" s="129"/>
      <c r="H196" s="129"/>
      <c r="I196" s="129">
        <f>'SO01,2 01-1 Pol'!G496+'SO01,2 01-1 Pol'!G645+'SO01,2 01-1 Pol'!G697</f>
        <v>0</v>
      </c>
      <c r="J196" s="134" t="str">
        <f>IF(I240=0,"",I196/I240*100)</f>
        <v/>
      </c>
    </row>
    <row r="197" spans="1:10" ht="36.75" customHeight="1" x14ac:dyDescent="0.2">
      <c r="A197" s="123"/>
      <c r="B197" s="128" t="s">
        <v>272</v>
      </c>
      <c r="C197" s="192" t="s">
        <v>273</v>
      </c>
      <c r="D197" s="193"/>
      <c r="E197" s="193"/>
      <c r="F197" s="136" t="s">
        <v>26</v>
      </c>
      <c r="G197" s="129"/>
      <c r="H197" s="129"/>
      <c r="I197" s="129">
        <f>'SO01,2 01-1 Pol'!G518</f>
        <v>0</v>
      </c>
      <c r="J197" s="134" t="str">
        <f>IF(I240=0,"",I197/I240*100)</f>
        <v/>
      </c>
    </row>
    <row r="198" spans="1:10" ht="36.75" customHeight="1" x14ac:dyDescent="0.2">
      <c r="A198" s="123"/>
      <c r="B198" s="128" t="s">
        <v>274</v>
      </c>
      <c r="C198" s="192" t="s">
        <v>275</v>
      </c>
      <c r="D198" s="193"/>
      <c r="E198" s="193"/>
      <c r="F198" s="136" t="s">
        <v>26</v>
      </c>
      <c r="G198" s="129"/>
      <c r="H198" s="129"/>
      <c r="I198" s="129">
        <f>'SO01,2 01-1 Pol'!G708</f>
        <v>0</v>
      </c>
      <c r="J198" s="134" t="str">
        <f>IF(I240=0,"",I198/I240*100)</f>
        <v/>
      </c>
    </row>
    <row r="199" spans="1:10" ht="36.75" customHeight="1" x14ac:dyDescent="0.2">
      <c r="A199" s="123"/>
      <c r="B199" s="128" t="s">
        <v>276</v>
      </c>
      <c r="C199" s="192" t="s">
        <v>277</v>
      </c>
      <c r="D199" s="193"/>
      <c r="E199" s="193"/>
      <c r="F199" s="136" t="s">
        <v>26</v>
      </c>
      <c r="G199" s="129"/>
      <c r="H199" s="129"/>
      <c r="I199" s="129">
        <f>'SUB SUB_15 Pol'!G28+'SUB SUB_16 Pol'!G41+'SUB SUB_17 Pol'!G31</f>
        <v>0</v>
      </c>
      <c r="J199" s="134" t="str">
        <f>IF(I240=0,"",I199/I240*100)</f>
        <v/>
      </c>
    </row>
    <row r="200" spans="1:10" ht="36.75" customHeight="1" x14ac:dyDescent="0.2">
      <c r="A200" s="123"/>
      <c r="B200" s="128" t="s">
        <v>276</v>
      </c>
      <c r="C200" s="192" t="s">
        <v>278</v>
      </c>
      <c r="D200" s="193"/>
      <c r="E200" s="193"/>
      <c r="F200" s="136" t="s">
        <v>26</v>
      </c>
      <c r="G200" s="129"/>
      <c r="H200" s="129"/>
      <c r="I200" s="129">
        <f>'SO01,2 01-2 Pol'!G124+'SO01,2 01-3 Pol'!G39</f>
        <v>0</v>
      </c>
      <c r="J200" s="134" t="str">
        <f>IF(I240=0,"",I200/I240*100)</f>
        <v/>
      </c>
    </row>
    <row r="201" spans="1:10" ht="36.75" customHeight="1" x14ac:dyDescent="0.2">
      <c r="A201" s="123"/>
      <c r="B201" s="128" t="s">
        <v>279</v>
      </c>
      <c r="C201" s="192" t="s">
        <v>280</v>
      </c>
      <c r="D201" s="193"/>
      <c r="E201" s="193"/>
      <c r="F201" s="136" t="s">
        <v>26</v>
      </c>
      <c r="G201" s="129"/>
      <c r="H201" s="129"/>
      <c r="I201" s="129">
        <f>'SO01,2 01-1 Pol'!G676+'SUB SUB_16 Pol'!G73+'SUB SUB_17 Pol'!G51</f>
        <v>0</v>
      </c>
      <c r="J201" s="134" t="str">
        <f>IF(I240=0,"",I201/I240*100)</f>
        <v/>
      </c>
    </row>
    <row r="202" spans="1:10" ht="36.75" customHeight="1" x14ac:dyDescent="0.2">
      <c r="A202" s="123"/>
      <c r="B202" s="128" t="s">
        <v>281</v>
      </c>
      <c r="C202" s="192" t="s">
        <v>282</v>
      </c>
      <c r="D202" s="193"/>
      <c r="E202" s="193"/>
      <c r="F202" s="136" t="s">
        <v>26</v>
      </c>
      <c r="G202" s="129"/>
      <c r="H202" s="129"/>
      <c r="I202" s="129">
        <f>'SO01,2 01-2 Pol'!G140+'SO01,2 01-3 Pol'!G44</f>
        <v>0</v>
      </c>
      <c r="J202" s="134" t="str">
        <f>IF(I240=0,"",I202/I240*100)</f>
        <v/>
      </c>
    </row>
    <row r="203" spans="1:10" ht="36.75" customHeight="1" x14ac:dyDescent="0.2">
      <c r="A203" s="123"/>
      <c r="B203" s="128" t="s">
        <v>283</v>
      </c>
      <c r="C203" s="192" t="s">
        <v>284</v>
      </c>
      <c r="D203" s="193"/>
      <c r="E203" s="193"/>
      <c r="F203" s="136" t="s">
        <v>26</v>
      </c>
      <c r="G203" s="129"/>
      <c r="H203" s="129"/>
      <c r="I203" s="129">
        <f>'SO01,2 01-1 Pol'!G695</f>
        <v>0</v>
      </c>
      <c r="J203" s="134" t="str">
        <f>IF(I240=0,"",I203/I240*100)</f>
        <v/>
      </c>
    </row>
    <row r="204" spans="1:10" ht="36.75" customHeight="1" x14ac:dyDescent="0.2">
      <c r="A204" s="123"/>
      <c r="B204" s="128" t="s">
        <v>285</v>
      </c>
      <c r="C204" s="192" t="s">
        <v>286</v>
      </c>
      <c r="D204" s="193"/>
      <c r="E204" s="193"/>
      <c r="F204" s="136" t="s">
        <v>26</v>
      </c>
      <c r="G204" s="129"/>
      <c r="H204" s="129"/>
      <c r="I204" s="129">
        <f>'SO01,2 01-1 Pol'!G774</f>
        <v>0</v>
      </c>
      <c r="J204" s="134" t="str">
        <f>IF(I240=0,"",I204/I240*100)</f>
        <v/>
      </c>
    </row>
    <row r="205" spans="1:10" ht="36.75" customHeight="1" x14ac:dyDescent="0.2">
      <c r="A205" s="123"/>
      <c r="B205" s="128" t="s">
        <v>287</v>
      </c>
      <c r="C205" s="192" t="s">
        <v>288</v>
      </c>
      <c r="D205" s="193"/>
      <c r="E205" s="193"/>
      <c r="F205" s="136" t="s">
        <v>26</v>
      </c>
      <c r="G205" s="129"/>
      <c r="H205" s="129"/>
      <c r="I205" s="129">
        <f>'SO01,2 01-1 Pol'!G776</f>
        <v>0</v>
      </c>
      <c r="J205" s="134" t="str">
        <f>IF(I240=0,"",I205/I240*100)</f>
        <v/>
      </c>
    </row>
    <row r="206" spans="1:10" ht="36.75" customHeight="1" x14ac:dyDescent="0.2">
      <c r="A206" s="123"/>
      <c r="B206" s="128" t="s">
        <v>289</v>
      </c>
      <c r="C206" s="192" t="s">
        <v>290</v>
      </c>
      <c r="D206" s="193"/>
      <c r="E206" s="193"/>
      <c r="F206" s="136" t="s">
        <v>26</v>
      </c>
      <c r="G206" s="129"/>
      <c r="H206" s="129"/>
      <c r="I206" s="129">
        <f>'SO01,2 01-1 Pol'!G793</f>
        <v>0</v>
      </c>
      <c r="J206" s="134" t="str">
        <f>IF(I240=0,"",I206/I240*100)</f>
        <v/>
      </c>
    </row>
    <row r="207" spans="1:10" ht="36.75" customHeight="1" x14ac:dyDescent="0.2">
      <c r="A207" s="123"/>
      <c r="B207" s="128" t="s">
        <v>291</v>
      </c>
      <c r="C207" s="192" t="s">
        <v>292</v>
      </c>
      <c r="D207" s="193"/>
      <c r="E207" s="193"/>
      <c r="F207" s="136" t="s">
        <v>26</v>
      </c>
      <c r="G207" s="129"/>
      <c r="H207" s="129"/>
      <c r="I207" s="129">
        <f>'SO01,2 01-2 Pol'!G167+'SO01,2 01-3 Pol'!G79</f>
        <v>0</v>
      </c>
      <c r="J207" s="134" t="str">
        <f>IF(I240=0,"",I207/I240*100)</f>
        <v/>
      </c>
    </row>
    <row r="208" spans="1:10" ht="36.75" customHeight="1" x14ac:dyDescent="0.2">
      <c r="A208" s="123"/>
      <c r="B208" s="128" t="s">
        <v>291</v>
      </c>
      <c r="C208" s="192" t="s">
        <v>293</v>
      </c>
      <c r="D208" s="193"/>
      <c r="E208" s="193"/>
      <c r="F208" s="136" t="s">
        <v>26</v>
      </c>
      <c r="G208" s="129"/>
      <c r="H208" s="129"/>
      <c r="I208" s="129">
        <f>'SO01,2 01-1 Pol'!G33</f>
        <v>0</v>
      </c>
      <c r="J208" s="134" t="str">
        <f>IF(I240=0,"",I208/I240*100)</f>
        <v/>
      </c>
    </row>
    <row r="209" spans="1:10" ht="36.75" customHeight="1" x14ac:dyDescent="0.2">
      <c r="A209" s="123"/>
      <c r="B209" s="128" t="s">
        <v>294</v>
      </c>
      <c r="C209" s="192" t="s">
        <v>295</v>
      </c>
      <c r="D209" s="193"/>
      <c r="E209" s="193"/>
      <c r="F209" s="136" t="s">
        <v>26</v>
      </c>
      <c r="G209" s="129"/>
      <c r="H209" s="129"/>
      <c r="I209" s="129">
        <f>'SUB SUB_15 Pol'!G56+'SUB SUB_16 Pol'!G77+'SUB SUB_17 Pol'!G54</f>
        <v>0</v>
      </c>
      <c r="J209" s="134" t="str">
        <f>IF(I240=0,"",I209/I240*100)</f>
        <v/>
      </c>
    </row>
    <row r="210" spans="1:10" ht="36.75" customHeight="1" x14ac:dyDescent="0.2">
      <c r="A210" s="123"/>
      <c r="B210" s="128" t="s">
        <v>296</v>
      </c>
      <c r="C210" s="192" t="s">
        <v>297</v>
      </c>
      <c r="D210" s="193"/>
      <c r="E210" s="193"/>
      <c r="F210" s="136" t="s">
        <v>26</v>
      </c>
      <c r="G210" s="129"/>
      <c r="H210" s="129"/>
      <c r="I210" s="129">
        <f>'SUB SUB_13 Pol'!G198+'SUB SUB_15 Pol'!G60+'SUB SUB_16 Pol'!G82+'SUB SUB_17 Pol'!G58</f>
        <v>0</v>
      </c>
      <c r="J210" s="134" t="str">
        <f>IF(I240=0,"",I210/I240*100)</f>
        <v/>
      </c>
    </row>
    <row r="211" spans="1:10" ht="36.75" customHeight="1" x14ac:dyDescent="0.2">
      <c r="A211" s="123"/>
      <c r="B211" s="128" t="s">
        <v>298</v>
      </c>
      <c r="C211" s="192" t="s">
        <v>299</v>
      </c>
      <c r="D211" s="193"/>
      <c r="E211" s="193"/>
      <c r="F211" s="136" t="s">
        <v>27</v>
      </c>
      <c r="G211" s="129"/>
      <c r="H211" s="129"/>
      <c r="I211" s="129">
        <f>'SO01,2 01-1 Pol'!G135+'SO01,2 01-1 Pol'!G183+'SO01,2 01-1 Pol'!G194+'SO01,2 01-1 Pol'!G799</f>
        <v>0</v>
      </c>
      <c r="J211" s="134" t="str">
        <f>IF(I240=0,"",I211/I240*100)</f>
        <v/>
      </c>
    </row>
    <row r="212" spans="1:10" ht="36.75" customHeight="1" x14ac:dyDescent="0.2">
      <c r="A212" s="123"/>
      <c r="B212" s="128" t="s">
        <v>298</v>
      </c>
      <c r="C212" s="192" t="s">
        <v>300</v>
      </c>
      <c r="D212" s="193"/>
      <c r="E212" s="193"/>
      <c r="F212" s="136" t="s">
        <v>27</v>
      </c>
      <c r="G212" s="129"/>
      <c r="H212" s="129"/>
      <c r="I212" s="129">
        <f>'SUB SUB_13 Pol'!G15</f>
        <v>0</v>
      </c>
      <c r="J212" s="134" t="str">
        <f>IF(I240=0,"",I212/I240*100)</f>
        <v/>
      </c>
    </row>
    <row r="213" spans="1:10" ht="36.75" customHeight="1" x14ac:dyDescent="0.2">
      <c r="A213" s="123"/>
      <c r="B213" s="128" t="s">
        <v>301</v>
      </c>
      <c r="C213" s="192" t="s">
        <v>302</v>
      </c>
      <c r="D213" s="193"/>
      <c r="E213" s="193"/>
      <c r="F213" s="136" t="s">
        <v>27</v>
      </c>
      <c r="G213" s="129"/>
      <c r="H213" s="129"/>
      <c r="I213" s="129">
        <f>'SO01,2 01-1 Pol'!G831</f>
        <v>0</v>
      </c>
      <c r="J213" s="134" t="str">
        <f>IF(I240=0,"",I213/I240*100)</f>
        <v/>
      </c>
    </row>
    <row r="214" spans="1:10" ht="36.75" customHeight="1" x14ac:dyDescent="0.2">
      <c r="A214" s="123"/>
      <c r="B214" s="128" t="s">
        <v>303</v>
      </c>
      <c r="C214" s="192" t="s">
        <v>304</v>
      </c>
      <c r="D214" s="193"/>
      <c r="E214" s="193"/>
      <c r="F214" s="136" t="s">
        <v>27</v>
      </c>
      <c r="G214" s="129"/>
      <c r="H214" s="129"/>
      <c r="I214" s="129">
        <f>'SO01,2 01-1 Pol'!G128+'SO01,2 01-1 Pol'!G176+'SO01,2 01-1 Pol'!G190+'SO01,2 01-1 Pol'!G901+'SUB SUB_13 Pol'!G18</f>
        <v>0</v>
      </c>
      <c r="J214" s="134" t="str">
        <f>IF(I240=0,"",I214/I240*100)</f>
        <v/>
      </c>
    </row>
    <row r="215" spans="1:10" ht="36.75" customHeight="1" x14ac:dyDescent="0.2">
      <c r="A215" s="123"/>
      <c r="B215" s="128" t="s">
        <v>305</v>
      </c>
      <c r="C215" s="192" t="s">
        <v>306</v>
      </c>
      <c r="D215" s="193"/>
      <c r="E215" s="193"/>
      <c r="F215" s="136" t="s">
        <v>27</v>
      </c>
      <c r="G215" s="129"/>
      <c r="H215" s="129"/>
      <c r="I215" s="129">
        <f>'SUB SUB_13 Pol'!G39</f>
        <v>0</v>
      </c>
      <c r="J215" s="134" t="str">
        <f>IF(I240=0,"",I215/I240*100)</f>
        <v/>
      </c>
    </row>
    <row r="216" spans="1:10" ht="36.75" customHeight="1" x14ac:dyDescent="0.2">
      <c r="A216" s="123"/>
      <c r="B216" s="128" t="s">
        <v>307</v>
      </c>
      <c r="C216" s="192" t="s">
        <v>308</v>
      </c>
      <c r="D216" s="193"/>
      <c r="E216" s="193"/>
      <c r="F216" s="136" t="s">
        <v>27</v>
      </c>
      <c r="G216" s="129"/>
      <c r="H216" s="129"/>
      <c r="I216" s="129">
        <f>'SUB SUB_13 Pol'!G77</f>
        <v>0</v>
      </c>
      <c r="J216" s="134" t="str">
        <f>IF(I240=0,"",I216/I240*100)</f>
        <v/>
      </c>
    </row>
    <row r="217" spans="1:10" ht="36.75" customHeight="1" x14ac:dyDescent="0.2">
      <c r="A217" s="123"/>
      <c r="B217" s="128" t="s">
        <v>309</v>
      </c>
      <c r="C217" s="192" t="s">
        <v>310</v>
      </c>
      <c r="D217" s="193"/>
      <c r="E217" s="193"/>
      <c r="F217" s="136" t="s">
        <v>27</v>
      </c>
      <c r="G217" s="129"/>
      <c r="H217" s="129"/>
      <c r="I217" s="129">
        <f>'SUB SUB_14 Pol'!G8</f>
        <v>0</v>
      </c>
      <c r="J217" s="134" t="str">
        <f>IF(I240=0,"",I217/I240*100)</f>
        <v/>
      </c>
    </row>
    <row r="218" spans="1:10" ht="36.75" customHeight="1" x14ac:dyDescent="0.2">
      <c r="A218" s="123"/>
      <c r="B218" s="128" t="s">
        <v>311</v>
      </c>
      <c r="C218" s="192" t="s">
        <v>312</v>
      </c>
      <c r="D218" s="193"/>
      <c r="E218" s="193"/>
      <c r="F218" s="136" t="s">
        <v>27</v>
      </c>
      <c r="G218" s="129"/>
      <c r="H218" s="129"/>
      <c r="I218" s="129">
        <f>'SUB SUB_13 Pol'!G116</f>
        <v>0</v>
      </c>
      <c r="J218" s="134" t="str">
        <f>IF(I240=0,"",I218/I240*100)</f>
        <v/>
      </c>
    </row>
    <row r="219" spans="1:10" ht="36.75" customHeight="1" x14ac:dyDescent="0.2">
      <c r="A219" s="123"/>
      <c r="B219" s="128" t="s">
        <v>313</v>
      </c>
      <c r="C219" s="192" t="s">
        <v>314</v>
      </c>
      <c r="D219" s="193"/>
      <c r="E219" s="193"/>
      <c r="F219" s="136" t="s">
        <v>27</v>
      </c>
      <c r="G219" s="129"/>
      <c r="H219" s="129"/>
      <c r="I219" s="129">
        <f>'SUB SUB_13 Pol'!G123</f>
        <v>0</v>
      </c>
      <c r="J219" s="134" t="str">
        <f>IF(I240=0,"",I219/I240*100)</f>
        <v/>
      </c>
    </row>
    <row r="220" spans="1:10" ht="36.75" customHeight="1" x14ac:dyDescent="0.2">
      <c r="A220" s="123"/>
      <c r="B220" s="128" t="s">
        <v>315</v>
      </c>
      <c r="C220" s="192" t="s">
        <v>316</v>
      </c>
      <c r="D220" s="193"/>
      <c r="E220" s="193"/>
      <c r="F220" s="136" t="s">
        <v>27</v>
      </c>
      <c r="G220" s="129"/>
      <c r="H220" s="129"/>
      <c r="I220" s="129">
        <f>'SUB SUB_13 Pol'!G194</f>
        <v>0</v>
      </c>
      <c r="J220" s="134" t="str">
        <f>IF(I240=0,"",I220/I240*100)</f>
        <v/>
      </c>
    </row>
    <row r="221" spans="1:10" ht="36.75" customHeight="1" x14ac:dyDescent="0.2">
      <c r="A221" s="123"/>
      <c r="B221" s="128" t="s">
        <v>317</v>
      </c>
      <c r="C221" s="192" t="s">
        <v>318</v>
      </c>
      <c r="D221" s="193"/>
      <c r="E221" s="193"/>
      <c r="F221" s="136" t="s">
        <v>27</v>
      </c>
      <c r="G221" s="129"/>
      <c r="H221" s="129"/>
      <c r="I221" s="129">
        <f>'SO01,2 01-1 Pol'!G954+'SO01,2 01-1 Pol'!G978</f>
        <v>0</v>
      </c>
      <c r="J221" s="134" t="str">
        <f>IF(I240=0,"",I221/I240*100)</f>
        <v/>
      </c>
    </row>
    <row r="222" spans="1:10" ht="36.75" customHeight="1" x14ac:dyDescent="0.2">
      <c r="A222" s="123"/>
      <c r="B222" s="128" t="s">
        <v>319</v>
      </c>
      <c r="C222" s="192" t="s">
        <v>320</v>
      </c>
      <c r="D222" s="193"/>
      <c r="E222" s="193"/>
      <c r="F222" s="136" t="s">
        <v>27</v>
      </c>
      <c r="G222" s="129"/>
      <c r="H222" s="129"/>
      <c r="I222" s="129">
        <f>'SO01,2 01-1 Pol'!G974</f>
        <v>0</v>
      </c>
      <c r="J222" s="134" t="str">
        <f>IF(I240=0,"",I222/I240*100)</f>
        <v/>
      </c>
    </row>
    <row r="223" spans="1:10" ht="36.75" customHeight="1" x14ac:dyDescent="0.2">
      <c r="A223" s="123"/>
      <c r="B223" s="128" t="s">
        <v>321</v>
      </c>
      <c r="C223" s="192" t="s">
        <v>322</v>
      </c>
      <c r="D223" s="193"/>
      <c r="E223" s="193"/>
      <c r="F223" s="136" t="s">
        <v>27</v>
      </c>
      <c r="G223" s="129"/>
      <c r="H223" s="129"/>
      <c r="I223" s="129">
        <f>'SO01,2 01-1 Pol'!G980</f>
        <v>0</v>
      </c>
      <c r="J223" s="134" t="str">
        <f>IF(I240=0,"",I223/I240*100)</f>
        <v/>
      </c>
    </row>
    <row r="224" spans="1:10" ht="36.75" customHeight="1" x14ac:dyDescent="0.2">
      <c r="A224" s="123"/>
      <c r="B224" s="128" t="s">
        <v>323</v>
      </c>
      <c r="C224" s="192" t="s">
        <v>324</v>
      </c>
      <c r="D224" s="193"/>
      <c r="E224" s="193"/>
      <c r="F224" s="136" t="s">
        <v>27</v>
      </c>
      <c r="G224" s="129"/>
      <c r="H224" s="129"/>
      <c r="I224" s="129">
        <f>'SO01,2 01-1 Pol'!G1042</f>
        <v>0</v>
      </c>
      <c r="J224" s="134" t="str">
        <f>IF(I240=0,"",I224/I240*100)</f>
        <v/>
      </c>
    </row>
    <row r="225" spans="1:10" ht="36.75" customHeight="1" x14ac:dyDescent="0.2">
      <c r="A225" s="123"/>
      <c r="B225" s="128" t="s">
        <v>325</v>
      </c>
      <c r="C225" s="192" t="s">
        <v>326</v>
      </c>
      <c r="D225" s="193"/>
      <c r="E225" s="193"/>
      <c r="F225" s="136" t="s">
        <v>27</v>
      </c>
      <c r="G225" s="129"/>
      <c r="H225" s="129"/>
      <c r="I225" s="129">
        <f>'SO01,2 01-1 Pol'!G1207+'SUB SUB_12 Pol'!G8</f>
        <v>0</v>
      </c>
      <c r="J225" s="134" t="str">
        <f>IF(I240=0,"",I225/I240*100)</f>
        <v/>
      </c>
    </row>
    <row r="226" spans="1:10" ht="36.75" customHeight="1" x14ac:dyDescent="0.2">
      <c r="A226" s="123"/>
      <c r="B226" s="128" t="s">
        <v>325</v>
      </c>
      <c r="C226" s="192" t="s">
        <v>327</v>
      </c>
      <c r="D226" s="193"/>
      <c r="E226" s="193"/>
      <c r="F226" s="136" t="s">
        <v>27</v>
      </c>
      <c r="G226" s="129"/>
      <c r="H226" s="129"/>
      <c r="I226" s="129">
        <f>'SO01,2 01-3 Pol'!G71</f>
        <v>0</v>
      </c>
      <c r="J226" s="134" t="str">
        <f>IF(I240=0,"",I226/I240*100)</f>
        <v/>
      </c>
    </row>
    <row r="227" spans="1:10" ht="36.75" customHeight="1" x14ac:dyDescent="0.2">
      <c r="A227" s="123"/>
      <c r="B227" s="128" t="s">
        <v>328</v>
      </c>
      <c r="C227" s="192" t="s">
        <v>329</v>
      </c>
      <c r="D227" s="193"/>
      <c r="E227" s="193"/>
      <c r="F227" s="136" t="s">
        <v>27</v>
      </c>
      <c r="G227" s="129"/>
      <c r="H227" s="129"/>
      <c r="I227" s="129">
        <f>'SO01,2 01-1 Pol'!G1462</f>
        <v>0</v>
      </c>
      <c r="J227" s="134" t="str">
        <f>IF(I240=0,"",I227/I240*100)</f>
        <v/>
      </c>
    </row>
    <row r="228" spans="1:10" ht="36.75" customHeight="1" x14ac:dyDescent="0.2">
      <c r="A228" s="123"/>
      <c r="B228" s="128" t="s">
        <v>330</v>
      </c>
      <c r="C228" s="192" t="s">
        <v>331</v>
      </c>
      <c r="D228" s="193"/>
      <c r="E228" s="193"/>
      <c r="F228" s="136" t="s">
        <v>27</v>
      </c>
      <c r="G228" s="129"/>
      <c r="H228" s="129"/>
      <c r="I228" s="129">
        <f>'SO01,2 01-1 Pol'!G1515</f>
        <v>0</v>
      </c>
      <c r="J228" s="134" t="str">
        <f>IF(I240=0,"",I228/I240*100)</f>
        <v/>
      </c>
    </row>
    <row r="229" spans="1:10" ht="36.75" customHeight="1" x14ac:dyDescent="0.2">
      <c r="A229" s="123"/>
      <c r="B229" s="128" t="s">
        <v>332</v>
      </c>
      <c r="C229" s="192" t="s">
        <v>333</v>
      </c>
      <c r="D229" s="193"/>
      <c r="E229" s="193"/>
      <c r="F229" s="136" t="s">
        <v>27</v>
      </c>
      <c r="G229" s="129"/>
      <c r="H229" s="129"/>
      <c r="I229" s="129">
        <f>'SO01,2 01-1 Pol'!G142+'SO01,2 01-1 Pol'!G192</f>
        <v>0</v>
      </c>
      <c r="J229" s="134" t="str">
        <f>IF(I240=0,"",I229/I240*100)</f>
        <v/>
      </c>
    </row>
    <row r="230" spans="1:10" ht="36.75" customHeight="1" x14ac:dyDescent="0.2">
      <c r="A230" s="123"/>
      <c r="B230" s="128" t="s">
        <v>334</v>
      </c>
      <c r="C230" s="192" t="s">
        <v>335</v>
      </c>
      <c r="D230" s="193"/>
      <c r="E230" s="193"/>
      <c r="F230" s="136" t="s">
        <v>27</v>
      </c>
      <c r="G230" s="129"/>
      <c r="H230" s="129"/>
      <c r="I230" s="129">
        <f>'SO01,2 01-1 Pol'!G1539</f>
        <v>0</v>
      </c>
      <c r="J230" s="134" t="str">
        <f>IF(I240=0,"",I230/I240*100)</f>
        <v/>
      </c>
    </row>
    <row r="231" spans="1:10" ht="36.75" customHeight="1" x14ac:dyDescent="0.2">
      <c r="A231" s="123"/>
      <c r="B231" s="128" t="s">
        <v>336</v>
      </c>
      <c r="C231" s="192" t="s">
        <v>337</v>
      </c>
      <c r="D231" s="193"/>
      <c r="E231" s="193"/>
      <c r="F231" s="136" t="s">
        <v>27</v>
      </c>
      <c r="G231" s="129"/>
      <c r="H231" s="129"/>
      <c r="I231" s="129">
        <f>'SO01,2 01-1 Pol'!G1601</f>
        <v>0</v>
      </c>
      <c r="J231" s="134" t="str">
        <f>IF(I240=0,"",I231/I240*100)</f>
        <v/>
      </c>
    </row>
    <row r="232" spans="1:10" ht="36.75" customHeight="1" x14ac:dyDescent="0.2">
      <c r="A232" s="123"/>
      <c r="B232" s="128" t="s">
        <v>338</v>
      </c>
      <c r="C232" s="192" t="s">
        <v>339</v>
      </c>
      <c r="D232" s="193"/>
      <c r="E232" s="193"/>
      <c r="F232" s="136" t="s">
        <v>27</v>
      </c>
      <c r="G232" s="129"/>
      <c r="H232" s="129"/>
      <c r="I232" s="129">
        <f>'SO01,2 01-1 Pol'!G1616</f>
        <v>0</v>
      </c>
      <c r="J232" s="134" t="str">
        <f>IF(I240=0,"",I232/I240*100)</f>
        <v/>
      </c>
    </row>
    <row r="233" spans="1:10" ht="36.75" customHeight="1" x14ac:dyDescent="0.2">
      <c r="A233" s="123"/>
      <c r="B233" s="128" t="s">
        <v>340</v>
      </c>
      <c r="C233" s="192" t="s">
        <v>341</v>
      </c>
      <c r="D233" s="193"/>
      <c r="E233" s="193"/>
      <c r="F233" s="136" t="s">
        <v>27</v>
      </c>
      <c r="G233" s="129"/>
      <c r="H233" s="129"/>
      <c r="I233" s="129">
        <f>'SUB SUB_01 Pol'!G78+'SUB SUB_02 Pol'!G48+'SUB SUB_03 Pol'!G40+'SUB SUB_04 Pol'!G27+'SUB SUB_05 Pol'!G23+'SUB SUB_06 Pol'!G16+'SUB SUB_07 Pol'!G21+'SUB SUB_08 Pol'!G29+'SUB SUB_18 Pol'!G252</f>
        <v>0</v>
      </c>
      <c r="J233" s="134" t="str">
        <f>IF(I240=0,"",I233/I240*100)</f>
        <v/>
      </c>
    </row>
    <row r="234" spans="1:10" ht="36.75" customHeight="1" x14ac:dyDescent="0.2">
      <c r="A234" s="123"/>
      <c r="B234" s="128" t="s">
        <v>342</v>
      </c>
      <c r="C234" s="192" t="s">
        <v>343</v>
      </c>
      <c r="D234" s="193"/>
      <c r="E234" s="193"/>
      <c r="F234" s="136" t="s">
        <v>28</v>
      </c>
      <c r="G234" s="129"/>
      <c r="H234" s="129"/>
      <c r="I234" s="129">
        <f>'SUB SUB_12 Pol'!G12</f>
        <v>0</v>
      </c>
      <c r="J234" s="134" t="str">
        <f>IF(I240=0,"",I234/I240*100)</f>
        <v/>
      </c>
    </row>
    <row r="235" spans="1:10" ht="36.75" customHeight="1" x14ac:dyDescent="0.2">
      <c r="A235" s="123"/>
      <c r="B235" s="128" t="s">
        <v>344</v>
      </c>
      <c r="C235" s="192" t="s">
        <v>345</v>
      </c>
      <c r="D235" s="193"/>
      <c r="E235" s="193"/>
      <c r="F235" s="136" t="s">
        <v>28</v>
      </c>
      <c r="G235" s="129"/>
      <c r="H235" s="129"/>
      <c r="I235" s="129">
        <f>'SUB SUB_12 Pol'!G36</f>
        <v>0</v>
      </c>
      <c r="J235" s="134" t="str">
        <f>IF(I240=0,"",I235/I240*100)</f>
        <v/>
      </c>
    </row>
    <row r="236" spans="1:10" ht="36.75" customHeight="1" x14ac:dyDescent="0.2">
      <c r="A236" s="123"/>
      <c r="B236" s="128" t="s">
        <v>346</v>
      </c>
      <c r="C236" s="192" t="s">
        <v>347</v>
      </c>
      <c r="D236" s="193"/>
      <c r="E236" s="193"/>
      <c r="F236" s="136" t="s">
        <v>28</v>
      </c>
      <c r="G236" s="129"/>
      <c r="H236" s="129"/>
      <c r="I236" s="129">
        <f>'SO01,2 01-1 Pol'!G1626</f>
        <v>0</v>
      </c>
      <c r="J236" s="134" t="str">
        <f>IF(I240=0,"",I236/I240*100)</f>
        <v/>
      </c>
    </row>
    <row r="237" spans="1:10" ht="36.75" customHeight="1" x14ac:dyDescent="0.2">
      <c r="A237" s="123"/>
      <c r="B237" s="128" t="s">
        <v>348</v>
      </c>
      <c r="C237" s="192" t="s">
        <v>349</v>
      </c>
      <c r="D237" s="193"/>
      <c r="E237" s="193"/>
      <c r="F237" s="136" t="s">
        <v>350</v>
      </c>
      <c r="G237" s="129"/>
      <c r="H237" s="129"/>
      <c r="I237" s="129">
        <f>'SO01,2 01-1 Pol'!G1653</f>
        <v>0</v>
      </c>
      <c r="J237" s="134" t="str">
        <f>IF(I240=0,"",I237/I240*100)</f>
        <v/>
      </c>
    </row>
    <row r="238" spans="1:10" ht="36.75" customHeight="1" x14ac:dyDescent="0.2">
      <c r="A238" s="123"/>
      <c r="B238" s="128" t="s">
        <v>351</v>
      </c>
      <c r="C238" s="192" t="s">
        <v>29</v>
      </c>
      <c r="D238" s="193"/>
      <c r="E238" s="193"/>
      <c r="F238" s="136" t="s">
        <v>351</v>
      </c>
      <c r="G238" s="129"/>
      <c r="H238" s="129"/>
      <c r="I238" s="129">
        <f>'SUB SUB_12 Pol'!G44</f>
        <v>0</v>
      </c>
      <c r="J238" s="134" t="str">
        <f>IF(I240=0,"",I238/I240*100)</f>
        <v/>
      </c>
    </row>
    <row r="239" spans="1:10" ht="36.75" customHeight="1" x14ac:dyDescent="0.2">
      <c r="A239" s="123"/>
      <c r="B239" s="128" t="s">
        <v>53</v>
      </c>
      <c r="C239" s="192" t="s">
        <v>30</v>
      </c>
      <c r="D239" s="193"/>
      <c r="E239" s="193"/>
      <c r="F239" s="136" t="s">
        <v>53</v>
      </c>
      <c r="G239" s="129"/>
      <c r="H239" s="129"/>
      <c r="I239" s="129">
        <f>'SO01,2 ON Pol'!G8+'SUB SUB_12 Pol'!G41</f>
        <v>0</v>
      </c>
      <c r="J239" s="134" t="str">
        <f>IF(I240=0,"",I239/I240*100)</f>
        <v/>
      </c>
    </row>
    <row r="240" spans="1:10" ht="25.5" customHeight="1" x14ac:dyDescent="0.2">
      <c r="A240" s="124"/>
      <c r="B240" s="130" t="s">
        <v>1</v>
      </c>
      <c r="C240" s="131"/>
      <c r="D240" s="132"/>
      <c r="E240" s="132"/>
      <c r="F240" s="137"/>
      <c r="G240" s="133"/>
      <c r="H240" s="133"/>
      <c r="I240" s="133">
        <f>SUM(I72:I239)</f>
        <v>0</v>
      </c>
      <c r="J240" s="135">
        <f>SUM(J72:J239)</f>
        <v>0</v>
      </c>
    </row>
    <row r="241" spans="6:10" x14ac:dyDescent="0.2">
      <c r="F241" s="86"/>
      <c r="G241" s="86"/>
      <c r="H241" s="86"/>
      <c r="I241" s="86"/>
      <c r="J241" s="87"/>
    </row>
    <row r="242" spans="6:10" x14ac:dyDescent="0.2">
      <c r="F242" s="86"/>
      <c r="G242" s="86"/>
      <c r="H242" s="86"/>
      <c r="I242" s="86"/>
      <c r="J242" s="87"/>
    </row>
    <row r="243" spans="6:10" x14ac:dyDescent="0.2">
      <c r="F243" s="86"/>
      <c r="G243" s="86"/>
      <c r="H243" s="86"/>
      <c r="I243" s="86"/>
      <c r="J243" s="87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236"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75:E75"/>
    <mergeCell ref="C76:E76"/>
    <mergeCell ref="C77:E77"/>
    <mergeCell ref="C78:E78"/>
    <mergeCell ref="C79:E79"/>
    <mergeCell ref="C64:E64"/>
    <mergeCell ref="B65:E65"/>
    <mergeCell ref="C72:E72"/>
    <mergeCell ref="C73:E73"/>
    <mergeCell ref="C74:E74"/>
    <mergeCell ref="C85:E85"/>
    <mergeCell ref="C86:E86"/>
    <mergeCell ref="C87:E87"/>
    <mergeCell ref="C88:E88"/>
    <mergeCell ref="C89:E89"/>
    <mergeCell ref="C80:E80"/>
    <mergeCell ref="C81:E81"/>
    <mergeCell ref="C82:E82"/>
    <mergeCell ref="C83:E83"/>
    <mergeCell ref="C84:E84"/>
    <mergeCell ref="C95:E95"/>
    <mergeCell ref="C96:E96"/>
    <mergeCell ref="C97:E97"/>
    <mergeCell ref="C98:E98"/>
    <mergeCell ref="C99:E99"/>
    <mergeCell ref="C90:E90"/>
    <mergeCell ref="C91:E91"/>
    <mergeCell ref="C92:E92"/>
    <mergeCell ref="C93:E93"/>
    <mergeCell ref="C94:E94"/>
    <mergeCell ref="C105:E105"/>
    <mergeCell ref="C106:E106"/>
    <mergeCell ref="C107:E107"/>
    <mergeCell ref="C108:E108"/>
    <mergeCell ref="C109:E109"/>
    <mergeCell ref="C100:E100"/>
    <mergeCell ref="C101:E101"/>
    <mergeCell ref="C102:E102"/>
    <mergeCell ref="C103:E103"/>
    <mergeCell ref="C104:E104"/>
    <mergeCell ref="C115:E115"/>
    <mergeCell ref="C116:E116"/>
    <mergeCell ref="C117:E117"/>
    <mergeCell ref="C118:E118"/>
    <mergeCell ref="C119:E119"/>
    <mergeCell ref="C110:E110"/>
    <mergeCell ref="C111:E111"/>
    <mergeCell ref="C112:E112"/>
    <mergeCell ref="C113:E113"/>
    <mergeCell ref="C114:E114"/>
    <mergeCell ref="C125:E125"/>
    <mergeCell ref="C126:E126"/>
    <mergeCell ref="C127:E127"/>
    <mergeCell ref="C128:E128"/>
    <mergeCell ref="C129:E129"/>
    <mergeCell ref="C120:E120"/>
    <mergeCell ref="C121:E121"/>
    <mergeCell ref="C122:E122"/>
    <mergeCell ref="C123:E123"/>
    <mergeCell ref="C124:E124"/>
    <mergeCell ref="C135:E135"/>
    <mergeCell ref="C136:E136"/>
    <mergeCell ref="C137:E137"/>
    <mergeCell ref="C138:E138"/>
    <mergeCell ref="C139:E139"/>
    <mergeCell ref="C130:E130"/>
    <mergeCell ref="C131:E131"/>
    <mergeCell ref="C132:E132"/>
    <mergeCell ref="C133:E133"/>
    <mergeCell ref="C134:E134"/>
    <mergeCell ref="C145:E145"/>
    <mergeCell ref="C146:E146"/>
    <mergeCell ref="C147:E147"/>
    <mergeCell ref="C148:E148"/>
    <mergeCell ref="C149:E149"/>
    <mergeCell ref="C140:E140"/>
    <mergeCell ref="C141:E141"/>
    <mergeCell ref="C142:E142"/>
    <mergeCell ref="C143:E143"/>
    <mergeCell ref="C144:E144"/>
    <mergeCell ref="C155:E155"/>
    <mergeCell ref="C156:E156"/>
    <mergeCell ref="C157:E157"/>
    <mergeCell ref="C158:E158"/>
    <mergeCell ref="C159:E159"/>
    <mergeCell ref="C150:E150"/>
    <mergeCell ref="C151:E151"/>
    <mergeCell ref="C152:E152"/>
    <mergeCell ref="C153:E153"/>
    <mergeCell ref="C154:E154"/>
    <mergeCell ref="C165:E165"/>
    <mergeCell ref="C166:E166"/>
    <mergeCell ref="C167:E167"/>
    <mergeCell ref="C168:E168"/>
    <mergeCell ref="C169:E169"/>
    <mergeCell ref="C160:E160"/>
    <mergeCell ref="C161:E161"/>
    <mergeCell ref="C162:E162"/>
    <mergeCell ref="C163:E163"/>
    <mergeCell ref="C164:E164"/>
    <mergeCell ref="C175:E175"/>
    <mergeCell ref="C176:E176"/>
    <mergeCell ref="C177:E177"/>
    <mergeCell ref="C178:E178"/>
    <mergeCell ref="C179:E179"/>
    <mergeCell ref="C170:E170"/>
    <mergeCell ref="C171:E171"/>
    <mergeCell ref="C172:E172"/>
    <mergeCell ref="C173:E173"/>
    <mergeCell ref="C174:E174"/>
    <mergeCell ref="C185:E185"/>
    <mergeCell ref="C186:E186"/>
    <mergeCell ref="C187:E187"/>
    <mergeCell ref="C188:E188"/>
    <mergeCell ref="C189:E189"/>
    <mergeCell ref="C180:E180"/>
    <mergeCell ref="C181:E181"/>
    <mergeCell ref="C182:E182"/>
    <mergeCell ref="C183:E183"/>
    <mergeCell ref="C184:E184"/>
    <mergeCell ref="C195:E195"/>
    <mergeCell ref="C196:E196"/>
    <mergeCell ref="C197:E197"/>
    <mergeCell ref="C198:E198"/>
    <mergeCell ref="C199:E199"/>
    <mergeCell ref="C190:E190"/>
    <mergeCell ref="C191:E191"/>
    <mergeCell ref="C192:E192"/>
    <mergeCell ref="C193:E193"/>
    <mergeCell ref="C194:E194"/>
    <mergeCell ref="C205:E205"/>
    <mergeCell ref="C206:E206"/>
    <mergeCell ref="C207:E207"/>
    <mergeCell ref="C208:E208"/>
    <mergeCell ref="C209:E209"/>
    <mergeCell ref="C200:E200"/>
    <mergeCell ref="C201:E201"/>
    <mergeCell ref="C202:E202"/>
    <mergeCell ref="C203:E203"/>
    <mergeCell ref="C204:E204"/>
    <mergeCell ref="C215:E215"/>
    <mergeCell ref="C216:E216"/>
    <mergeCell ref="C217:E217"/>
    <mergeCell ref="C218:E218"/>
    <mergeCell ref="C219:E219"/>
    <mergeCell ref="C210:E210"/>
    <mergeCell ref="C211:E211"/>
    <mergeCell ref="C212:E212"/>
    <mergeCell ref="C213:E213"/>
    <mergeCell ref="C214:E214"/>
    <mergeCell ref="C225:E225"/>
    <mergeCell ref="C226:E226"/>
    <mergeCell ref="C227:E227"/>
    <mergeCell ref="C228:E228"/>
    <mergeCell ref="C229:E229"/>
    <mergeCell ref="C220:E220"/>
    <mergeCell ref="C221:E221"/>
    <mergeCell ref="C222:E222"/>
    <mergeCell ref="C223:E223"/>
    <mergeCell ref="C224:E224"/>
    <mergeCell ref="C235:E235"/>
    <mergeCell ref="C236:E236"/>
    <mergeCell ref="C237:E237"/>
    <mergeCell ref="C238:E238"/>
    <mergeCell ref="C239:E239"/>
    <mergeCell ref="C230:E230"/>
    <mergeCell ref="C231:E231"/>
    <mergeCell ref="C232:E232"/>
    <mergeCell ref="C233:E233"/>
    <mergeCell ref="C234:E234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19" activePane="bottomLeft" state="frozen"/>
      <selection pane="bottomLeft" activeCell="F9" sqref="F9:F40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63</v>
      </c>
      <c r="C4" s="255" t="s">
        <v>64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181</v>
      </c>
      <c r="C8" s="183" t="s">
        <v>101</v>
      </c>
      <c r="D8" s="166"/>
      <c r="E8" s="167"/>
      <c r="F8" s="168"/>
      <c r="G8" s="169">
        <f>SUMIF(AF9:AF20,"&lt;&gt;NOR",G9:G20)</f>
        <v>0</v>
      </c>
      <c r="H8" s="163"/>
      <c r="I8" s="163">
        <f>SUM(I9:I20)</f>
        <v>206902.78</v>
      </c>
      <c r="J8" s="163"/>
      <c r="K8" s="163">
        <f>SUM(K9:K20)</f>
        <v>200830</v>
      </c>
      <c r="L8" s="163"/>
      <c r="M8" s="163">
        <f>SUM(M9:M20)</f>
        <v>0</v>
      </c>
      <c r="N8" s="163"/>
      <c r="O8" s="163">
        <f>SUM(O9:O20)</f>
        <v>0</v>
      </c>
      <c r="P8" s="163"/>
      <c r="Q8" s="163">
        <f>SUM(Q9:Q20)</f>
        <v>0</v>
      </c>
      <c r="R8" s="163"/>
      <c r="S8" s="163"/>
      <c r="T8" s="163"/>
      <c r="U8" s="163"/>
      <c r="V8" s="163">
        <f>SUM(V9:V20)</f>
        <v>0</v>
      </c>
      <c r="W8" s="163"/>
      <c r="X8" s="163"/>
      <c r="AF8" t="s">
        <v>377</v>
      </c>
    </row>
    <row r="9" spans="1:59" outlineLevel="1" x14ac:dyDescent="0.2">
      <c r="A9" s="176">
        <v>1</v>
      </c>
      <c r="B9" s="177" t="s">
        <v>2242</v>
      </c>
      <c r="C9" s="186" t="s">
        <v>2474</v>
      </c>
      <c r="D9" s="178" t="s">
        <v>1957</v>
      </c>
      <c r="E9" s="179">
        <v>4</v>
      </c>
      <c r="F9" s="174"/>
      <c r="G9" s="181">
        <f t="shared" ref="G9:G20" si="0">ROUND(E9*F9,2)</f>
        <v>0</v>
      </c>
      <c r="H9" s="157">
        <v>10648</v>
      </c>
      <c r="I9" s="156">
        <f t="shared" ref="I9:I20" si="1">ROUND(E9*H9,2)</f>
        <v>42592</v>
      </c>
      <c r="J9" s="157">
        <v>2400</v>
      </c>
      <c r="K9" s="156">
        <f t="shared" ref="K9:K20" si="2">ROUND(E9*J9,2)</f>
        <v>9600</v>
      </c>
      <c r="L9" s="156">
        <v>15</v>
      </c>
      <c r="M9" s="156">
        <f t="shared" ref="M9:M20" si="3">G9*(1+L9/100)</f>
        <v>0</v>
      </c>
      <c r="N9" s="156">
        <v>0</v>
      </c>
      <c r="O9" s="156">
        <f t="shared" ref="O9:O20" si="4">ROUND(E9*N9,2)</f>
        <v>0</v>
      </c>
      <c r="P9" s="156">
        <v>0</v>
      </c>
      <c r="Q9" s="156">
        <f t="shared" ref="Q9:Q20" si="5"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 t="shared" ref="V9:V20" si="6"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outlineLevel="1" x14ac:dyDescent="0.2">
      <c r="A10" s="176">
        <v>2</v>
      </c>
      <c r="B10" s="177" t="s">
        <v>2244</v>
      </c>
      <c r="C10" s="186" t="s">
        <v>2475</v>
      </c>
      <c r="D10" s="178" t="s">
        <v>1957</v>
      </c>
      <c r="E10" s="179">
        <v>4</v>
      </c>
      <c r="F10" s="174"/>
      <c r="G10" s="181">
        <f t="shared" si="0"/>
        <v>0</v>
      </c>
      <c r="H10" s="157">
        <v>383.2</v>
      </c>
      <c r="I10" s="156">
        <f t="shared" si="1"/>
        <v>1532.8</v>
      </c>
      <c r="J10" s="157">
        <v>500</v>
      </c>
      <c r="K10" s="156">
        <f t="shared" si="2"/>
        <v>2000</v>
      </c>
      <c r="L10" s="156">
        <v>15</v>
      </c>
      <c r="M10" s="156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6"/>
      <c r="S10" s="156" t="s">
        <v>485</v>
      </c>
      <c r="T10" s="156" t="s">
        <v>382</v>
      </c>
      <c r="U10" s="156">
        <v>0</v>
      </c>
      <c r="V10" s="156">
        <f t="shared" si="6"/>
        <v>0</v>
      </c>
      <c r="W10" s="156"/>
      <c r="X10" s="156" t="s">
        <v>383</v>
      </c>
      <c r="Y10" s="147"/>
      <c r="Z10" s="147"/>
      <c r="AA10" s="147"/>
      <c r="AB10" s="147"/>
      <c r="AC10" s="147"/>
      <c r="AD10" s="147"/>
      <c r="AE10" s="147"/>
      <c r="AF10" s="147" t="s">
        <v>384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outlineLevel="1" x14ac:dyDescent="0.2">
      <c r="A11" s="176">
        <v>3</v>
      </c>
      <c r="B11" s="177" t="s">
        <v>2246</v>
      </c>
      <c r="C11" s="186" t="s">
        <v>2476</v>
      </c>
      <c r="D11" s="178" t="s">
        <v>1957</v>
      </c>
      <c r="E11" s="179">
        <v>17</v>
      </c>
      <c r="F11" s="174"/>
      <c r="G11" s="181">
        <f t="shared" si="0"/>
        <v>0</v>
      </c>
      <c r="H11" s="157">
        <v>224</v>
      </c>
      <c r="I11" s="156">
        <f t="shared" si="1"/>
        <v>3808</v>
      </c>
      <c r="J11" s="157">
        <v>200</v>
      </c>
      <c r="K11" s="156">
        <f t="shared" si="2"/>
        <v>3400</v>
      </c>
      <c r="L11" s="156">
        <v>15</v>
      </c>
      <c r="M11" s="156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6"/>
      <c r="S11" s="156" t="s">
        <v>485</v>
      </c>
      <c r="T11" s="156" t="s">
        <v>382</v>
      </c>
      <c r="U11" s="156">
        <v>0</v>
      </c>
      <c r="V11" s="156">
        <f t="shared" si="6"/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outlineLevel="1" x14ac:dyDescent="0.2">
      <c r="A12" s="176">
        <v>4</v>
      </c>
      <c r="B12" s="177" t="s">
        <v>2248</v>
      </c>
      <c r="C12" s="186" t="s">
        <v>2477</v>
      </c>
      <c r="D12" s="178" t="s">
        <v>1957</v>
      </c>
      <c r="E12" s="179">
        <v>197</v>
      </c>
      <c r="F12" s="174"/>
      <c r="G12" s="181">
        <f t="shared" si="0"/>
        <v>0</v>
      </c>
      <c r="H12" s="157">
        <v>52.7</v>
      </c>
      <c r="I12" s="156">
        <f t="shared" si="1"/>
        <v>10381.9</v>
      </c>
      <c r="J12" s="157">
        <v>100</v>
      </c>
      <c r="K12" s="156">
        <f t="shared" si="2"/>
        <v>19700</v>
      </c>
      <c r="L12" s="156">
        <v>15</v>
      </c>
      <c r="M12" s="156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6"/>
      <c r="S12" s="156" t="s">
        <v>485</v>
      </c>
      <c r="T12" s="156" t="s">
        <v>382</v>
      </c>
      <c r="U12" s="156">
        <v>0</v>
      </c>
      <c r="V12" s="156">
        <f t="shared" si="6"/>
        <v>0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384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ht="22.5" outlineLevel="1" x14ac:dyDescent="0.2">
      <c r="A13" s="176">
        <v>5</v>
      </c>
      <c r="B13" s="177" t="s">
        <v>2250</v>
      </c>
      <c r="C13" s="186" t="s">
        <v>2478</v>
      </c>
      <c r="D13" s="178" t="s">
        <v>1957</v>
      </c>
      <c r="E13" s="179">
        <v>8</v>
      </c>
      <c r="F13" s="174"/>
      <c r="G13" s="181">
        <f t="shared" si="0"/>
        <v>0</v>
      </c>
      <c r="H13" s="157">
        <v>1079.26</v>
      </c>
      <c r="I13" s="156">
        <f t="shared" si="1"/>
        <v>8634.08</v>
      </c>
      <c r="J13" s="157">
        <v>500</v>
      </c>
      <c r="K13" s="156">
        <f t="shared" si="2"/>
        <v>4000</v>
      </c>
      <c r="L13" s="156">
        <v>15</v>
      </c>
      <c r="M13" s="156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si="6"/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384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outlineLevel="1" x14ac:dyDescent="0.2">
      <c r="A14" s="176">
        <v>6</v>
      </c>
      <c r="B14" s="177" t="s">
        <v>2252</v>
      </c>
      <c r="C14" s="186" t="s">
        <v>2479</v>
      </c>
      <c r="D14" s="178" t="s">
        <v>1957</v>
      </c>
      <c r="E14" s="179">
        <v>18</v>
      </c>
      <c r="F14" s="174"/>
      <c r="G14" s="181">
        <f t="shared" si="0"/>
        <v>0</v>
      </c>
      <c r="H14" s="157">
        <v>650</v>
      </c>
      <c r="I14" s="156">
        <f t="shared" si="1"/>
        <v>11700</v>
      </c>
      <c r="J14" s="157">
        <v>500</v>
      </c>
      <c r="K14" s="156">
        <f t="shared" si="2"/>
        <v>9000</v>
      </c>
      <c r="L14" s="156">
        <v>15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outlineLevel="1" x14ac:dyDescent="0.2">
      <c r="A15" s="176">
        <v>7</v>
      </c>
      <c r="B15" s="177" t="s">
        <v>2254</v>
      </c>
      <c r="C15" s="186" t="s">
        <v>2480</v>
      </c>
      <c r="D15" s="178" t="s">
        <v>1957</v>
      </c>
      <c r="E15" s="179">
        <v>197</v>
      </c>
      <c r="F15" s="174"/>
      <c r="G15" s="181">
        <f t="shared" si="0"/>
        <v>0</v>
      </c>
      <c r="H15" s="157">
        <v>120</v>
      </c>
      <c r="I15" s="156">
        <f t="shared" si="1"/>
        <v>23640</v>
      </c>
      <c r="J15" s="157">
        <v>50</v>
      </c>
      <c r="K15" s="156">
        <f t="shared" si="2"/>
        <v>9850</v>
      </c>
      <c r="L15" s="156">
        <v>15</v>
      </c>
      <c r="M15" s="156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6"/>
      <c r="S15" s="156" t="s">
        <v>485</v>
      </c>
      <c r="T15" s="156" t="s">
        <v>382</v>
      </c>
      <c r="U15" s="156">
        <v>0</v>
      </c>
      <c r="V15" s="156">
        <f t="shared" si="6"/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384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outlineLevel="1" x14ac:dyDescent="0.2">
      <c r="A16" s="176">
        <v>8</v>
      </c>
      <c r="B16" s="177" t="s">
        <v>2256</v>
      </c>
      <c r="C16" s="186" t="s">
        <v>2481</v>
      </c>
      <c r="D16" s="178" t="s">
        <v>1957</v>
      </c>
      <c r="E16" s="179">
        <v>67</v>
      </c>
      <c r="F16" s="174"/>
      <c r="G16" s="181">
        <f t="shared" si="0"/>
        <v>0</v>
      </c>
      <c r="H16" s="157">
        <v>840</v>
      </c>
      <c r="I16" s="156">
        <f t="shared" si="1"/>
        <v>56280</v>
      </c>
      <c r="J16" s="157">
        <v>800</v>
      </c>
      <c r="K16" s="156">
        <f t="shared" si="2"/>
        <v>53600</v>
      </c>
      <c r="L16" s="156">
        <v>15</v>
      </c>
      <c r="M16" s="156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6"/>
      <c r="S16" s="156" t="s">
        <v>485</v>
      </c>
      <c r="T16" s="156" t="s">
        <v>382</v>
      </c>
      <c r="U16" s="156">
        <v>0</v>
      </c>
      <c r="V16" s="156">
        <f t="shared" si="6"/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384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outlineLevel="1" x14ac:dyDescent="0.2">
      <c r="A17" s="176">
        <v>9</v>
      </c>
      <c r="B17" s="177" t="s">
        <v>2258</v>
      </c>
      <c r="C17" s="186" t="s">
        <v>2477</v>
      </c>
      <c r="D17" s="178" t="s">
        <v>1957</v>
      </c>
      <c r="E17" s="179">
        <v>134</v>
      </c>
      <c r="F17" s="174"/>
      <c r="G17" s="181">
        <f t="shared" si="0"/>
        <v>0</v>
      </c>
      <c r="H17" s="157">
        <v>61</v>
      </c>
      <c r="I17" s="156">
        <f t="shared" si="1"/>
        <v>8174</v>
      </c>
      <c r="J17" s="157">
        <v>120</v>
      </c>
      <c r="K17" s="156">
        <f t="shared" si="2"/>
        <v>16080</v>
      </c>
      <c r="L17" s="156">
        <v>15</v>
      </c>
      <c r="M17" s="156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6"/>
      <c r="S17" s="156" t="s">
        <v>485</v>
      </c>
      <c r="T17" s="156" t="s">
        <v>382</v>
      </c>
      <c r="U17" s="156">
        <v>0</v>
      </c>
      <c r="V17" s="156">
        <f t="shared" si="6"/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384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outlineLevel="1" x14ac:dyDescent="0.2">
      <c r="A18" s="176">
        <v>10</v>
      </c>
      <c r="B18" s="177" t="s">
        <v>2260</v>
      </c>
      <c r="C18" s="186" t="s">
        <v>2457</v>
      </c>
      <c r="D18" s="178" t="s">
        <v>1957</v>
      </c>
      <c r="E18" s="179">
        <v>79</v>
      </c>
      <c r="F18" s="174"/>
      <c r="G18" s="181">
        <f t="shared" si="0"/>
        <v>0</v>
      </c>
      <c r="H18" s="157">
        <v>65</v>
      </c>
      <c r="I18" s="156">
        <f t="shared" si="1"/>
        <v>5135</v>
      </c>
      <c r="J18" s="157">
        <v>0</v>
      </c>
      <c r="K18" s="156">
        <f t="shared" si="2"/>
        <v>0</v>
      </c>
      <c r="L18" s="156">
        <v>15</v>
      </c>
      <c r="M18" s="156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6"/>
      <c r="S18" s="156" t="s">
        <v>485</v>
      </c>
      <c r="T18" s="156" t="s">
        <v>382</v>
      </c>
      <c r="U18" s="156">
        <v>0</v>
      </c>
      <c r="V18" s="156">
        <f t="shared" si="6"/>
        <v>0</v>
      </c>
      <c r="W18" s="156"/>
      <c r="X18" s="156" t="s">
        <v>407</v>
      </c>
      <c r="Y18" s="147"/>
      <c r="Z18" s="147"/>
      <c r="AA18" s="147"/>
      <c r="AB18" s="147"/>
      <c r="AC18" s="147"/>
      <c r="AD18" s="147"/>
      <c r="AE18" s="147"/>
      <c r="AF18" s="147" t="s">
        <v>408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outlineLevel="1" x14ac:dyDescent="0.2">
      <c r="A19" s="176">
        <v>11</v>
      </c>
      <c r="B19" s="177" t="s">
        <v>2262</v>
      </c>
      <c r="C19" s="186" t="s">
        <v>2482</v>
      </c>
      <c r="D19" s="178" t="s">
        <v>1957</v>
      </c>
      <c r="E19" s="179">
        <v>67</v>
      </c>
      <c r="F19" s="174"/>
      <c r="G19" s="181">
        <f t="shared" si="0"/>
        <v>0</v>
      </c>
      <c r="H19" s="157">
        <v>75</v>
      </c>
      <c r="I19" s="156">
        <f t="shared" si="1"/>
        <v>5025</v>
      </c>
      <c r="J19" s="157">
        <v>800</v>
      </c>
      <c r="K19" s="156">
        <f t="shared" si="2"/>
        <v>53600</v>
      </c>
      <c r="L19" s="156">
        <v>15</v>
      </c>
      <c r="M19" s="156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6"/>
      <c r="S19" s="156" t="s">
        <v>485</v>
      </c>
      <c r="T19" s="156" t="s">
        <v>382</v>
      </c>
      <c r="U19" s="156">
        <v>0</v>
      </c>
      <c r="V19" s="156">
        <f t="shared" si="6"/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384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outlineLevel="1" x14ac:dyDescent="0.2">
      <c r="A20" s="176">
        <v>12</v>
      </c>
      <c r="B20" s="177" t="s">
        <v>2264</v>
      </c>
      <c r="C20" s="186" t="s">
        <v>2459</v>
      </c>
      <c r="D20" s="178" t="s">
        <v>1957</v>
      </c>
      <c r="E20" s="179">
        <v>200</v>
      </c>
      <c r="F20" s="174"/>
      <c r="G20" s="181">
        <f t="shared" si="0"/>
        <v>0</v>
      </c>
      <c r="H20" s="157">
        <v>150</v>
      </c>
      <c r="I20" s="156">
        <f t="shared" si="1"/>
        <v>30000</v>
      </c>
      <c r="J20" s="157">
        <v>100</v>
      </c>
      <c r="K20" s="156">
        <f t="shared" si="2"/>
        <v>20000</v>
      </c>
      <c r="L20" s="156">
        <v>15</v>
      </c>
      <c r="M20" s="156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6"/>
      <c r="S20" s="156" t="s">
        <v>485</v>
      </c>
      <c r="T20" s="156" t="s">
        <v>382</v>
      </c>
      <c r="U20" s="156">
        <v>0</v>
      </c>
      <c r="V20" s="156">
        <f t="shared" si="6"/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384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x14ac:dyDescent="0.2">
      <c r="A21" s="164" t="s">
        <v>376</v>
      </c>
      <c r="B21" s="165" t="s">
        <v>187</v>
      </c>
      <c r="C21" s="183" t="s">
        <v>112</v>
      </c>
      <c r="D21" s="166"/>
      <c r="E21" s="167"/>
      <c r="F21" s="168"/>
      <c r="G21" s="169">
        <f>SUMIF(AF22:AF26,"&lt;&gt;NOR",G22:G26)</f>
        <v>0</v>
      </c>
      <c r="H21" s="163"/>
      <c r="I21" s="163">
        <f>SUM(I22:I26)</f>
        <v>215348</v>
      </c>
      <c r="J21" s="163"/>
      <c r="K21" s="163">
        <f>SUM(K22:K26)</f>
        <v>254520</v>
      </c>
      <c r="L21" s="163"/>
      <c r="M21" s="163">
        <f>SUM(M22:M26)</f>
        <v>0</v>
      </c>
      <c r="N21" s="163"/>
      <c r="O21" s="163">
        <f>SUM(O22:O26)</f>
        <v>0</v>
      </c>
      <c r="P21" s="163"/>
      <c r="Q21" s="163">
        <f>SUM(Q22:Q26)</f>
        <v>0</v>
      </c>
      <c r="R21" s="163"/>
      <c r="S21" s="163"/>
      <c r="T21" s="163"/>
      <c r="U21" s="163"/>
      <c r="V21" s="163">
        <f>SUM(V22:V26)</f>
        <v>0</v>
      </c>
      <c r="W21" s="163"/>
      <c r="X21" s="163"/>
      <c r="AF21" t="s">
        <v>377</v>
      </c>
    </row>
    <row r="22" spans="1:59" ht="22.5" outlineLevel="1" x14ac:dyDescent="0.2">
      <c r="A22" s="176">
        <v>13</v>
      </c>
      <c r="B22" s="177" t="s">
        <v>2266</v>
      </c>
      <c r="C22" s="186" t="s">
        <v>2483</v>
      </c>
      <c r="D22" s="178" t="s">
        <v>397</v>
      </c>
      <c r="E22" s="179">
        <v>12000</v>
      </c>
      <c r="F22" s="174"/>
      <c r="G22" s="181">
        <f>ROUND(E22*F22,2)</f>
        <v>0</v>
      </c>
      <c r="H22" s="157">
        <v>8.4</v>
      </c>
      <c r="I22" s="156">
        <f>ROUND(E22*H22,2)</f>
        <v>100800</v>
      </c>
      <c r="J22" s="157">
        <v>14</v>
      </c>
      <c r="K22" s="156">
        <f>ROUND(E22*J22,2)</f>
        <v>168000</v>
      </c>
      <c r="L22" s="156">
        <v>15</v>
      </c>
      <c r="M22" s="156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6"/>
      <c r="S22" s="156" t="s">
        <v>485</v>
      </c>
      <c r="T22" s="156" t="s">
        <v>382</v>
      </c>
      <c r="U22" s="156">
        <v>0</v>
      </c>
      <c r="V22" s="156">
        <f>ROUND(E22*U22,2)</f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384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outlineLevel="1" x14ac:dyDescent="0.2">
      <c r="A23" s="176">
        <v>14</v>
      </c>
      <c r="B23" s="177" t="s">
        <v>2268</v>
      </c>
      <c r="C23" s="186" t="s">
        <v>2484</v>
      </c>
      <c r="D23" s="178" t="s">
        <v>1957</v>
      </c>
      <c r="E23" s="179">
        <v>180</v>
      </c>
      <c r="F23" s="174"/>
      <c r="G23" s="181">
        <f>ROUND(E23*F23,2)</f>
        <v>0</v>
      </c>
      <c r="H23" s="157">
        <v>18.600000000000001</v>
      </c>
      <c r="I23" s="156">
        <f>ROUND(E23*H23,2)</f>
        <v>3348</v>
      </c>
      <c r="J23" s="157">
        <v>14</v>
      </c>
      <c r="K23" s="156">
        <f>ROUND(E23*J23,2)</f>
        <v>2520</v>
      </c>
      <c r="L23" s="156">
        <v>15</v>
      </c>
      <c r="M23" s="156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6"/>
      <c r="S23" s="156" t="s">
        <v>485</v>
      </c>
      <c r="T23" s="156" t="s">
        <v>382</v>
      </c>
      <c r="U23" s="156">
        <v>0</v>
      </c>
      <c r="V23" s="156">
        <f>ROUND(E23*U23,2)</f>
        <v>0</v>
      </c>
      <c r="W23" s="156"/>
      <c r="X23" s="156" t="s">
        <v>383</v>
      </c>
      <c r="Y23" s="147"/>
      <c r="Z23" s="147"/>
      <c r="AA23" s="147"/>
      <c r="AB23" s="147"/>
      <c r="AC23" s="147"/>
      <c r="AD23" s="147"/>
      <c r="AE23" s="147"/>
      <c r="AF23" s="147" t="s">
        <v>384</v>
      </c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ht="22.5" outlineLevel="1" x14ac:dyDescent="0.2">
      <c r="A24" s="176">
        <v>15</v>
      </c>
      <c r="B24" s="177" t="s">
        <v>2270</v>
      </c>
      <c r="C24" s="186" t="s">
        <v>2462</v>
      </c>
      <c r="D24" s="178" t="s">
        <v>1957</v>
      </c>
      <c r="E24" s="179">
        <v>2200</v>
      </c>
      <c r="F24" s="174"/>
      <c r="G24" s="181">
        <f>ROUND(E24*F24,2)</f>
        <v>0</v>
      </c>
      <c r="H24" s="157">
        <v>20</v>
      </c>
      <c r="I24" s="156">
        <f>ROUND(E24*H24,2)</f>
        <v>44000</v>
      </c>
      <c r="J24" s="157">
        <v>20</v>
      </c>
      <c r="K24" s="156">
        <f>ROUND(E24*J24,2)</f>
        <v>44000</v>
      </c>
      <c r="L24" s="156">
        <v>15</v>
      </c>
      <c r="M24" s="156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6"/>
      <c r="S24" s="156" t="s">
        <v>485</v>
      </c>
      <c r="T24" s="156" t="s">
        <v>382</v>
      </c>
      <c r="U24" s="156">
        <v>0</v>
      </c>
      <c r="V24" s="156">
        <f>ROUND(E24*U24,2)</f>
        <v>0</v>
      </c>
      <c r="W24" s="156"/>
      <c r="X24" s="156" t="s">
        <v>383</v>
      </c>
      <c r="Y24" s="147"/>
      <c r="Z24" s="147"/>
      <c r="AA24" s="147"/>
      <c r="AB24" s="147"/>
      <c r="AC24" s="147"/>
      <c r="AD24" s="147"/>
      <c r="AE24" s="147"/>
      <c r="AF24" s="147" t="s">
        <v>384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ht="22.5" outlineLevel="1" x14ac:dyDescent="0.2">
      <c r="A25" s="176">
        <v>16</v>
      </c>
      <c r="B25" s="177" t="s">
        <v>2272</v>
      </c>
      <c r="C25" s="186" t="s">
        <v>2463</v>
      </c>
      <c r="D25" s="178" t="s">
        <v>1957</v>
      </c>
      <c r="E25" s="179">
        <v>1600</v>
      </c>
      <c r="F25" s="174"/>
      <c r="G25" s="181">
        <f>ROUND(E25*F25,2)</f>
        <v>0</v>
      </c>
      <c r="H25" s="157">
        <v>32</v>
      </c>
      <c r="I25" s="156">
        <f>ROUND(E25*H25,2)</f>
        <v>51200</v>
      </c>
      <c r="J25" s="157">
        <v>20</v>
      </c>
      <c r="K25" s="156">
        <f>ROUND(E25*J25,2)</f>
        <v>32000</v>
      </c>
      <c r="L25" s="156">
        <v>15</v>
      </c>
      <c r="M25" s="156">
        <f>G25*(1+L25/100)</f>
        <v>0</v>
      </c>
      <c r="N25" s="156">
        <v>0</v>
      </c>
      <c r="O25" s="156">
        <f>ROUND(E25*N25,2)</f>
        <v>0</v>
      </c>
      <c r="P25" s="156">
        <v>0</v>
      </c>
      <c r="Q25" s="156">
        <f>ROUND(E25*P25,2)</f>
        <v>0</v>
      </c>
      <c r="R25" s="156"/>
      <c r="S25" s="156" t="s">
        <v>485</v>
      </c>
      <c r="T25" s="156" t="s">
        <v>382</v>
      </c>
      <c r="U25" s="156">
        <v>0</v>
      </c>
      <c r="V25" s="156">
        <f>ROUND(E25*U25,2)</f>
        <v>0</v>
      </c>
      <c r="W25" s="156"/>
      <c r="X25" s="156" t="s">
        <v>383</v>
      </c>
      <c r="Y25" s="147"/>
      <c r="Z25" s="147"/>
      <c r="AA25" s="147"/>
      <c r="AB25" s="147"/>
      <c r="AC25" s="147"/>
      <c r="AD25" s="147"/>
      <c r="AE25" s="147"/>
      <c r="AF25" s="147" t="s">
        <v>384</v>
      </c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ht="22.5" outlineLevel="1" x14ac:dyDescent="0.2">
      <c r="A26" s="176">
        <v>17</v>
      </c>
      <c r="B26" s="177" t="s">
        <v>2274</v>
      </c>
      <c r="C26" s="186" t="s">
        <v>2464</v>
      </c>
      <c r="D26" s="178" t="s">
        <v>1957</v>
      </c>
      <c r="E26" s="179">
        <v>400</v>
      </c>
      <c r="F26" s="174"/>
      <c r="G26" s="181">
        <f>ROUND(E26*F26,2)</f>
        <v>0</v>
      </c>
      <c r="H26" s="157">
        <v>40</v>
      </c>
      <c r="I26" s="156">
        <f>ROUND(E26*H26,2)</f>
        <v>16000</v>
      </c>
      <c r="J26" s="157">
        <v>20</v>
      </c>
      <c r="K26" s="156">
        <f>ROUND(E26*J26,2)</f>
        <v>8000</v>
      </c>
      <c r="L26" s="156">
        <v>15</v>
      </c>
      <c r="M26" s="156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6"/>
      <c r="S26" s="156" t="s">
        <v>485</v>
      </c>
      <c r="T26" s="156" t="s">
        <v>382</v>
      </c>
      <c r="U26" s="156">
        <v>0</v>
      </c>
      <c r="V26" s="156">
        <f>ROUND(E26*U26,2)</f>
        <v>0</v>
      </c>
      <c r="W26" s="156"/>
      <c r="X26" s="156" t="s">
        <v>383</v>
      </c>
      <c r="Y26" s="147"/>
      <c r="Z26" s="147"/>
      <c r="AA26" s="147"/>
      <c r="AB26" s="147"/>
      <c r="AC26" s="147"/>
      <c r="AD26" s="147"/>
      <c r="AE26" s="147"/>
      <c r="AF26" s="147" t="s">
        <v>384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x14ac:dyDescent="0.2">
      <c r="A27" s="164" t="s">
        <v>376</v>
      </c>
      <c r="B27" s="165" t="s">
        <v>340</v>
      </c>
      <c r="C27" s="183" t="s">
        <v>341</v>
      </c>
      <c r="D27" s="166"/>
      <c r="E27" s="167"/>
      <c r="F27" s="168"/>
      <c r="G27" s="169">
        <f>SUMIF(AF28:AF40,"&lt;&gt;NOR",G28:G40)</f>
        <v>0</v>
      </c>
      <c r="H27" s="163"/>
      <c r="I27" s="163">
        <f>SUM(I28:I40)</f>
        <v>3835</v>
      </c>
      <c r="J27" s="163"/>
      <c r="K27" s="163">
        <f>SUM(K28:K40)</f>
        <v>155530</v>
      </c>
      <c r="L27" s="163"/>
      <c r="M27" s="163">
        <f>SUM(M28:M40)</f>
        <v>0</v>
      </c>
      <c r="N27" s="163"/>
      <c r="O27" s="163">
        <f>SUM(O28:O40)</f>
        <v>0</v>
      </c>
      <c r="P27" s="163"/>
      <c r="Q27" s="163">
        <f>SUM(Q28:Q40)</f>
        <v>0</v>
      </c>
      <c r="R27" s="163"/>
      <c r="S27" s="163"/>
      <c r="T27" s="163"/>
      <c r="U27" s="163"/>
      <c r="V27" s="163">
        <f>SUM(V28:V40)</f>
        <v>0</v>
      </c>
      <c r="W27" s="163"/>
      <c r="X27" s="163"/>
      <c r="AF27" t="s">
        <v>377</v>
      </c>
    </row>
    <row r="28" spans="1:59" ht="22.5" outlineLevel="1" x14ac:dyDescent="0.2">
      <c r="A28" s="176">
        <v>18</v>
      </c>
      <c r="B28" s="177" t="s">
        <v>2276</v>
      </c>
      <c r="C28" s="186" t="s">
        <v>2465</v>
      </c>
      <c r="D28" s="178" t="s">
        <v>1957</v>
      </c>
      <c r="E28" s="179">
        <v>1</v>
      </c>
      <c r="F28" s="174"/>
      <c r="G28" s="181">
        <f t="shared" ref="G28:G40" si="7">ROUND(E28*F28,2)</f>
        <v>0</v>
      </c>
      <c r="H28" s="157">
        <v>0</v>
      </c>
      <c r="I28" s="156">
        <f t="shared" ref="I28:I40" si="8">ROUND(E28*H28,2)</f>
        <v>0</v>
      </c>
      <c r="J28" s="157">
        <v>30000</v>
      </c>
      <c r="K28" s="156">
        <f t="shared" ref="K28:K40" si="9">ROUND(E28*J28,2)</f>
        <v>30000</v>
      </c>
      <c r="L28" s="156">
        <v>15</v>
      </c>
      <c r="M28" s="156">
        <f t="shared" ref="M28:M40" si="10">G28*(1+L28/100)</f>
        <v>0</v>
      </c>
      <c r="N28" s="156">
        <v>0</v>
      </c>
      <c r="O28" s="156">
        <f t="shared" ref="O28:O40" si="11">ROUND(E28*N28,2)</f>
        <v>0</v>
      </c>
      <c r="P28" s="156">
        <v>0</v>
      </c>
      <c r="Q28" s="156">
        <f t="shared" ref="Q28:Q40" si="12">ROUND(E28*P28,2)</f>
        <v>0</v>
      </c>
      <c r="R28" s="156"/>
      <c r="S28" s="156" t="s">
        <v>485</v>
      </c>
      <c r="T28" s="156" t="s">
        <v>382</v>
      </c>
      <c r="U28" s="156">
        <v>0</v>
      </c>
      <c r="V28" s="156">
        <f t="shared" ref="V28:V40" si="13">ROUND(E28*U28,2)</f>
        <v>0</v>
      </c>
      <c r="W28" s="156"/>
      <c r="X28" s="156" t="s">
        <v>383</v>
      </c>
      <c r="Y28" s="147"/>
      <c r="Z28" s="147"/>
      <c r="AA28" s="147"/>
      <c r="AB28" s="147"/>
      <c r="AC28" s="147"/>
      <c r="AD28" s="147"/>
      <c r="AE28" s="147"/>
      <c r="AF28" s="147" t="s">
        <v>541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outlineLevel="1" x14ac:dyDescent="0.2">
      <c r="A29" s="176">
        <v>19</v>
      </c>
      <c r="B29" s="177" t="s">
        <v>2278</v>
      </c>
      <c r="C29" s="186" t="s">
        <v>2381</v>
      </c>
      <c r="D29" s="178" t="s">
        <v>1957</v>
      </c>
      <c r="E29" s="179">
        <v>1</v>
      </c>
      <c r="F29" s="174"/>
      <c r="G29" s="181">
        <f t="shared" si="7"/>
        <v>0</v>
      </c>
      <c r="H29" s="157">
        <v>0</v>
      </c>
      <c r="I29" s="156">
        <f t="shared" si="8"/>
        <v>0</v>
      </c>
      <c r="J29" s="157">
        <v>5000</v>
      </c>
      <c r="K29" s="156">
        <f t="shared" si="9"/>
        <v>5000</v>
      </c>
      <c r="L29" s="156">
        <v>15</v>
      </c>
      <c r="M29" s="156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6"/>
      <c r="S29" s="156" t="s">
        <v>485</v>
      </c>
      <c r="T29" s="156" t="s">
        <v>382</v>
      </c>
      <c r="U29" s="156">
        <v>0</v>
      </c>
      <c r="V29" s="156">
        <f t="shared" si="13"/>
        <v>0</v>
      </c>
      <c r="W29" s="156"/>
      <c r="X29" s="156" t="s">
        <v>383</v>
      </c>
      <c r="Y29" s="147"/>
      <c r="Z29" s="147"/>
      <c r="AA29" s="147"/>
      <c r="AB29" s="147"/>
      <c r="AC29" s="147"/>
      <c r="AD29" s="147"/>
      <c r="AE29" s="147"/>
      <c r="AF29" s="147" t="s">
        <v>541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outlineLevel="1" x14ac:dyDescent="0.2">
      <c r="A30" s="176">
        <v>20</v>
      </c>
      <c r="B30" s="177" t="s">
        <v>2279</v>
      </c>
      <c r="C30" s="186" t="s">
        <v>2466</v>
      </c>
      <c r="D30" s="178" t="s">
        <v>1957</v>
      </c>
      <c r="E30" s="179">
        <v>24</v>
      </c>
      <c r="F30" s="174"/>
      <c r="G30" s="181">
        <f t="shared" si="7"/>
        <v>0</v>
      </c>
      <c r="H30" s="157">
        <v>0</v>
      </c>
      <c r="I30" s="156">
        <f t="shared" si="8"/>
        <v>0</v>
      </c>
      <c r="J30" s="157">
        <v>650</v>
      </c>
      <c r="K30" s="156">
        <f t="shared" si="9"/>
        <v>15600</v>
      </c>
      <c r="L30" s="156">
        <v>15</v>
      </c>
      <c r="M30" s="156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6"/>
      <c r="S30" s="156" t="s">
        <v>485</v>
      </c>
      <c r="T30" s="156" t="s">
        <v>382</v>
      </c>
      <c r="U30" s="156">
        <v>0</v>
      </c>
      <c r="V30" s="156">
        <f t="shared" si="13"/>
        <v>0</v>
      </c>
      <c r="W30" s="156"/>
      <c r="X30" s="156" t="s">
        <v>383</v>
      </c>
      <c r="Y30" s="147"/>
      <c r="Z30" s="147"/>
      <c r="AA30" s="147"/>
      <c r="AB30" s="147"/>
      <c r="AC30" s="147"/>
      <c r="AD30" s="147"/>
      <c r="AE30" s="147"/>
      <c r="AF30" s="147" t="s">
        <v>541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ht="22.5" outlineLevel="1" x14ac:dyDescent="0.2">
      <c r="A31" s="176">
        <v>21</v>
      </c>
      <c r="B31" s="177" t="s">
        <v>2281</v>
      </c>
      <c r="C31" s="186" t="s">
        <v>2467</v>
      </c>
      <c r="D31" s="178" t="s">
        <v>1957</v>
      </c>
      <c r="E31" s="179">
        <v>197</v>
      </c>
      <c r="F31" s="174"/>
      <c r="G31" s="181">
        <f t="shared" si="7"/>
        <v>0</v>
      </c>
      <c r="H31" s="157">
        <v>0</v>
      </c>
      <c r="I31" s="156">
        <f t="shared" si="8"/>
        <v>0</v>
      </c>
      <c r="J31" s="157">
        <v>120</v>
      </c>
      <c r="K31" s="156">
        <f t="shared" si="9"/>
        <v>23640</v>
      </c>
      <c r="L31" s="156">
        <v>15</v>
      </c>
      <c r="M31" s="156">
        <f t="shared" si="10"/>
        <v>0</v>
      </c>
      <c r="N31" s="156">
        <v>0</v>
      </c>
      <c r="O31" s="156">
        <f t="shared" si="11"/>
        <v>0</v>
      </c>
      <c r="P31" s="156">
        <v>0</v>
      </c>
      <c r="Q31" s="156">
        <f t="shared" si="12"/>
        <v>0</v>
      </c>
      <c r="R31" s="156"/>
      <c r="S31" s="156" t="s">
        <v>485</v>
      </c>
      <c r="T31" s="156" t="s">
        <v>382</v>
      </c>
      <c r="U31" s="156">
        <v>0</v>
      </c>
      <c r="V31" s="156">
        <f t="shared" si="13"/>
        <v>0</v>
      </c>
      <c r="W31" s="156"/>
      <c r="X31" s="156" t="s">
        <v>383</v>
      </c>
      <c r="Y31" s="147"/>
      <c r="Z31" s="147"/>
      <c r="AA31" s="147"/>
      <c r="AB31" s="147"/>
      <c r="AC31" s="147"/>
      <c r="AD31" s="147"/>
      <c r="AE31" s="147"/>
      <c r="AF31" s="147" t="s">
        <v>541</v>
      </c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ht="22.5" outlineLevel="1" x14ac:dyDescent="0.2">
      <c r="A32" s="176">
        <v>22</v>
      </c>
      <c r="B32" s="177" t="s">
        <v>2283</v>
      </c>
      <c r="C32" s="186" t="s">
        <v>2485</v>
      </c>
      <c r="D32" s="178" t="s">
        <v>1957</v>
      </c>
      <c r="E32" s="179">
        <v>12</v>
      </c>
      <c r="F32" s="174"/>
      <c r="G32" s="181">
        <f t="shared" si="7"/>
        <v>0</v>
      </c>
      <c r="H32" s="157">
        <v>0</v>
      </c>
      <c r="I32" s="156">
        <f t="shared" si="8"/>
        <v>0</v>
      </c>
      <c r="J32" s="157">
        <v>120</v>
      </c>
      <c r="K32" s="156">
        <f t="shared" si="9"/>
        <v>1440</v>
      </c>
      <c r="L32" s="156">
        <v>15</v>
      </c>
      <c r="M32" s="156">
        <f t="shared" si="10"/>
        <v>0</v>
      </c>
      <c r="N32" s="156">
        <v>0</v>
      </c>
      <c r="O32" s="156">
        <f t="shared" si="11"/>
        <v>0</v>
      </c>
      <c r="P32" s="156">
        <v>0</v>
      </c>
      <c r="Q32" s="156">
        <f t="shared" si="12"/>
        <v>0</v>
      </c>
      <c r="R32" s="156"/>
      <c r="S32" s="156" t="s">
        <v>485</v>
      </c>
      <c r="T32" s="156" t="s">
        <v>382</v>
      </c>
      <c r="U32" s="156">
        <v>0</v>
      </c>
      <c r="V32" s="156">
        <f t="shared" si="13"/>
        <v>0</v>
      </c>
      <c r="W32" s="156"/>
      <c r="X32" s="156" t="s">
        <v>383</v>
      </c>
      <c r="Y32" s="147"/>
      <c r="Z32" s="147"/>
      <c r="AA32" s="147"/>
      <c r="AB32" s="147"/>
      <c r="AC32" s="147"/>
      <c r="AD32" s="147"/>
      <c r="AE32" s="147"/>
      <c r="AF32" s="147" t="s">
        <v>541</v>
      </c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outlineLevel="1" x14ac:dyDescent="0.2">
      <c r="A33" s="176">
        <v>23</v>
      </c>
      <c r="B33" s="177" t="s">
        <v>2285</v>
      </c>
      <c r="C33" s="186" t="s">
        <v>2468</v>
      </c>
      <c r="D33" s="178" t="s">
        <v>1957</v>
      </c>
      <c r="E33" s="179">
        <v>67</v>
      </c>
      <c r="F33" s="174"/>
      <c r="G33" s="181">
        <f t="shared" si="7"/>
        <v>0</v>
      </c>
      <c r="H33" s="157">
        <v>5</v>
      </c>
      <c r="I33" s="156">
        <f t="shared" si="8"/>
        <v>335</v>
      </c>
      <c r="J33" s="157">
        <v>50</v>
      </c>
      <c r="K33" s="156">
        <f t="shared" si="9"/>
        <v>3350</v>
      </c>
      <c r="L33" s="156">
        <v>15</v>
      </c>
      <c r="M33" s="156">
        <f t="shared" si="10"/>
        <v>0</v>
      </c>
      <c r="N33" s="156">
        <v>0</v>
      </c>
      <c r="O33" s="156">
        <f t="shared" si="11"/>
        <v>0</v>
      </c>
      <c r="P33" s="156">
        <v>0</v>
      </c>
      <c r="Q33" s="156">
        <f t="shared" si="12"/>
        <v>0</v>
      </c>
      <c r="R33" s="156"/>
      <c r="S33" s="156" t="s">
        <v>485</v>
      </c>
      <c r="T33" s="156" t="s">
        <v>382</v>
      </c>
      <c r="U33" s="156">
        <v>0</v>
      </c>
      <c r="V33" s="156">
        <f t="shared" si="13"/>
        <v>0</v>
      </c>
      <c r="W33" s="156"/>
      <c r="X33" s="156" t="s">
        <v>383</v>
      </c>
      <c r="Y33" s="147"/>
      <c r="Z33" s="147"/>
      <c r="AA33" s="147"/>
      <c r="AB33" s="147"/>
      <c r="AC33" s="147"/>
      <c r="AD33" s="147"/>
      <c r="AE33" s="147"/>
      <c r="AF33" s="147" t="s">
        <v>541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outlineLevel="1" x14ac:dyDescent="0.2">
      <c r="A34" s="176">
        <v>24</v>
      </c>
      <c r="B34" s="177" t="s">
        <v>2288</v>
      </c>
      <c r="C34" s="186" t="s">
        <v>2469</v>
      </c>
      <c r="D34" s="178" t="s">
        <v>1957</v>
      </c>
      <c r="E34" s="179">
        <v>1</v>
      </c>
      <c r="F34" s="174"/>
      <c r="G34" s="181">
        <f t="shared" si="7"/>
        <v>0</v>
      </c>
      <c r="H34" s="157">
        <v>0</v>
      </c>
      <c r="I34" s="156">
        <f t="shared" si="8"/>
        <v>0</v>
      </c>
      <c r="J34" s="157">
        <v>25000</v>
      </c>
      <c r="K34" s="156">
        <f t="shared" si="9"/>
        <v>25000</v>
      </c>
      <c r="L34" s="156">
        <v>15</v>
      </c>
      <c r="M34" s="156">
        <f t="shared" si="10"/>
        <v>0</v>
      </c>
      <c r="N34" s="156">
        <v>0</v>
      </c>
      <c r="O34" s="156">
        <f t="shared" si="11"/>
        <v>0</v>
      </c>
      <c r="P34" s="156">
        <v>0</v>
      </c>
      <c r="Q34" s="156">
        <f t="shared" si="12"/>
        <v>0</v>
      </c>
      <c r="R34" s="156"/>
      <c r="S34" s="156" t="s">
        <v>485</v>
      </c>
      <c r="T34" s="156" t="s">
        <v>382</v>
      </c>
      <c r="U34" s="156">
        <v>0</v>
      </c>
      <c r="V34" s="156">
        <f t="shared" si="13"/>
        <v>0</v>
      </c>
      <c r="W34" s="156"/>
      <c r="X34" s="156" t="s">
        <v>383</v>
      </c>
      <c r="Y34" s="147"/>
      <c r="Z34" s="147"/>
      <c r="AA34" s="147"/>
      <c r="AB34" s="147"/>
      <c r="AC34" s="147"/>
      <c r="AD34" s="147"/>
      <c r="AE34" s="147"/>
      <c r="AF34" s="147" t="s">
        <v>541</v>
      </c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outlineLevel="1" x14ac:dyDescent="0.2">
      <c r="A35" s="176">
        <v>25</v>
      </c>
      <c r="B35" s="177" t="s">
        <v>2290</v>
      </c>
      <c r="C35" s="186" t="s">
        <v>2387</v>
      </c>
      <c r="D35" s="178" t="s">
        <v>1957</v>
      </c>
      <c r="E35" s="179">
        <v>1</v>
      </c>
      <c r="F35" s="174"/>
      <c r="G35" s="181">
        <f t="shared" si="7"/>
        <v>0</v>
      </c>
      <c r="H35" s="157">
        <v>0</v>
      </c>
      <c r="I35" s="156">
        <f t="shared" si="8"/>
        <v>0</v>
      </c>
      <c r="J35" s="157">
        <v>12500</v>
      </c>
      <c r="K35" s="156">
        <f t="shared" si="9"/>
        <v>12500</v>
      </c>
      <c r="L35" s="156">
        <v>15</v>
      </c>
      <c r="M35" s="156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6"/>
      <c r="S35" s="156" t="s">
        <v>485</v>
      </c>
      <c r="T35" s="156" t="s">
        <v>382</v>
      </c>
      <c r="U35" s="156">
        <v>0</v>
      </c>
      <c r="V35" s="156">
        <f t="shared" si="13"/>
        <v>0</v>
      </c>
      <c r="W35" s="156"/>
      <c r="X35" s="156" t="s">
        <v>383</v>
      </c>
      <c r="Y35" s="147"/>
      <c r="Z35" s="147"/>
      <c r="AA35" s="147"/>
      <c r="AB35" s="147"/>
      <c r="AC35" s="147"/>
      <c r="AD35" s="147"/>
      <c r="AE35" s="147"/>
      <c r="AF35" s="147" t="s">
        <v>541</v>
      </c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outlineLevel="1" x14ac:dyDescent="0.2">
      <c r="A36" s="176">
        <v>26</v>
      </c>
      <c r="B36" s="177" t="s">
        <v>2292</v>
      </c>
      <c r="C36" s="186" t="s">
        <v>2470</v>
      </c>
      <c r="D36" s="178" t="s">
        <v>1957</v>
      </c>
      <c r="E36" s="179">
        <v>1</v>
      </c>
      <c r="F36" s="174"/>
      <c r="G36" s="181">
        <f t="shared" si="7"/>
        <v>0</v>
      </c>
      <c r="H36" s="157">
        <v>0</v>
      </c>
      <c r="I36" s="156">
        <f t="shared" si="8"/>
        <v>0</v>
      </c>
      <c r="J36" s="157">
        <v>4500</v>
      </c>
      <c r="K36" s="156">
        <f t="shared" si="9"/>
        <v>4500</v>
      </c>
      <c r="L36" s="156">
        <v>15</v>
      </c>
      <c r="M36" s="156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6"/>
      <c r="S36" s="156" t="s">
        <v>485</v>
      </c>
      <c r="T36" s="156" t="s">
        <v>382</v>
      </c>
      <c r="U36" s="156">
        <v>0</v>
      </c>
      <c r="V36" s="156">
        <f t="shared" si="13"/>
        <v>0</v>
      </c>
      <c r="W36" s="156"/>
      <c r="X36" s="156" t="s">
        <v>383</v>
      </c>
      <c r="Y36" s="147"/>
      <c r="Z36" s="147"/>
      <c r="AA36" s="147"/>
      <c r="AB36" s="147"/>
      <c r="AC36" s="147"/>
      <c r="AD36" s="147"/>
      <c r="AE36" s="147"/>
      <c r="AF36" s="147" t="s">
        <v>541</v>
      </c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outlineLevel="1" x14ac:dyDescent="0.2">
      <c r="A37" s="176">
        <v>27</v>
      </c>
      <c r="B37" s="177" t="s">
        <v>2294</v>
      </c>
      <c r="C37" s="186" t="s">
        <v>2389</v>
      </c>
      <c r="D37" s="178" t="s">
        <v>1957</v>
      </c>
      <c r="E37" s="179">
        <v>1</v>
      </c>
      <c r="F37" s="174"/>
      <c r="G37" s="181">
        <f t="shared" si="7"/>
        <v>0</v>
      </c>
      <c r="H37" s="157">
        <v>0</v>
      </c>
      <c r="I37" s="156">
        <f t="shared" si="8"/>
        <v>0</v>
      </c>
      <c r="J37" s="157">
        <v>15000</v>
      </c>
      <c r="K37" s="156">
        <f t="shared" si="9"/>
        <v>15000</v>
      </c>
      <c r="L37" s="156">
        <v>15</v>
      </c>
      <c r="M37" s="156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6"/>
      <c r="S37" s="156" t="s">
        <v>485</v>
      </c>
      <c r="T37" s="156" t="s">
        <v>382</v>
      </c>
      <c r="U37" s="156">
        <v>0</v>
      </c>
      <c r="V37" s="156">
        <f t="shared" si="13"/>
        <v>0</v>
      </c>
      <c r="W37" s="156"/>
      <c r="X37" s="156" t="s">
        <v>383</v>
      </c>
      <c r="Y37" s="147"/>
      <c r="Z37" s="147"/>
      <c r="AA37" s="147"/>
      <c r="AB37" s="147"/>
      <c r="AC37" s="147"/>
      <c r="AD37" s="147"/>
      <c r="AE37" s="147"/>
      <c r="AF37" s="147" t="s">
        <v>541</v>
      </c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outlineLevel="1" x14ac:dyDescent="0.2">
      <c r="A38" s="176">
        <v>28</v>
      </c>
      <c r="B38" s="177" t="s">
        <v>2296</v>
      </c>
      <c r="C38" s="186" t="s">
        <v>2471</v>
      </c>
      <c r="D38" s="178" t="s">
        <v>1957</v>
      </c>
      <c r="E38" s="179">
        <v>1</v>
      </c>
      <c r="F38" s="174"/>
      <c r="G38" s="181">
        <f t="shared" si="7"/>
        <v>0</v>
      </c>
      <c r="H38" s="157">
        <v>0</v>
      </c>
      <c r="I38" s="156">
        <f t="shared" si="8"/>
        <v>0</v>
      </c>
      <c r="J38" s="157">
        <v>10000</v>
      </c>
      <c r="K38" s="156">
        <f t="shared" si="9"/>
        <v>10000</v>
      </c>
      <c r="L38" s="156">
        <v>15</v>
      </c>
      <c r="M38" s="156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6"/>
      <c r="S38" s="156" t="s">
        <v>485</v>
      </c>
      <c r="T38" s="156" t="s">
        <v>382</v>
      </c>
      <c r="U38" s="156">
        <v>0</v>
      </c>
      <c r="V38" s="156">
        <f t="shared" si="13"/>
        <v>0</v>
      </c>
      <c r="W38" s="156"/>
      <c r="X38" s="156" t="s">
        <v>383</v>
      </c>
      <c r="Y38" s="147"/>
      <c r="Z38" s="147"/>
      <c r="AA38" s="147"/>
      <c r="AB38" s="147"/>
      <c r="AC38" s="147"/>
      <c r="AD38" s="147"/>
      <c r="AE38" s="147"/>
      <c r="AF38" s="147" t="s">
        <v>541</v>
      </c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 outlineLevel="1" x14ac:dyDescent="0.2">
      <c r="A39" s="176">
        <v>29</v>
      </c>
      <c r="B39" s="177" t="s">
        <v>2298</v>
      </c>
      <c r="C39" s="186" t="s">
        <v>2472</v>
      </c>
      <c r="D39" s="178" t="s">
        <v>1957</v>
      </c>
      <c r="E39" s="179">
        <v>1</v>
      </c>
      <c r="F39" s="174"/>
      <c r="G39" s="181">
        <f t="shared" si="7"/>
        <v>0</v>
      </c>
      <c r="H39" s="157">
        <v>0</v>
      </c>
      <c r="I39" s="156">
        <f t="shared" si="8"/>
        <v>0</v>
      </c>
      <c r="J39" s="157">
        <v>3500</v>
      </c>
      <c r="K39" s="156">
        <f t="shared" si="9"/>
        <v>3500</v>
      </c>
      <c r="L39" s="156">
        <v>15</v>
      </c>
      <c r="M39" s="156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6"/>
      <c r="S39" s="156" t="s">
        <v>485</v>
      </c>
      <c r="T39" s="156" t="s">
        <v>382</v>
      </c>
      <c r="U39" s="156">
        <v>0</v>
      </c>
      <c r="V39" s="156">
        <f t="shared" si="13"/>
        <v>0</v>
      </c>
      <c r="W39" s="156"/>
      <c r="X39" s="156" t="s">
        <v>383</v>
      </c>
      <c r="Y39" s="147"/>
      <c r="Z39" s="147"/>
      <c r="AA39" s="147"/>
      <c r="AB39" s="147"/>
      <c r="AC39" s="147"/>
      <c r="AD39" s="147"/>
      <c r="AE39" s="147"/>
      <c r="AF39" s="147" t="s">
        <v>541</v>
      </c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 ht="22.5" outlineLevel="1" x14ac:dyDescent="0.2">
      <c r="A40" s="170">
        <v>30</v>
      </c>
      <c r="B40" s="171" t="s">
        <v>2300</v>
      </c>
      <c r="C40" s="184" t="s">
        <v>2473</v>
      </c>
      <c r="D40" s="172" t="s">
        <v>1957</v>
      </c>
      <c r="E40" s="173">
        <v>1</v>
      </c>
      <c r="F40" s="174"/>
      <c r="G40" s="175">
        <f t="shared" si="7"/>
        <v>0</v>
      </c>
      <c r="H40" s="157">
        <v>3500</v>
      </c>
      <c r="I40" s="156">
        <f t="shared" si="8"/>
        <v>3500</v>
      </c>
      <c r="J40" s="157">
        <v>6000</v>
      </c>
      <c r="K40" s="156">
        <f t="shared" si="9"/>
        <v>6000</v>
      </c>
      <c r="L40" s="156">
        <v>15</v>
      </c>
      <c r="M40" s="156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6"/>
      <c r="S40" s="156" t="s">
        <v>485</v>
      </c>
      <c r="T40" s="156" t="s">
        <v>382</v>
      </c>
      <c r="U40" s="156">
        <v>0</v>
      </c>
      <c r="V40" s="156">
        <f t="shared" si="13"/>
        <v>0</v>
      </c>
      <c r="W40" s="156"/>
      <c r="X40" s="156" t="s">
        <v>383</v>
      </c>
      <c r="Y40" s="147"/>
      <c r="Z40" s="147"/>
      <c r="AA40" s="147"/>
      <c r="AB40" s="147"/>
      <c r="AC40" s="147"/>
      <c r="AD40" s="147"/>
      <c r="AE40" s="147"/>
      <c r="AF40" s="147" t="s">
        <v>541</v>
      </c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 x14ac:dyDescent="0.2">
      <c r="A41" s="3"/>
      <c r="B41" s="4"/>
      <c r="C41" s="187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AD41">
        <v>15</v>
      </c>
      <c r="AE41">
        <v>21</v>
      </c>
      <c r="AF41" t="s">
        <v>363</v>
      </c>
    </row>
    <row r="42" spans="1:59" x14ac:dyDescent="0.2">
      <c r="A42" s="150"/>
      <c r="B42" s="151" t="s">
        <v>31</v>
      </c>
      <c r="C42" s="188"/>
      <c r="D42" s="152"/>
      <c r="E42" s="153"/>
      <c r="F42" s="153"/>
      <c r="G42" s="182">
        <f>G8+G21+G27</f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AD42">
        <f>SUMIF(L7:L40,AD41,G7:G40)</f>
        <v>0</v>
      </c>
      <c r="AE42">
        <f>SUMIF(L7:L40,AE41,G7:G40)</f>
        <v>0</v>
      </c>
      <c r="AF42" t="s">
        <v>1915</v>
      </c>
    </row>
    <row r="43" spans="1:59" x14ac:dyDescent="0.2">
      <c r="A43" s="3"/>
      <c r="B43" s="4"/>
      <c r="C43" s="187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59" x14ac:dyDescent="0.2">
      <c r="A44" s="3"/>
      <c r="B44" s="4"/>
      <c r="C44" s="187"/>
      <c r="D44" s="6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59" x14ac:dyDescent="0.2">
      <c r="A45" s="258" t="s">
        <v>1916</v>
      </c>
      <c r="B45" s="258"/>
      <c r="C45" s="259"/>
      <c r="D45" s="6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59" x14ac:dyDescent="0.2">
      <c r="A46" s="260"/>
      <c r="B46" s="261"/>
      <c r="C46" s="262"/>
      <c r="D46" s="261"/>
      <c r="E46" s="261"/>
      <c r="F46" s="261"/>
      <c r="G46" s="26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AF46" t="s">
        <v>1917</v>
      </c>
    </row>
    <row r="47" spans="1:59" x14ac:dyDescent="0.2">
      <c r="A47" s="264"/>
      <c r="B47" s="265"/>
      <c r="C47" s="266"/>
      <c r="D47" s="265"/>
      <c r="E47" s="265"/>
      <c r="F47" s="265"/>
      <c r="G47" s="267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59" x14ac:dyDescent="0.2">
      <c r="A48" s="264"/>
      <c r="B48" s="265"/>
      <c r="C48" s="266"/>
      <c r="D48" s="265"/>
      <c r="E48" s="265"/>
      <c r="F48" s="265"/>
      <c r="G48" s="267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32" x14ac:dyDescent="0.2">
      <c r="A49" s="264"/>
      <c r="B49" s="265"/>
      <c r="C49" s="266"/>
      <c r="D49" s="265"/>
      <c r="E49" s="265"/>
      <c r="F49" s="265"/>
      <c r="G49" s="267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32" x14ac:dyDescent="0.2">
      <c r="A50" s="268"/>
      <c r="B50" s="269"/>
      <c r="C50" s="270"/>
      <c r="D50" s="269"/>
      <c r="E50" s="269"/>
      <c r="F50" s="269"/>
      <c r="G50" s="271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32" x14ac:dyDescent="0.2">
      <c r="A51" s="3"/>
      <c r="B51" s="4"/>
      <c r="C51" s="187"/>
      <c r="D51" s="6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32" x14ac:dyDescent="0.2">
      <c r="C52" s="189"/>
      <c r="D52" s="10"/>
      <c r="AF52" t="s">
        <v>1918</v>
      </c>
    </row>
    <row r="53" spans="1:32" x14ac:dyDescent="0.2">
      <c r="D53" s="10"/>
    </row>
    <row r="54" spans="1:32" x14ac:dyDescent="0.2">
      <c r="D54" s="10"/>
    </row>
    <row r="55" spans="1:32" x14ac:dyDescent="0.2">
      <c r="D55" s="10"/>
    </row>
    <row r="56" spans="1:32" x14ac:dyDescent="0.2">
      <c r="D56" s="10"/>
    </row>
    <row r="57" spans="1:32" x14ac:dyDescent="0.2">
      <c r="D57" s="10"/>
    </row>
    <row r="58" spans="1:32" x14ac:dyDescent="0.2">
      <c r="D58" s="10"/>
    </row>
    <row r="59" spans="1:32" x14ac:dyDescent="0.2">
      <c r="D59" s="10"/>
    </row>
    <row r="60" spans="1:32" x14ac:dyDescent="0.2">
      <c r="D60" s="10"/>
    </row>
    <row r="61" spans="1:32" x14ac:dyDescent="0.2">
      <c r="D61" s="10"/>
    </row>
    <row r="62" spans="1:32" x14ac:dyDescent="0.2">
      <c r="D62" s="10"/>
    </row>
    <row r="63" spans="1:32" x14ac:dyDescent="0.2">
      <c r="D63" s="10"/>
    </row>
    <row r="64" spans="1:32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46:G50"/>
    <mergeCell ref="A1:G1"/>
    <mergeCell ref="C2:G2"/>
    <mergeCell ref="C3:G3"/>
    <mergeCell ref="C4:G4"/>
    <mergeCell ref="A45:C45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8" activePane="bottomLeft" state="frozen"/>
      <selection pane="bottomLeft" activeCell="F29" sqref="F9:F29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65</v>
      </c>
      <c r="C4" s="255" t="s">
        <v>66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197</v>
      </c>
      <c r="C8" s="183" t="s">
        <v>101</v>
      </c>
      <c r="D8" s="166"/>
      <c r="E8" s="167"/>
      <c r="F8" s="168"/>
      <c r="G8" s="169">
        <f>SUMIF(AF9:AF20,"&lt;&gt;NOR",G9:G20)</f>
        <v>0</v>
      </c>
      <c r="H8" s="163"/>
      <c r="I8" s="163">
        <f>SUM(I9:I20)</f>
        <v>766380</v>
      </c>
      <c r="J8" s="163"/>
      <c r="K8" s="163">
        <f>SUM(K9:K20)</f>
        <v>59200</v>
      </c>
      <c r="L8" s="163"/>
      <c r="M8" s="163">
        <f>SUM(M9:M20)</f>
        <v>0</v>
      </c>
      <c r="N8" s="163"/>
      <c r="O8" s="163">
        <f>SUM(O9:O20)</f>
        <v>0</v>
      </c>
      <c r="P8" s="163"/>
      <c r="Q8" s="163">
        <f>SUM(Q9:Q20)</f>
        <v>0</v>
      </c>
      <c r="R8" s="163"/>
      <c r="S8" s="163"/>
      <c r="T8" s="163"/>
      <c r="U8" s="163"/>
      <c r="V8" s="163">
        <f>SUM(V9:V20)</f>
        <v>0</v>
      </c>
      <c r="W8" s="163"/>
      <c r="X8" s="163"/>
      <c r="AF8" t="s">
        <v>377</v>
      </c>
    </row>
    <row r="9" spans="1:59" ht="22.5" outlineLevel="1" x14ac:dyDescent="0.2">
      <c r="A9" s="176">
        <v>1</v>
      </c>
      <c r="B9" s="177" t="s">
        <v>2242</v>
      </c>
      <c r="C9" s="186" t="s">
        <v>2486</v>
      </c>
      <c r="D9" s="178" t="s">
        <v>1957</v>
      </c>
      <c r="E9" s="179">
        <v>1</v>
      </c>
      <c r="F9" s="174"/>
      <c r="G9" s="181">
        <f t="shared" ref="G9:G20" si="0">ROUND(E9*F9,2)</f>
        <v>0</v>
      </c>
      <c r="H9" s="157">
        <v>21600</v>
      </c>
      <c r="I9" s="156">
        <f t="shared" ref="I9:I20" si="1">ROUND(E9*H9,2)</f>
        <v>21600</v>
      </c>
      <c r="J9" s="157">
        <v>850</v>
      </c>
      <c r="K9" s="156">
        <f t="shared" ref="K9:K20" si="2">ROUND(E9*J9,2)</f>
        <v>850</v>
      </c>
      <c r="L9" s="156">
        <v>15</v>
      </c>
      <c r="M9" s="156">
        <f t="shared" ref="M9:M20" si="3">G9*(1+L9/100)</f>
        <v>0</v>
      </c>
      <c r="N9" s="156">
        <v>0</v>
      </c>
      <c r="O9" s="156">
        <f t="shared" ref="O9:O20" si="4">ROUND(E9*N9,2)</f>
        <v>0</v>
      </c>
      <c r="P9" s="156">
        <v>0</v>
      </c>
      <c r="Q9" s="156">
        <f t="shared" ref="Q9:Q20" si="5"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 t="shared" ref="V9:V20" si="6"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ht="22.5" outlineLevel="1" x14ac:dyDescent="0.2">
      <c r="A10" s="176">
        <v>2</v>
      </c>
      <c r="B10" s="177" t="s">
        <v>2244</v>
      </c>
      <c r="C10" s="186" t="s">
        <v>2487</v>
      </c>
      <c r="D10" s="178" t="s">
        <v>1957</v>
      </c>
      <c r="E10" s="179">
        <v>37</v>
      </c>
      <c r="F10" s="174"/>
      <c r="G10" s="181">
        <f t="shared" si="0"/>
        <v>0</v>
      </c>
      <c r="H10" s="157">
        <v>9050</v>
      </c>
      <c r="I10" s="156">
        <f t="shared" si="1"/>
        <v>334850</v>
      </c>
      <c r="J10" s="157">
        <v>850</v>
      </c>
      <c r="K10" s="156">
        <f t="shared" si="2"/>
        <v>31450</v>
      </c>
      <c r="L10" s="156">
        <v>15</v>
      </c>
      <c r="M10" s="156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6"/>
      <c r="S10" s="156" t="s">
        <v>485</v>
      </c>
      <c r="T10" s="156" t="s">
        <v>382</v>
      </c>
      <c r="U10" s="156">
        <v>0</v>
      </c>
      <c r="V10" s="156">
        <f t="shared" si="6"/>
        <v>0</v>
      </c>
      <c r="W10" s="156"/>
      <c r="X10" s="156" t="s">
        <v>383</v>
      </c>
      <c r="Y10" s="147"/>
      <c r="Z10" s="147"/>
      <c r="AA10" s="147"/>
      <c r="AB10" s="147"/>
      <c r="AC10" s="147"/>
      <c r="AD10" s="147"/>
      <c r="AE10" s="147"/>
      <c r="AF10" s="147" t="s">
        <v>384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outlineLevel="1" x14ac:dyDescent="0.2">
      <c r="A11" s="176">
        <v>3</v>
      </c>
      <c r="B11" s="177" t="s">
        <v>2246</v>
      </c>
      <c r="C11" s="186" t="s">
        <v>2488</v>
      </c>
      <c r="D11" s="178" t="s">
        <v>1957</v>
      </c>
      <c r="E11" s="179">
        <v>11</v>
      </c>
      <c r="F11" s="174"/>
      <c r="G11" s="181">
        <f t="shared" si="0"/>
        <v>0</v>
      </c>
      <c r="H11" s="157">
        <v>9850</v>
      </c>
      <c r="I11" s="156">
        <f t="shared" si="1"/>
        <v>108350</v>
      </c>
      <c r="J11" s="157">
        <v>850</v>
      </c>
      <c r="K11" s="156">
        <f t="shared" si="2"/>
        <v>9350</v>
      </c>
      <c r="L11" s="156">
        <v>15</v>
      </c>
      <c r="M11" s="156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6"/>
      <c r="S11" s="156" t="s">
        <v>485</v>
      </c>
      <c r="T11" s="156" t="s">
        <v>382</v>
      </c>
      <c r="U11" s="156">
        <v>0</v>
      </c>
      <c r="V11" s="156">
        <f t="shared" si="6"/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outlineLevel="1" x14ac:dyDescent="0.2">
      <c r="A12" s="176">
        <v>4</v>
      </c>
      <c r="B12" s="177" t="s">
        <v>2248</v>
      </c>
      <c r="C12" s="186" t="s">
        <v>2489</v>
      </c>
      <c r="D12" s="178" t="s">
        <v>1957</v>
      </c>
      <c r="E12" s="179">
        <v>1</v>
      </c>
      <c r="F12" s="174"/>
      <c r="G12" s="181">
        <f t="shared" si="0"/>
        <v>0</v>
      </c>
      <c r="H12" s="157">
        <v>50300</v>
      </c>
      <c r="I12" s="156">
        <f t="shared" si="1"/>
        <v>50300</v>
      </c>
      <c r="J12" s="157">
        <v>1200</v>
      </c>
      <c r="K12" s="156">
        <f t="shared" si="2"/>
        <v>1200</v>
      </c>
      <c r="L12" s="156">
        <v>15</v>
      </c>
      <c r="M12" s="156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6"/>
      <c r="S12" s="156" t="s">
        <v>485</v>
      </c>
      <c r="T12" s="156" t="s">
        <v>382</v>
      </c>
      <c r="U12" s="156">
        <v>0</v>
      </c>
      <c r="V12" s="156">
        <f t="shared" si="6"/>
        <v>0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384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outlineLevel="1" x14ac:dyDescent="0.2">
      <c r="A13" s="176">
        <v>5</v>
      </c>
      <c r="B13" s="177" t="s">
        <v>2250</v>
      </c>
      <c r="C13" s="186" t="s">
        <v>2490</v>
      </c>
      <c r="D13" s="178" t="s">
        <v>1957</v>
      </c>
      <c r="E13" s="179">
        <v>8</v>
      </c>
      <c r="F13" s="174"/>
      <c r="G13" s="181">
        <f t="shared" si="0"/>
        <v>0</v>
      </c>
      <c r="H13" s="157">
        <v>6220</v>
      </c>
      <c r="I13" s="156">
        <f t="shared" si="1"/>
        <v>49760</v>
      </c>
      <c r="J13" s="157">
        <v>950</v>
      </c>
      <c r="K13" s="156">
        <f t="shared" si="2"/>
        <v>7600</v>
      </c>
      <c r="L13" s="156">
        <v>15</v>
      </c>
      <c r="M13" s="156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si="6"/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384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ht="22.5" outlineLevel="1" x14ac:dyDescent="0.2">
      <c r="A14" s="176">
        <v>6</v>
      </c>
      <c r="B14" s="177" t="s">
        <v>2252</v>
      </c>
      <c r="C14" s="186" t="s">
        <v>2491</v>
      </c>
      <c r="D14" s="178" t="s">
        <v>1957</v>
      </c>
      <c r="E14" s="179">
        <v>1</v>
      </c>
      <c r="F14" s="174"/>
      <c r="G14" s="181">
        <f t="shared" si="0"/>
        <v>0</v>
      </c>
      <c r="H14" s="157">
        <v>47200</v>
      </c>
      <c r="I14" s="156">
        <f t="shared" si="1"/>
        <v>47200</v>
      </c>
      <c r="J14" s="157">
        <v>500</v>
      </c>
      <c r="K14" s="156">
        <f t="shared" si="2"/>
        <v>500</v>
      </c>
      <c r="L14" s="156">
        <v>15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ht="22.5" outlineLevel="1" x14ac:dyDescent="0.2">
      <c r="A15" s="176">
        <v>7</v>
      </c>
      <c r="B15" s="177" t="s">
        <v>2254</v>
      </c>
      <c r="C15" s="186" t="s">
        <v>2492</v>
      </c>
      <c r="D15" s="178" t="s">
        <v>1957</v>
      </c>
      <c r="E15" s="179">
        <v>5</v>
      </c>
      <c r="F15" s="174"/>
      <c r="G15" s="181">
        <f t="shared" si="0"/>
        <v>0</v>
      </c>
      <c r="H15" s="157">
        <v>25000</v>
      </c>
      <c r="I15" s="156">
        <f t="shared" si="1"/>
        <v>125000</v>
      </c>
      <c r="J15" s="157">
        <v>650</v>
      </c>
      <c r="K15" s="156">
        <f t="shared" si="2"/>
        <v>3250</v>
      </c>
      <c r="L15" s="156">
        <v>15</v>
      </c>
      <c r="M15" s="156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6"/>
      <c r="S15" s="156" t="s">
        <v>485</v>
      </c>
      <c r="T15" s="156" t="s">
        <v>382</v>
      </c>
      <c r="U15" s="156">
        <v>0</v>
      </c>
      <c r="V15" s="156">
        <f t="shared" si="6"/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384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outlineLevel="1" x14ac:dyDescent="0.2">
      <c r="A16" s="176">
        <v>8</v>
      </c>
      <c r="B16" s="177" t="s">
        <v>2256</v>
      </c>
      <c r="C16" s="186" t="s">
        <v>2493</v>
      </c>
      <c r="D16" s="178" t="s">
        <v>1957</v>
      </c>
      <c r="E16" s="179">
        <v>1</v>
      </c>
      <c r="F16" s="174"/>
      <c r="G16" s="181">
        <f t="shared" si="0"/>
        <v>0</v>
      </c>
      <c r="H16" s="157">
        <v>11000</v>
      </c>
      <c r="I16" s="156">
        <f t="shared" si="1"/>
        <v>11000</v>
      </c>
      <c r="J16" s="157">
        <v>650</v>
      </c>
      <c r="K16" s="156">
        <f t="shared" si="2"/>
        <v>650</v>
      </c>
      <c r="L16" s="156">
        <v>15</v>
      </c>
      <c r="M16" s="156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6"/>
      <c r="S16" s="156" t="s">
        <v>485</v>
      </c>
      <c r="T16" s="156" t="s">
        <v>382</v>
      </c>
      <c r="U16" s="156">
        <v>0</v>
      </c>
      <c r="V16" s="156">
        <f t="shared" si="6"/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384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outlineLevel="1" x14ac:dyDescent="0.2">
      <c r="A17" s="176">
        <v>9</v>
      </c>
      <c r="B17" s="177" t="s">
        <v>2258</v>
      </c>
      <c r="C17" s="186" t="s">
        <v>2494</v>
      </c>
      <c r="D17" s="178" t="s">
        <v>1957</v>
      </c>
      <c r="E17" s="179">
        <v>6</v>
      </c>
      <c r="F17" s="174"/>
      <c r="G17" s="181">
        <f t="shared" si="0"/>
        <v>0</v>
      </c>
      <c r="H17" s="157">
        <v>1550</v>
      </c>
      <c r="I17" s="156">
        <f t="shared" si="1"/>
        <v>9300</v>
      </c>
      <c r="J17" s="157">
        <v>350</v>
      </c>
      <c r="K17" s="156">
        <f t="shared" si="2"/>
        <v>2100</v>
      </c>
      <c r="L17" s="156">
        <v>15</v>
      </c>
      <c r="M17" s="156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6"/>
      <c r="S17" s="156" t="s">
        <v>485</v>
      </c>
      <c r="T17" s="156" t="s">
        <v>382</v>
      </c>
      <c r="U17" s="156">
        <v>0</v>
      </c>
      <c r="V17" s="156">
        <f t="shared" si="6"/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384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outlineLevel="1" x14ac:dyDescent="0.2">
      <c r="A18" s="176">
        <v>10</v>
      </c>
      <c r="B18" s="177" t="s">
        <v>2260</v>
      </c>
      <c r="C18" s="186" t="s">
        <v>2495</v>
      </c>
      <c r="D18" s="178" t="s">
        <v>1957</v>
      </c>
      <c r="E18" s="179">
        <v>2</v>
      </c>
      <c r="F18" s="174"/>
      <c r="G18" s="181">
        <f t="shared" si="0"/>
        <v>0</v>
      </c>
      <c r="H18" s="157">
        <v>250</v>
      </c>
      <c r="I18" s="156">
        <f t="shared" si="1"/>
        <v>500</v>
      </c>
      <c r="J18" s="157">
        <v>50</v>
      </c>
      <c r="K18" s="156">
        <f t="shared" si="2"/>
        <v>100</v>
      </c>
      <c r="L18" s="156">
        <v>15</v>
      </c>
      <c r="M18" s="156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6"/>
      <c r="S18" s="156" t="s">
        <v>485</v>
      </c>
      <c r="T18" s="156" t="s">
        <v>382</v>
      </c>
      <c r="U18" s="156">
        <v>0</v>
      </c>
      <c r="V18" s="156">
        <f t="shared" si="6"/>
        <v>0</v>
      </c>
      <c r="W18" s="156"/>
      <c r="X18" s="156" t="s">
        <v>383</v>
      </c>
      <c r="Y18" s="147"/>
      <c r="Z18" s="147"/>
      <c r="AA18" s="147"/>
      <c r="AB18" s="147"/>
      <c r="AC18" s="147"/>
      <c r="AD18" s="147"/>
      <c r="AE18" s="147"/>
      <c r="AF18" s="147" t="s">
        <v>384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outlineLevel="1" x14ac:dyDescent="0.2">
      <c r="A19" s="176">
        <v>11</v>
      </c>
      <c r="B19" s="177" t="s">
        <v>2262</v>
      </c>
      <c r="C19" s="186" t="s">
        <v>2496</v>
      </c>
      <c r="D19" s="178" t="s">
        <v>1957</v>
      </c>
      <c r="E19" s="179">
        <v>6</v>
      </c>
      <c r="F19" s="174"/>
      <c r="G19" s="181">
        <f t="shared" si="0"/>
        <v>0</v>
      </c>
      <c r="H19" s="157">
        <v>680</v>
      </c>
      <c r="I19" s="156">
        <f t="shared" si="1"/>
        <v>4080</v>
      </c>
      <c r="J19" s="157">
        <v>50</v>
      </c>
      <c r="K19" s="156">
        <f t="shared" si="2"/>
        <v>300</v>
      </c>
      <c r="L19" s="156">
        <v>15</v>
      </c>
      <c r="M19" s="156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6"/>
      <c r="S19" s="156" t="s">
        <v>485</v>
      </c>
      <c r="T19" s="156" t="s">
        <v>382</v>
      </c>
      <c r="U19" s="156">
        <v>0</v>
      </c>
      <c r="V19" s="156">
        <f t="shared" si="6"/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384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outlineLevel="1" x14ac:dyDescent="0.2">
      <c r="A20" s="176">
        <v>12</v>
      </c>
      <c r="B20" s="177" t="s">
        <v>2264</v>
      </c>
      <c r="C20" s="186" t="s">
        <v>2497</v>
      </c>
      <c r="D20" s="178" t="s">
        <v>1957</v>
      </c>
      <c r="E20" s="179">
        <v>37</v>
      </c>
      <c r="F20" s="174"/>
      <c r="G20" s="181">
        <f t="shared" si="0"/>
        <v>0</v>
      </c>
      <c r="H20" s="157">
        <v>120</v>
      </c>
      <c r="I20" s="156">
        <f t="shared" si="1"/>
        <v>4440</v>
      </c>
      <c r="J20" s="157">
        <v>50</v>
      </c>
      <c r="K20" s="156">
        <f t="shared" si="2"/>
        <v>1850</v>
      </c>
      <c r="L20" s="156">
        <v>15</v>
      </c>
      <c r="M20" s="156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6"/>
      <c r="S20" s="156" t="s">
        <v>485</v>
      </c>
      <c r="T20" s="156" t="s">
        <v>382</v>
      </c>
      <c r="U20" s="156">
        <v>0</v>
      </c>
      <c r="V20" s="156">
        <f t="shared" si="6"/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384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x14ac:dyDescent="0.2">
      <c r="A21" s="164" t="s">
        <v>376</v>
      </c>
      <c r="B21" s="165" t="s">
        <v>203</v>
      </c>
      <c r="C21" s="183" t="s">
        <v>112</v>
      </c>
      <c r="D21" s="166"/>
      <c r="E21" s="167"/>
      <c r="F21" s="168"/>
      <c r="G21" s="169">
        <f>SUMIF(AF22:AF22,"&lt;&gt;NOR",G22:G22)</f>
        <v>0</v>
      </c>
      <c r="H21" s="163"/>
      <c r="I21" s="163">
        <f>SUM(I22:I22)</f>
        <v>0</v>
      </c>
      <c r="J21" s="163"/>
      <c r="K21" s="163">
        <f>SUM(K22:K22)</f>
        <v>0</v>
      </c>
      <c r="L21" s="163"/>
      <c r="M21" s="163">
        <f>SUM(M22:M22)</f>
        <v>0</v>
      </c>
      <c r="N21" s="163"/>
      <c r="O21" s="163">
        <f>SUM(O22:O22)</f>
        <v>0</v>
      </c>
      <c r="P21" s="163"/>
      <c r="Q21" s="163">
        <f>SUM(Q22:Q22)</f>
        <v>0</v>
      </c>
      <c r="R21" s="163"/>
      <c r="S21" s="163"/>
      <c r="T21" s="163"/>
      <c r="U21" s="163"/>
      <c r="V21" s="163">
        <f>SUM(V22:V22)</f>
        <v>0</v>
      </c>
      <c r="W21" s="163"/>
      <c r="X21" s="163"/>
      <c r="AF21" t="s">
        <v>377</v>
      </c>
    </row>
    <row r="22" spans="1:59" ht="22.5" outlineLevel="1" x14ac:dyDescent="0.2">
      <c r="A22" s="176">
        <v>13</v>
      </c>
      <c r="B22" s="177" t="s">
        <v>2266</v>
      </c>
      <c r="C22" s="186" t="s">
        <v>2483</v>
      </c>
      <c r="D22" s="178" t="s">
        <v>397</v>
      </c>
      <c r="E22" s="179">
        <v>0</v>
      </c>
      <c r="F22" s="174"/>
      <c r="G22" s="181">
        <f>ROUND(E22*F22,2)</f>
        <v>0</v>
      </c>
      <c r="H22" s="157">
        <v>8.4</v>
      </c>
      <c r="I22" s="156">
        <f>ROUND(E22*H22,2)</f>
        <v>0</v>
      </c>
      <c r="J22" s="157">
        <v>14</v>
      </c>
      <c r="K22" s="156">
        <f>ROUND(E22*J22,2)</f>
        <v>0</v>
      </c>
      <c r="L22" s="156">
        <v>15</v>
      </c>
      <c r="M22" s="156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6"/>
      <c r="S22" s="156" t="s">
        <v>485</v>
      </c>
      <c r="T22" s="156" t="s">
        <v>382</v>
      </c>
      <c r="U22" s="156">
        <v>0</v>
      </c>
      <c r="V22" s="156">
        <f>ROUND(E22*U22,2)</f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384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x14ac:dyDescent="0.2">
      <c r="A23" s="164" t="s">
        <v>376</v>
      </c>
      <c r="B23" s="165" t="s">
        <v>340</v>
      </c>
      <c r="C23" s="183" t="s">
        <v>341</v>
      </c>
      <c r="D23" s="166"/>
      <c r="E23" s="167"/>
      <c r="F23" s="168"/>
      <c r="G23" s="169">
        <f>SUMIF(AF24:AF29,"&lt;&gt;NOR",G24:G29)</f>
        <v>0</v>
      </c>
      <c r="H23" s="163"/>
      <c r="I23" s="163">
        <f>SUM(I24:I29)</f>
        <v>0</v>
      </c>
      <c r="J23" s="163"/>
      <c r="K23" s="163">
        <f>SUM(K24:K29)</f>
        <v>65500</v>
      </c>
      <c r="L23" s="163"/>
      <c r="M23" s="163">
        <f>SUM(M24:M29)</f>
        <v>0</v>
      </c>
      <c r="N23" s="163"/>
      <c r="O23" s="163">
        <f>SUM(O24:O29)</f>
        <v>0</v>
      </c>
      <c r="P23" s="163"/>
      <c r="Q23" s="163">
        <f>SUM(Q24:Q29)</f>
        <v>0</v>
      </c>
      <c r="R23" s="163"/>
      <c r="S23" s="163"/>
      <c r="T23" s="163"/>
      <c r="U23" s="163"/>
      <c r="V23" s="163">
        <f>SUM(V24:V29)</f>
        <v>0</v>
      </c>
      <c r="W23" s="163"/>
      <c r="X23" s="163"/>
      <c r="AF23" t="s">
        <v>377</v>
      </c>
    </row>
    <row r="24" spans="1:59" ht="22.5" outlineLevel="1" x14ac:dyDescent="0.2">
      <c r="A24" s="176">
        <v>14</v>
      </c>
      <c r="B24" s="177" t="s">
        <v>2268</v>
      </c>
      <c r="C24" s="186" t="s">
        <v>2465</v>
      </c>
      <c r="D24" s="178" t="s">
        <v>1957</v>
      </c>
      <c r="E24" s="179">
        <v>1</v>
      </c>
      <c r="F24" s="174"/>
      <c r="G24" s="181">
        <f t="shared" ref="G24:G29" si="7">ROUND(E24*F24,2)</f>
        <v>0</v>
      </c>
      <c r="H24" s="157">
        <v>0</v>
      </c>
      <c r="I24" s="156">
        <f t="shared" ref="I24:I29" si="8">ROUND(E24*H24,2)</f>
        <v>0</v>
      </c>
      <c r="J24" s="157">
        <v>25000</v>
      </c>
      <c r="K24" s="156">
        <f t="shared" ref="K24:K29" si="9">ROUND(E24*J24,2)</f>
        <v>25000</v>
      </c>
      <c r="L24" s="156">
        <v>15</v>
      </c>
      <c r="M24" s="156">
        <f t="shared" ref="M24:M29" si="10">G24*(1+L24/100)</f>
        <v>0</v>
      </c>
      <c r="N24" s="156">
        <v>0</v>
      </c>
      <c r="O24" s="156">
        <f t="shared" ref="O24:O29" si="11">ROUND(E24*N24,2)</f>
        <v>0</v>
      </c>
      <c r="P24" s="156">
        <v>0</v>
      </c>
      <c r="Q24" s="156">
        <f t="shared" ref="Q24:Q29" si="12">ROUND(E24*P24,2)</f>
        <v>0</v>
      </c>
      <c r="R24" s="156"/>
      <c r="S24" s="156" t="s">
        <v>485</v>
      </c>
      <c r="T24" s="156" t="s">
        <v>382</v>
      </c>
      <c r="U24" s="156">
        <v>0</v>
      </c>
      <c r="V24" s="156">
        <f t="shared" ref="V24:V29" si="13">ROUND(E24*U24,2)</f>
        <v>0</v>
      </c>
      <c r="W24" s="156"/>
      <c r="X24" s="156" t="s">
        <v>383</v>
      </c>
      <c r="Y24" s="147"/>
      <c r="Z24" s="147"/>
      <c r="AA24" s="147"/>
      <c r="AB24" s="147"/>
      <c r="AC24" s="147"/>
      <c r="AD24" s="147"/>
      <c r="AE24" s="147"/>
      <c r="AF24" s="147" t="s">
        <v>541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outlineLevel="1" x14ac:dyDescent="0.2">
      <c r="A25" s="176">
        <v>15</v>
      </c>
      <c r="B25" s="177" t="s">
        <v>2270</v>
      </c>
      <c r="C25" s="186" t="s">
        <v>2469</v>
      </c>
      <c r="D25" s="178" t="s">
        <v>1957</v>
      </c>
      <c r="E25" s="179">
        <v>1</v>
      </c>
      <c r="F25" s="174"/>
      <c r="G25" s="181">
        <f t="shared" si="7"/>
        <v>0</v>
      </c>
      <c r="H25" s="157">
        <v>0</v>
      </c>
      <c r="I25" s="156">
        <f t="shared" si="8"/>
        <v>0</v>
      </c>
      <c r="J25" s="157">
        <v>12500</v>
      </c>
      <c r="K25" s="156">
        <f t="shared" si="9"/>
        <v>12500</v>
      </c>
      <c r="L25" s="156">
        <v>15</v>
      </c>
      <c r="M25" s="156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6"/>
      <c r="S25" s="156" t="s">
        <v>485</v>
      </c>
      <c r="T25" s="156" t="s">
        <v>382</v>
      </c>
      <c r="U25" s="156">
        <v>0</v>
      </c>
      <c r="V25" s="156">
        <f t="shared" si="13"/>
        <v>0</v>
      </c>
      <c r="W25" s="156"/>
      <c r="X25" s="156" t="s">
        <v>383</v>
      </c>
      <c r="Y25" s="147"/>
      <c r="Z25" s="147"/>
      <c r="AA25" s="147"/>
      <c r="AB25" s="147"/>
      <c r="AC25" s="147"/>
      <c r="AD25" s="147"/>
      <c r="AE25" s="147"/>
      <c r="AF25" s="147" t="s">
        <v>541</v>
      </c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outlineLevel="1" x14ac:dyDescent="0.2">
      <c r="A26" s="176">
        <v>16</v>
      </c>
      <c r="B26" s="177" t="s">
        <v>2272</v>
      </c>
      <c r="C26" s="186" t="s">
        <v>2387</v>
      </c>
      <c r="D26" s="178" t="s">
        <v>1957</v>
      </c>
      <c r="E26" s="179">
        <v>1</v>
      </c>
      <c r="F26" s="174"/>
      <c r="G26" s="181">
        <f t="shared" si="7"/>
        <v>0</v>
      </c>
      <c r="H26" s="157">
        <v>0</v>
      </c>
      <c r="I26" s="156">
        <f t="shared" si="8"/>
        <v>0</v>
      </c>
      <c r="J26" s="157">
        <v>6500</v>
      </c>
      <c r="K26" s="156">
        <f t="shared" si="9"/>
        <v>6500</v>
      </c>
      <c r="L26" s="156">
        <v>15</v>
      </c>
      <c r="M26" s="156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6"/>
      <c r="S26" s="156" t="s">
        <v>485</v>
      </c>
      <c r="T26" s="156" t="s">
        <v>382</v>
      </c>
      <c r="U26" s="156">
        <v>0</v>
      </c>
      <c r="V26" s="156">
        <f t="shared" si="13"/>
        <v>0</v>
      </c>
      <c r="W26" s="156"/>
      <c r="X26" s="156" t="s">
        <v>383</v>
      </c>
      <c r="Y26" s="147"/>
      <c r="Z26" s="147"/>
      <c r="AA26" s="147"/>
      <c r="AB26" s="147"/>
      <c r="AC26" s="147"/>
      <c r="AD26" s="147"/>
      <c r="AE26" s="147"/>
      <c r="AF26" s="147" t="s">
        <v>541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outlineLevel="1" x14ac:dyDescent="0.2">
      <c r="A27" s="176">
        <v>17</v>
      </c>
      <c r="B27" s="177" t="s">
        <v>2274</v>
      </c>
      <c r="C27" s="186" t="s">
        <v>2498</v>
      </c>
      <c r="D27" s="178" t="s">
        <v>1957</v>
      </c>
      <c r="E27" s="179">
        <v>1</v>
      </c>
      <c r="F27" s="174"/>
      <c r="G27" s="181">
        <f t="shared" si="7"/>
        <v>0</v>
      </c>
      <c r="H27" s="157">
        <v>0</v>
      </c>
      <c r="I27" s="156">
        <f t="shared" si="8"/>
        <v>0</v>
      </c>
      <c r="J27" s="157">
        <v>10500</v>
      </c>
      <c r="K27" s="156">
        <f t="shared" si="9"/>
        <v>10500</v>
      </c>
      <c r="L27" s="156">
        <v>15</v>
      </c>
      <c r="M27" s="156">
        <f t="shared" si="10"/>
        <v>0</v>
      </c>
      <c r="N27" s="156">
        <v>0</v>
      </c>
      <c r="O27" s="156">
        <f t="shared" si="11"/>
        <v>0</v>
      </c>
      <c r="P27" s="156">
        <v>0</v>
      </c>
      <c r="Q27" s="156">
        <f t="shared" si="12"/>
        <v>0</v>
      </c>
      <c r="R27" s="156"/>
      <c r="S27" s="156" t="s">
        <v>485</v>
      </c>
      <c r="T27" s="156" t="s">
        <v>382</v>
      </c>
      <c r="U27" s="156">
        <v>0</v>
      </c>
      <c r="V27" s="156">
        <f t="shared" si="13"/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541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outlineLevel="1" x14ac:dyDescent="0.2">
      <c r="A28" s="176">
        <v>18</v>
      </c>
      <c r="B28" s="177" t="s">
        <v>2276</v>
      </c>
      <c r="C28" s="186" t="s">
        <v>2470</v>
      </c>
      <c r="D28" s="178" t="s">
        <v>1957</v>
      </c>
      <c r="E28" s="179">
        <v>1</v>
      </c>
      <c r="F28" s="174"/>
      <c r="G28" s="181">
        <f t="shared" si="7"/>
        <v>0</v>
      </c>
      <c r="H28" s="157">
        <v>0</v>
      </c>
      <c r="I28" s="156">
        <f t="shared" si="8"/>
        <v>0</v>
      </c>
      <c r="J28" s="157">
        <v>3500</v>
      </c>
      <c r="K28" s="156">
        <f t="shared" si="9"/>
        <v>3500</v>
      </c>
      <c r="L28" s="156">
        <v>15</v>
      </c>
      <c r="M28" s="156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6"/>
      <c r="S28" s="156" t="s">
        <v>485</v>
      </c>
      <c r="T28" s="156" t="s">
        <v>382</v>
      </c>
      <c r="U28" s="156">
        <v>0</v>
      </c>
      <c r="V28" s="156">
        <f t="shared" si="13"/>
        <v>0</v>
      </c>
      <c r="W28" s="156"/>
      <c r="X28" s="156" t="s">
        <v>383</v>
      </c>
      <c r="Y28" s="147"/>
      <c r="Z28" s="147"/>
      <c r="AA28" s="147"/>
      <c r="AB28" s="147"/>
      <c r="AC28" s="147"/>
      <c r="AD28" s="147"/>
      <c r="AE28" s="147"/>
      <c r="AF28" s="147" t="s">
        <v>541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outlineLevel="1" x14ac:dyDescent="0.2">
      <c r="A29" s="170">
        <v>19</v>
      </c>
      <c r="B29" s="171" t="s">
        <v>2278</v>
      </c>
      <c r="C29" s="184" t="s">
        <v>2389</v>
      </c>
      <c r="D29" s="172" t="s">
        <v>1957</v>
      </c>
      <c r="E29" s="173">
        <v>1</v>
      </c>
      <c r="F29" s="174"/>
      <c r="G29" s="175">
        <f t="shared" si="7"/>
        <v>0</v>
      </c>
      <c r="H29" s="157">
        <v>0</v>
      </c>
      <c r="I29" s="156">
        <f t="shared" si="8"/>
        <v>0</v>
      </c>
      <c r="J29" s="157">
        <v>7500</v>
      </c>
      <c r="K29" s="156">
        <f t="shared" si="9"/>
        <v>7500</v>
      </c>
      <c r="L29" s="156">
        <v>15</v>
      </c>
      <c r="M29" s="156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6"/>
      <c r="S29" s="156" t="s">
        <v>485</v>
      </c>
      <c r="T29" s="156" t="s">
        <v>382</v>
      </c>
      <c r="U29" s="156">
        <v>0</v>
      </c>
      <c r="V29" s="156">
        <f t="shared" si="13"/>
        <v>0</v>
      </c>
      <c r="W29" s="156"/>
      <c r="X29" s="156" t="s">
        <v>383</v>
      </c>
      <c r="Y29" s="147"/>
      <c r="Z29" s="147"/>
      <c r="AA29" s="147"/>
      <c r="AB29" s="147"/>
      <c r="AC29" s="147"/>
      <c r="AD29" s="147"/>
      <c r="AE29" s="147"/>
      <c r="AF29" s="147" t="s">
        <v>541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x14ac:dyDescent="0.2">
      <c r="A30" s="3"/>
      <c r="B30" s="4"/>
      <c r="C30" s="187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AD30">
        <v>15</v>
      </c>
      <c r="AE30">
        <v>21</v>
      </c>
      <c r="AF30" t="s">
        <v>363</v>
      </c>
    </row>
    <row r="31" spans="1:59" x14ac:dyDescent="0.2">
      <c r="A31" s="150"/>
      <c r="B31" s="151" t="s">
        <v>31</v>
      </c>
      <c r="C31" s="188"/>
      <c r="D31" s="152"/>
      <c r="E31" s="153"/>
      <c r="F31" s="153"/>
      <c r="G31" s="182">
        <f>G8+G21+G23</f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AD31">
        <f>SUMIF(L7:L29,AD30,G7:G29)</f>
        <v>0</v>
      </c>
      <c r="AE31">
        <f>SUMIF(L7:L29,AE30,G7:G29)</f>
        <v>0</v>
      </c>
      <c r="AF31" t="s">
        <v>1915</v>
      </c>
    </row>
    <row r="32" spans="1:59" x14ac:dyDescent="0.2">
      <c r="A32" s="3"/>
      <c r="B32" s="4"/>
      <c r="C32" s="187"/>
      <c r="D32" s="6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32" x14ac:dyDescent="0.2">
      <c r="A33" s="3"/>
      <c r="B33" s="4"/>
      <c r="C33" s="187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32" x14ac:dyDescent="0.2">
      <c r="A34" s="258" t="s">
        <v>1916</v>
      </c>
      <c r="B34" s="258"/>
      <c r="C34" s="259"/>
      <c r="D34" s="6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32" x14ac:dyDescent="0.2">
      <c r="A35" s="260"/>
      <c r="B35" s="261"/>
      <c r="C35" s="262"/>
      <c r="D35" s="261"/>
      <c r="E35" s="261"/>
      <c r="F35" s="261"/>
      <c r="G35" s="26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AF35" t="s">
        <v>1917</v>
      </c>
    </row>
    <row r="36" spans="1:32" x14ac:dyDescent="0.2">
      <c r="A36" s="264"/>
      <c r="B36" s="265"/>
      <c r="C36" s="266"/>
      <c r="D36" s="265"/>
      <c r="E36" s="265"/>
      <c r="F36" s="265"/>
      <c r="G36" s="267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32" x14ac:dyDescent="0.2">
      <c r="A37" s="264"/>
      <c r="B37" s="265"/>
      <c r="C37" s="266"/>
      <c r="D37" s="265"/>
      <c r="E37" s="265"/>
      <c r="F37" s="265"/>
      <c r="G37" s="267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32" x14ac:dyDescent="0.2">
      <c r="A38" s="264"/>
      <c r="B38" s="265"/>
      <c r="C38" s="266"/>
      <c r="D38" s="265"/>
      <c r="E38" s="265"/>
      <c r="F38" s="265"/>
      <c r="G38" s="267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32" x14ac:dyDescent="0.2">
      <c r="A39" s="268"/>
      <c r="B39" s="269"/>
      <c r="C39" s="270"/>
      <c r="D39" s="269"/>
      <c r="E39" s="269"/>
      <c r="F39" s="269"/>
      <c r="G39" s="271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32" x14ac:dyDescent="0.2">
      <c r="A40" s="3"/>
      <c r="B40" s="4"/>
      <c r="C40" s="187"/>
      <c r="D40" s="6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32" x14ac:dyDescent="0.2">
      <c r="C41" s="189"/>
      <c r="D41" s="10"/>
      <c r="AF41" t="s">
        <v>1918</v>
      </c>
    </row>
    <row r="42" spans="1:32" x14ac:dyDescent="0.2">
      <c r="D42" s="10"/>
    </row>
    <row r="43" spans="1:32" x14ac:dyDescent="0.2">
      <c r="D43" s="10"/>
    </row>
    <row r="44" spans="1:32" x14ac:dyDescent="0.2">
      <c r="D44" s="10"/>
    </row>
    <row r="45" spans="1:32" x14ac:dyDescent="0.2">
      <c r="D45" s="10"/>
    </row>
    <row r="46" spans="1:32" x14ac:dyDescent="0.2">
      <c r="D46" s="10"/>
    </row>
    <row r="47" spans="1:32" x14ac:dyDescent="0.2">
      <c r="D47" s="10"/>
    </row>
    <row r="48" spans="1:32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35:G39"/>
    <mergeCell ref="A1:G1"/>
    <mergeCell ref="C2:G2"/>
    <mergeCell ref="C3:G3"/>
    <mergeCell ref="C4:G4"/>
    <mergeCell ref="A34:C34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8" activePane="bottomLeft" state="frozen"/>
      <selection pane="bottomLeft" activeCell="F22" sqref="F9:F22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67</v>
      </c>
      <c r="C4" s="255" t="s">
        <v>68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105</v>
      </c>
      <c r="C8" s="183" t="s">
        <v>101</v>
      </c>
      <c r="D8" s="166"/>
      <c r="E8" s="167"/>
      <c r="F8" s="168"/>
      <c r="G8" s="169">
        <f>SUMIF(AF9:AF11,"&lt;&gt;NOR",G9:G11)</f>
        <v>0</v>
      </c>
      <c r="H8" s="163"/>
      <c r="I8" s="163">
        <f>SUM(I9:I11)</f>
        <v>144460</v>
      </c>
      <c r="J8" s="163"/>
      <c r="K8" s="163">
        <f>SUM(K9:K11)</f>
        <v>8050</v>
      </c>
      <c r="L8" s="163"/>
      <c r="M8" s="163">
        <f>SUM(M9:M11)</f>
        <v>0</v>
      </c>
      <c r="N8" s="163"/>
      <c r="O8" s="163">
        <f>SUM(O9:O11)</f>
        <v>0</v>
      </c>
      <c r="P8" s="163"/>
      <c r="Q8" s="163">
        <f>SUM(Q9:Q11)</f>
        <v>0</v>
      </c>
      <c r="R8" s="163"/>
      <c r="S8" s="163"/>
      <c r="T8" s="163"/>
      <c r="U8" s="163"/>
      <c r="V8" s="163">
        <f>SUM(V9:V11)</f>
        <v>0</v>
      </c>
      <c r="W8" s="163"/>
      <c r="X8" s="163"/>
      <c r="AF8" t="s">
        <v>377</v>
      </c>
    </row>
    <row r="9" spans="1:59" ht="22.5" outlineLevel="1" x14ac:dyDescent="0.2">
      <c r="A9" s="176">
        <v>1</v>
      </c>
      <c r="B9" s="177" t="s">
        <v>2242</v>
      </c>
      <c r="C9" s="186" t="s">
        <v>2499</v>
      </c>
      <c r="D9" s="178" t="s">
        <v>1957</v>
      </c>
      <c r="E9" s="179">
        <v>4</v>
      </c>
      <c r="F9" s="174"/>
      <c r="G9" s="181">
        <f>ROUND(E9*F9,2)</f>
        <v>0</v>
      </c>
      <c r="H9" s="157">
        <v>21600</v>
      </c>
      <c r="I9" s="156">
        <f>ROUND(E9*H9,2)</f>
        <v>86400</v>
      </c>
      <c r="J9" s="157">
        <v>1250</v>
      </c>
      <c r="K9" s="156">
        <f>ROUND(E9*J9,2)</f>
        <v>5000</v>
      </c>
      <c r="L9" s="156">
        <v>15</v>
      </c>
      <c r="M9" s="156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outlineLevel="1" x14ac:dyDescent="0.2">
      <c r="A10" s="176">
        <v>2</v>
      </c>
      <c r="B10" s="177" t="s">
        <v>2244</v>
      </c>
      <c r="C10" s="186" t="s">
        <v>2500</v>
      </c>
      <c r="D10" s="178" t="s">
        <v>1957</v>
      </c>
      <c r="E10" s="179">
        <v>4</v>
      </c>
      <c r="F10" s="174"/>
      <c r="G10" s="181">
        <f>ROUND(E10*F10,2)</f>
        <v>0</v>
      </c>
      <c r="H10" s="157">
        <v>9850</v>
      </c>
      <c r="I10" s="156">
        <f>ROUND(E10*H10,2)</f>
        <v>39400</v>
      </c>
      <c r="J10" s="157">
        <v>500</v>
      </c>
      <c r="K10" s="156">
        <f>ROUND(E10*J10,2)</f>
        <v>2000</v>
      </c>
      <c r="L10" s="156">
        <v>15</v>
      </c>
      <c r="M10" s="156">
        <f>G10*(1+L10/100)</f>
        <v>0</v>
      </c>
      <c r="N10" s="156">
        <v>0</v>
      </c>
      <c r="O10" s="156">
        <f>ROUND(E10*N10,2)</f>
        <v>0</v>
      </c>
      <c r="P10" s="156">
        <v>0</v>
      </c>
      <c r="Q10" s="156">
        <f>ROUND(E10*P10,2)</f>
        <v>0</v>
      </c>
      <c r="R10" s="156"/>
      <c r="S10" s="156" t="s">
        <v>485</v>
      </c>
      <c r="T10" s="156" t="s">
        <v>382</v>
      </c>
      <c r="U10" s="156">
        <v>0</v>
      </c>
      <c r="V10" s="156">
        <f>ROUND(E10*U10,2)</f>
        <v>0</v>
      </c>
      <c r="W10" s="156"/>
      <c r="X10" s="156" t="s">
        <v>383</v>
      </c>
      <c r="Y10" s="147"/>
      <c r="Z10" s="147"/>
      <c r="AA10" s="147"/>
      <c r="AB10" s="147"/>
      <c r="AC10" s="147"/>
      <c r="AD10" s="147"/>
      <c r="AE10" s="147"/>
      <c r="AF10" s="147" t="s">
        <v>384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outlineLevel="1" x14ac:dyDescent="0.2">
      <c r="A11" s="176">
        <v>3</v>
      </c>
      <c r="B11" s="177" t="s">
        <v>2246</v>
      </c>
      <c r="C11" s="186" t="s">
        <v>2501</v>
      </c>
      <c r="D11" s="178" t="s">
        <v>1957</v>
      </c>
      <c r="E11" s="179">
        <v>3</v>
      </c>
      <c r="F11" s="174"/>
      <c r="G11" s="181">
        <f>ROUND(E11*F11,2)</f>
        <v>0</v>
      </c>
      <c r="H11" s="157">
        <v>6220</v>
      </c>
      <c r="I11" s="156">
        <f>ROUND(E11*H11,2)</f>
        <v>18660</v>
      </c>
      <c r="J11" s="157">
        <v>350</v>
      </c>
      <c r="K11" s="156">
        <f>ROUND(E11*J11,2)</f>
        <v>1050</v>
      </c>
      <c r="L11" s="156">
        <v>15</v>
      </c>
      <c r="M11" s="156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6"/>
      <c r="S11" s="156" t="s">
        <v>485</v>
      </c>
      <c r="T11" s="156" t="s">
        <v>382</v>
      </c>
      <c r="U11" s="156">
        <v>0</v>
      </c>
      <c r="V11" s="156">
        <f>ROUND(E11*U11,2)</f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x14ac:dyDescent="0.2">
      <c r="A12" s="164" t="s">
        <v>376</v>
      </c>
      <c r="B12" s="165" t="s">
        <v>109</v>
      </c>
      <c r="C12" s="183" t="s">
        <v>112</v>
      </c>
      <c r="D12" s="166"/>
      <c r="E12" s="167"/>
      <c r="F12" s="168"/>
      <c r="G12" s="169">
        <f>SUMIF(AF13:AF15,"&lt;&gt;NOR",G13:G15)</f>
        <v>0</v>
      </c>
      <c r="H12" s="163"/>
      <c r="I12" s="163">
        <f>SUM(I13:I15)</f>
        <v>2600</v>
      </c>
      <c r="J12" s="163"/>
      <c r="K12" s="163">
        <f>SUM(K13:K15)</f>
        <v>2720</v>
      </c>
      <c r="L12" s="163"/>
      <c r="M12" s="163">
        <f>SUM(M13:M15)</f>
        <v>0</v>
      </c>
      <c r="N12" s="163"/>
      <c r="O12" s="163">
        <f>SUM(O13:O15)</f>
        <v>0</v>
      </c>
      <c r="P12" s="163"/>
      <c r="Q12" s="163">
        <f>SUM(Q13:Q15)</f>
        <v>0</v>
      </c>
      <c r="R12" s="163"/>
      <c r="S12" s="163"/>
      <c r="T12" s="163"/>
      <c r="U12" s="163"/>
      <c r="V12" s="163">
        <f>SUM(V13:V15)</f>
        <v>0</v>
      </c>
      <c r="W12" s="163"/>
      <c r="X12" s="163"/>
      <c r="AF12" t="s">
        <v>377</v>
      </c>
    </row>
    <row r="13" spans="1:59" ht="22.5" outlineLevel="1" x14ac:dyDescent="0.2">
      <c r="A13" s="176">
        <v>4</v>
      </c>
      <c r="B13" s="177" t="s">
        <v>2248</v>
      </c>
      <c r="C13" s="186" t="s">
        <v>2483</v>
      </c>
      <c r="D13" s="178" t="s">
        <v>397</v>
      </c>
      <c r="E13" s="179">
        <v>0</v>
      </c>
      <c r="F13" s="174"/>
      <c r="G13" s="181">
        <f>ROUND(E13*F13,2)</f>
        <v>0</v>
      </c>
      <c r="H13" s="157">
        <v>8.4</v>
      </c>
      <c r="I13" s="156">
        <f>ROUND(E13*H13,2)</f>
        <v>0</v>
      </c>
      <c r="J13" s="157">
        <v>14</v>
      </c>
      <c r="K13" s="156">
        <f>ROUND(E13*J13,2)</f>
        <v>0</v>
      </c>
      <c r="L13" s="156">
        <v>15</v>
      </c>
      <c r="M13" s="156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6"/>
      <c r="S13" s="156" t="s">
        <v>485</v>
      </c>
      <c r="T13" s="156" t="s">
        <v>382</v>
      </c>
      <c r="U13" s="156">
        <v>0</v>
      </c>
      <c r="V13" s="156">
        <f>ROUND(E13*U13,2)</f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384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outlineLevel="1" x14ac:dyDescent="0.2">
      <c r="A14" s="176">
        <v>5</v>
      </c>
      <c r="B14" s="177" t="s">
        <v>2250</v>
      </c>
      <c r="C14" s="186" t="s">
        <v>2502</v>
      </c>
      <c r="D14" s="178" t="s">
        <v>1957</v>
      </c>
      <c r="E14" s="179">
        <v>80</v>
      </c>
      <c r="F14" s="174"/>
      <c r="G14" s="181">
        <f>ROUND(E14*F14,2)</f>
        <v>0</v>
      </c>
      <c r="H14" s="157">
        <v>12.5</v>
      </c>
      <c r="I14" s="156">
        <f>ROUND(E14*H14,2)</f>
        <v>1000</v>
      </c>
      <c r="J14" s="157">
        <v>14</v>
      </c>
      <c r="K14" s="156">
        <f>ROUND(E14*J14,2)</f>
        <v>1120</v>
      </c>
      <c r="L14" s="156">
        <v>15</v>
      </c>
      <c r="M14" s="156">
        <f>G14*(1+L14/100)</f>
        <v>0</v>
      </c>
      <c r="N14" s="156">
        <v>0</v>
      </c>
      <c r="O14" s="156">
        <f>ROUND(E14*N14,2)</f>
        <v>0</v>
      </c>
      <c r="P14" s="156">
        <v>0</v>
      </c>
      <c r="Q14" s="156">
        <f>ROUND(E14*P14,2)</f>
        <v>0</v>
      </c>
      <c r="R14" s="156"/>
      <c r="S14" s="156" t="s">
        <v>485</v>
      </c>
      <c r="T14" s="156" t="s">
        <v>382</v>
      </c>
      <c r="U14" s="156">
        <v>0</v>
      </c>
      <c r="V14" s="156">
        <f>ROUND(E14*U14,2)</f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ht="22.5" outlineLevel="1" x14ac:dyDescent="0.2">
      <c r="A15" s="176">
        <v>6</v>
      </c>
      <c r="B15" s="177" t="s">
        <v>2252</v>
      </c>
      <c r="C15" s="186" t="s">
        <v>2462</v>
      </c>
      <c r="D15" s="178" t="s">
        <v>1957</v>
      </c>
      <c r="E15" s="179">
        <v>80</v>
      </c>
      <c r="F15" s="174"/>
      <c r="G15" s="181">
        <f>ROUND(E15*F15,2)</f>
        <v>0</v>
      </c>
      <c r="H15" s="157">
        <v>20</v>
      </c>
      <c r="I15" s="156">
        <f>ROUND(E15*H15,2)</f>
        <v>1600</v>
      </c>
      <c r="J15" s="157">
        <v>20</v>
      </c>
      <c r="K15" s="156">
        <f>ROUND(E15*J15,2)</f>
        <v>1600</v>
      </c>
      <c r="L15" s="156">
        <v>15</v>
      </c>
      <c r="M15" s="156">
        <f>G15*(1+L15/100)</f>
        <v>0</v>
      </c>
      <c r="N15" s="156">
        <v>0</v>
      </c>
      <c r="O15" s="156">
        <f>ROUND(E15*N15,2)</f>
        <v>0</v>
      </c>
      <c r="P15" s="156">
        <v>0</v>
      </c>
      <c r="Q15" s="156">
        <f>ROUND(E15*P15,2)</f>
        <v>0</v>
      </c>
      <c r="R15" s="156"/>
      <c r="S15" s="156" t="s">
        <v>485</v>
      </c>
      <c r="T15" s="156" t="s">
        <v>382</v>
      </c>
      <c r="U15" s="156">
        <v>0</v>
      </c>
      <c r="V15" s="156">
        <f>ROUND(E15*U15,2)</f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384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x14ac:dyDescent="0.2">
      <c r="A16" s="164" t="s">
        <v>376</v>
      </c>
      <c r="B16" s="165" t="s">
        <v>340</v>
      </c>
      <c r="C16" s="183" t="s">
        <v>341</v>
      </c>
      <c r="D16" s="166"/>
      <c r="E16" s="167"/>
      <c r="F16" s="168"/>
      <c r="G16" s="169">
        <f>SUMIF(AF17:AF22,"&lt;&gt;NOR",G17:G22)</f>
        <v>0</v>
      </c>
      <c r="H16" s="163"/>
      <c r="I16" s="163">
        <f>SUM(I17:I22)</f>
        <v>0</v>
      </c>
      <c r="J16" s="163"/>
      <c r="K16" s="163">
        <f>SUM(K17:K22)</f>
        <v>25500</v>
      </c>
      <c r="L16" s="163"/>
      <c r="M16" s="163">
        <f>SUM(M17:M22)</f>
        <v>0</v>
      </c>
      <c r="N16" s="163"/>
      <c r="O16" s="163">
        <f>SUM(O17:O22)</f>
        <v>0</v>
      </c>
      <c r="P16" s="163"/>
      <c r="Q16" s="163">
        <f>SUM(Q17:Q22)</f>
        <v>0</v>
      </c>
      <c r="R16" s="163"/>
      <c r="S16" s="163"/>
      <c r="T16" s="163"/>
      <c r="U16" s="163"/>
      <c r="V16" s="163">
        <f>SUM(V17:V22)</f>
        <v>0</v>
      </c>
      <c r="W16" s="163"/>
      <c r="X16" s="163"/>
      <c r="AF16" t="s">
        <v>377</v>
      </c>
    </row>
    <row r="17" spans="1:59" ht="22.5" outlineLevel="1" x14ac:dyDescent="0.2">
      <c r="A17" s="176">
        <v>7</v>
      </c>
      <c r="B17" s="177" t="s">
        <v>2254</v>
      </c>
      <c r="C17" s="186" t="s">
        <v>2465</v>
      </c>
      <c r="D17" s="178" t="s">
        <v>1957</v>
      </c>
      <c r="E17" s="179">
        <v>1</v>
      </c>
      <c r="F17" s="174"/>
      <c r="G17" s="181">
        <f t="shared" ref="G17:G22" si="0">ROUND(E17*F17,2)</f>
        <v>0</v>
      </c>
      <c r="H17" s="157">
        <v>0</v>
      </c>
      <c r="I17" s="156">
        <f t="shared" ref="I17:I22" si="1">ROUND(E17*H17,2)</f>
        <v>0</v>
      </c>
      <c r="J17" s="157">
        <v>8500</v>
      </c>
      <c r="K17" s="156">
        <f t="shared" ref="K17:K22" si="2">ROUND(E17*J17,2)</f>
        <v>8500</v>
      </c>
      <c r="L17" s="156">
        <v>15</v>
      </c>
      <c r="M17" s="156">
        <f t="shared" ref="M17:M22" si="3">G17*(1+L17/100)</f>
        <v>0</v>
      </c>
      <c r="N17" s="156">
        <v>0</v>
      </c>
      <c r="O17" s="156">
        <f t="shared" ref="O17:O22" si="4">ROUND(E17*N17,2)</f>
        <v>0</v>
      </c>
      <c r="P17" s="156">
        <v>0</v>
      </c>
      <c r="Q17" s="156">
        <f t="shared" ref="Q17:Q22" si="5">ROUND(E17*P17,2)</f>
        <v>0</v>
      </c>
      <c r="R17" s="156"/>
      <c r="S17" s="156" t="s">
        <v>485</v>
      </c>
      <c r="T17" s="156" t="s">
        <v>382</v>
      </c>
      <c r="U17" s="156">
        <v>0</v>
      </c>
      <c r="V17" s="156">
        <f t="shared" ref="V17:V22" si="6">ROUND(E17*U17,2)</f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541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outlineLevel="1" x14ac:dyDescent="0.2">
      <c r="A18" s="176">
        <v>8</v>
      </c>
      <c r="B18" s="177" t="s">
        <v>2256</v>
      </c>
      <c r="C18" s="186" t="s">
        <v>2381</v>
      </c>
      <c r="D18" s="178" t="s">
        <v>1957</v>
      </c>
      <c r="E18" s="179">
        <v>1</v>
      </c>
      <c r="F18" s="174"/>
      <c r="G18" s="181">
        <f t="shared" si="0"/>
        <v>0</v>
      </c>
      <c r="H18" s="157">
        <v>0</v>
      </c>
      <c r="I18" s="156">
        <f t="shared" si="1"/>
        <v>0</v>
      </c>
      <c r="J18" s="157">
        <v>4500</v>
      </c>
      <c r="K18" s="156">
        <f t="shared" si="2"/>
        <v>4500</v>
      </c>
      <c r="L18" s="156">
        <v>15</v>
      </c>
      <c r="M18" s="156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6"/>
      <c r="S18" s="156" t="s">
        <v>485</v>
      </c>
      <c r="T18" s="156" t="s">
        <v>382</v>
      </c>
      <c r="U18" s="156">
        <v>0</v>
      </c>
      <c r="V18" s="156">
        <f t="shared" si="6"/>
        <v>0</v>
      </c>
      <c r="W18" s="156"/>
      <c r="X18" s="156" t="s">
        <v>383</v>
      </c>
      <c r="Y18" s="147"/>
      <c r="Z18" s="147"/>
      <c r="AA18" s="147"/>
      <c r="AB18" s="147"/>
      <c r="AC18" s="147"/>
      <c r="AD18" s="147"/>
      <c r="AE18" s="147"/>
      <c r="AF18" s="147" t="s">
        <v>541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outlineLevel="1" x14ac:dyDescent="0.2">
      <c r="A19" s="176">
        <v>9</v>
      </c>
      <c r="B19" s="177" t="s">
        <v>2258</v>
      </c>
      <c r="C19" s="186" t="s">
        <v>2469</v>
      </c>
      <c r="D19" s="178" t="s">
        <v>1957</v>
      </c>
      <c r="E19" s="179">
        <v>1</v>
      </c>
      <c r="F19" s="174"/>
      <c r="G19" s="181">
        <f t="shared" si="0"/>
        <v>0</v>
      </c>
      <c r="H19" s="157">
        <v>0</v>
      </c>
      <c r="I19" s="156">
        <f t="shared" si="1"/>
        <v>0</v>
      </c>
      <c r="J19" s="157">
        <v>3500</v>
      </c>
      <c r="K19" s="156">
        <f t="shared" si="2"/>
        <v>3500</v>
      </c>
      <c r="L19" s="156">
        <v>15</v>
      </c>
      <c r="M19" s="156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6"/>
      <c r="S19" s="156" t="s">
        <v>485</v>
      </c>
      <c r="T19" s="156" t="s">
        <v>382</v>
      </c>
      <c r="U19" s="156">
        <v>0</v>
      </c>
      <c r="V19" s="156">
        <f t="shared" si="6"/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541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outlineLevel="1" x14ac:dyDescent="0.2">
      <c r="A20" s="176">
        <v>10</v>
      </c>
      <c r="B20" s="177" t="s">
        <v>2260</v>
      </c>
      <c r="C20" s="186" t="s">
        <v>2387</v>
      </c>
      <c r="D20" s="178" t="s">
        <v>1957</v>
      </c>
      <c r="E20" s="179">
        <v>1</v>
      </c>
      <c r="F20" s="174"/>
      <c r="G20" s="181">
        <f t="shared" si="0"/>
        <v>0</v>
      </c>
      <c r="H20" s="157">
        <v>0</v>
      </c>
      <c r="I20" s="156">
        <f t="shared" si="1"/>
        <v>0</v>
      </c>
      <c r="J20" s="157">
        <v>1500</v>
      </c>
      <c r="K20" s="156">
        <f t="shared" si="2"/>
        <v>1500</v>
      </c>
      <c r="L20" s="156">
        <v>15</v>
      </c>
      <c r="M20" s="156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6"/>
      <c r="S20" s="156" t="s">
        <v>485</v>
      </c>
      <c r="T20" s="156" t="s">
        <v>382</v>
      </c>
      <c r="U20" s="156">
        <v>0</v>
      </c>
      <c r="V20" s="156">
        <f t="shared" si="6"/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541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outlineLevel="1" x14ac:dyDescent="0.2">
      <c r="A21" s="176">
        <v>11</v>
      </c>
      <c r="B21" s="177" t="s">
        <v>2262</v>
      </c>
      <c r="C21" s="186" t="s">
        <v>2470</v>
      </c>
      <c r="D21" s="178" t="s">
        <v>1957</v>
      </c>
      <c r="E21" s="179">
        <v>1</v>
      </c>
      <c r="F21" s="174"/>
      <c r="G21" s="181">
        <f t="shared" si="0"/>
        <v>0</v>
      </c>
      <c r="H21" s="157">
        <v>0</v>
      </c>
      <c r="I21" s="156">
        <f t="shared" si="1"/>
        <v>0</v>
      </c>
      <c r="J21" s="157">
        <v>2000</v>
      </c>
      <c r="K21" s="156">
        <f t="shared" si="2"/>
        <v>2000</v>
      </c>
      <c r="L21" s="156">
        <v>15</v>
      </c>
      <c r="M21" s="156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6"/>
      <c r="S21" s="156" t="s">
        <v>485</v>
      </c>
      <c r="T21" s="156" t="s">
        <v>382</v>
      </c>
      <c r="U21" s="156">
        <v>0</v>
      </c>
      <c r="V21" s="156">
        <f t="shared" si="6"/>
        <v>0</v>
      </c>
      <c r="W21" s="156"/>
      <c r="X21" s="156" t="s">
        <v>383</v>
      </c>
      <c r="Y21" s="147"/>
      <c r="Z21" s="147"/>
      <c r="AA21" s="147"/>
      <c r="AB21" s="147"/>
      <c r="AC21" s="147"/>
      <c r="AD21" s="147"/>
      <c r="AE21" s="147"/>
      <c r="AF21" s="147" t="s">
        <v>541</v>
      </c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outlineLevel="1" x14ac:dyDescent="0.2">
      <c r="A22" s="170">
        <v>12</v>
      </c>
      <c r="B22" s="171" t="s">
        <v>2264</v>
      </c>
      <c r="C22" s="184" t="s">
        <v>2389</v>
      </c>
      <c r="D22" s="172" t="s">
        <v>1957</v>
      </c>
      <c r="E22" s="173">
        <v>1</v>
      </c>
      <c r="F22" s="174"/>
      <c r="G22" s="175">
        <f t="shared" si="0"/>
        <v>0</v>
      </c>
      <c r="H22" s="157">
        <v>0</v>
      </c>
      <c r="I22" s="156">
        <f t="shared" si="1"/>
        <v>0</v>
      </c>
      <c r="J22" s="157">
        <v>5500</v>
      </c>
      <c r="K22" s="156">
        <f t="shared" si="2"/>
        <v>5500</v>
      </c>
      <c r="L22" s="156">
        <v>15</v>
      </c>
      <c r="M22" s="156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6"/>
      <c r="S22" s="156" t="s">
        <v>485</v>
      </c>
      <c r="T22" s="156" t="s">
        <v>382</v>
      </c>
      <c r="U22" s="156">
        <v>0</v>
      </c>
      <c r="V22" s="156">
        <f t="shared" si="6"/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541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x14ac:dyDescent="0.2">
      <c r="A23" s="3"/>
      <c r="B23" s="4"/>
      <c r="C23" s="187"/>
      <c r="D23" s="6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AD23">
        <v>15</v>
      </c>
      <c r="AE23">
        <v>21</v>
      </c>
      <c r="AF23" t="s">
        <v>363</v>
      </c>
    </row>
    <row r="24" spans="1:59" x14ac:dyDescent="0.2">
      <c r="A24" s="150"/>
      <c r="B24" s="151" t="s">
        <v>31</v>
      </c>
      <c r="C24" s="188"/>
      <c r="D24" s="152"/>
      <c r="E24" s="153"/>
      <c r="F24" s="153"/>
      <c r="G24" s="182">
        <f>G8+G12+G16</f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AD24">
        <f>SUMIF(L7:L22,AD23,G7:G22)</f>
        <v>0</v>
      </c>
      <c r="AE24">
        <f>SUMIF(L7:L22,AE23,G7:G22)</f>
        <v>0</v>
      </c>
      <c r="AF24" t="s">
        <v>1915</v>
      </c>
    </row>
    <row r="25" spans="1:59" x14ac:dyDescent="0.2">
      <c r="A25" s="3"/>
      <c r="B25" s="4"/>
      <c r="C25" s="187"/>
      <c r="D25" s="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59" x14ac:dyDescent="0.2">
      <c r="A26" s="3"/>
      <c r="B26" s="4"/>
      <c r="C26" s="187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59" x14ac:dyDescent="0.2">
      <c r="A27" s="258" t="s">
        <v>1916</v>
      </c>
      <c r="B27" s="258"/>
      <c r="C27" s="259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59" x14ac:dyDescent="0.2">
      <c r="A28" s="260"/>
      <c r="B28" s="261"/>
      <c r="C28" s="262"/>
      <c r="D28" s="261"/>
      <c r="E28" s="261"/>
      <c r="F28" s="261"/>
      <c r="G28" s="26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AF28" t="s">
        <v>1917</v>
      </c>
    </row>
    <row r="29" spans="1:59" x14ac:dyDescent="0.2">
      <c r="A29" s="264"/>
      <c r="B29" s="265"/>
      <c r="C29" s="266"/>
      <c r="D29" s="265"/>
      <c r="E29" s="265"/>
      <c r="F29" s="265"/>
      <c r="G29" s="267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59" x14ac:dyDescent="0.2">
      <c r="A30" s="264"/>
      <c r="B30" s="265"/>
      <c r="C30" s="266"/>
      <c r="D30" s="265"/>
      <c r="E30" s="265"/>
      <c r="F30" s="265"/>
      <c r="G30" s="267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59" x14ac:dyDescent="0.2">
      <c r="A31" s="264"/>
      <c r="B31" s="265"/>
      <c r="C31" s="266"/>
      <c r="D31" s="265"/>
      <c r="E31" s="265"/>
      <c r="F31" s="265"/>
      <c r="G31" s="267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59" x14ac:dyDescent="0.2">
      <c r="A32" s="268"/>
      <c r="B32" s="269"/>
      <c r="C32" s="270"/>
      <c r="D32" s="269"/>
      <c r="E32" s="269"/>
      <c r="F32" s="269"/>
      <c r="G32" s="271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32" x14ac:dyDescent="0.2">
      <c r="A33" s="3"/>
      <c r="B33" s="4"/>
      <c r="C33" s="187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32" x14ac:dyDescent="0.2">
      <c r="C34" s="189"/>
      <c r="D34" s="10"/>
      <c r="AF34" t="s">
        <v>1918</v>
      </c>
    </row>
    <row r="35" spans="1:32" x14ac:dyDescent="0.2">
      <c r="D35" s="10"/>
    </row>
    <row r="36" spans="1:32" x14ac:dyDescent="0.2">
      <c r="D36" s="10"/>
    </row>
    <row r="37" spans="1:32" x14ac:dyDescent="0.2">
      <c r="D37" s="10"/>
    </row>
    <row r="38" spans="1:32" x14ac:dyDescent="0.2">
      <c r="D38" s="10"/>
    </row>
    <row r="39" spans="1:32" x14ac:dyDescent="0.2">
      <c r="D39" s="10"/>
    </row>
    <row r="40" spans="1:32" x14ac:dyDescent="0.2">
      <c r="D40" s="10"/>
    </row>
    <row r="41" spans="1:32" x14ac:dyDescent="0.2">
      <c r="D41" s="10"/>
    </row>
    <row r="42" spans="1:32" x14ac:dyDescent="0.2">
      <c r="D42" s="10"/>
    </row>
    <row r="43" spans="1:32" x14ac:dyDescent="0.2">
      <c r="D43" s="10"/>
    </row>
    <row r="44" spans="1:32" x14ac:dyDescent="0.2">
      <c r="D44" s="10"/>
    </row>
    <row r="45" spans="1:32" x14ac:dyDescent="0.2">
      <c r="D45" s="10"/>
    </row>
    <row r="46" spans="1:32" x14ac:dyDescent="0.2">
      <c r="D46" s="10"/>
    </row>
    <row r="47" spans="1:32" x14ac:dyDescent="0.2">
      <c r="D47" s="10"/>
    </row>
    <row r="48" spans="1:32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28:G32"/>
    <mergeCell ref="A1:G1"/>
    <mergeCell ref="C2:G2"/>
    <mergeCell ref="C3:G3"/>
    <mergeCell ref="C4:G4"/>
    <mergeCell ref="A27:C27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8" activePane="bottomLeft" state="frozen"/>
      <selection pane="bottomLeft" activeCell="F30" sqref="F8:F30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69</v>
      </c>
      <c r="C4" s="255" t="s">
        <v>70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118</v>
      </c>
      <c r="C8" s="183" t="s">
        <v>101</v>
      </c>
      <c r="D8" s="166"/>
      <c r="E8" s="167"/>
      <c r="F8" s="168"/>
      <c r="G8" s="169">
        <f>SUMIF(AF9:AF16,"&lt;&gt;NOR",G9:G16)</f>
        <v>0</v>
      </c>
      <c r="H8" s="163"/>
      <c r="I8" s="163">
        <f>SUM(I9:I16)</f>
        <v>947576</v>
      </c>
      <c r="J8" s="163"/>
      <c r="K8" s="163">
        <f>SUM(K9:K16)</f>
        <v>127240</v>
      </c>
      <c r="L8" s="163"/>
      <c r="M8" s="163">
        <f>SUM(M9:M16)</f>
        <v>0</v>
      </c>
      <c r="N8" s="163"/>
      <c r="O8" s="163">
        <f>SUM(O9:O16)</f>
        <v>0</v>
      </c>
      <c r="P8" s="163"/>
      <c r="Q8" s="163">
        <f>SUM(Q9:Q16)</f>
        <v>0</v>
      </c>
      <c r="R8" s="163"/>
      <c r="S8" s="163"/>
      <c r="T8" s="163"/>
      <c r="U8" s="163"/>
      <c r="V8" s="163">
        <f>SUM(V9:V16)</f>
        <v>0</v>
      </c>
      <c r="W8" s="163"/>
      <c r="X8" s="163"/>
      <c r="AF8" t="s">
        <v>377</v>
      </c>
    </row>
    <row r="9" spans="1:59" outlineLevel="1" x14ac:dyDescent="0.2">
      <c r="A9" s="176">
        <v>1</v>
      </c>
      <c r="B9" s="177" t="s">
        <v>2242</v>
      </c>
      <c r="C9" s="186" t="s">
        <v>2503</v>
      </c>
      <c r="D9" s="178" t="s">
        <v>1957</v>
      </c>
      <c r="E9" s="179">
        <v>28</v>
      </c>
      <c r="F9" s="174"/>
      <c r="G9" s="181">
        <f t="shared" ref="G9:G16" si="0">ROUND(E9*F9,2)</f>
        <v>0</v>
      </c>
      <c r="H9" s="157">
        <v>4500</v>
      </c>
      <c r="I9" s="156">
        <f t="shared" ref="I9:I16" si="1">ROUND(E9*H9,2)</f>
        <v>126000</v>
      </c>
      <c r="J9" s="157">
        <v>850</v>
      </c>
      <c r="K9" s="156">
        <f t="shared" ref="K9:K16" si="2">ROUND(E9*J9,2)</f>
        <v>23800</v>
      </c>
      <c r="L9" s="156">
        <v>15</v>
      </c>
      <c r="M9" s="156">
        <f t="shared" ref="M9:M16" si="3">G9*(1+L9/100)</f>
        <v>0</v>
      </c>
      <c r="N9" s="156">
        <v>0</v>
      </c>
      <c r="O9" s="156">
        <f t="shared" ref="O9:O16" si="4">ROUND(E9*N9,2)</f>
        <v>0</v>
      </c>
      <c r="P9" s="156">
        <v>0</v>
      </c>
      <c r="Q9" s="156">
        <f t="shared" ref="Q9:Q16" si="5"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 t="shared" ref="V9:V16" si="6"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ht="22.5" outlineLevel="1" x14ac:dyDescent="0.2">
      <c r="A10" s="176">
        <v>2</v>
      </c>
      <c r="B10" s="177" t="s">
        <v>2244</v>
      </c>
      <c r="C10" s="186" t="s">
        <v>2504</v>
      </c>
      <c r="D10" s="178" t="s">
        <v>1957</v>
      </c>
      <c r="E10" s="179">
        <v>28</v>
      </c>
      <c r="F10" s="174"/>
      <c r="G10" s="181">
        <f t="shared" si="0"/>
        <v>0</v>
      </c>
      <c r="H10" s="157">
        <v>10500</v>
      </c>
      <c r="I10" s="156">
        <f t="shared" si="1"/>
        <v>294000</v>
      </c>
      <c r="J10" s="157">
        <v>850</v>
      </c>
      <c r="K10" s="156">
        <f t="shared" si="2"/>
        <v>23800</v>
      </c>
      <c r="L10" s="156">
        <v>15</v>
      </c>
      <c r="M10" s="156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6"/>
      <c r="S10" s="156" t="s">
        <v>485</v>
      </c>
      <c r="T10" s="156" t="s">
        <v>382</v>
      </c>
      <c r="U10" s="156">
        <v>0</v>
      </c>
      <c r="V10" s="156">
        <f t="shared" si="6"/>
        <v>0</v>
      </c>
      <c r="W10" s="156"/>
      <c r="X10" s="156" t="s">
        <v>383</v>
      </c>
      <c r="Y10" s="147"/>
      <c r="Z10" s="147"/>
      <c r="AA10" s="147"/>
      <c r="AB10" s="147"/>
      <c r="AC10" s="147"/>
      <c r="AD10" s="147"/>
      <c r="AE10" s="147"/>
      <c r="AF10" s="147" t="s">
        <v>384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outlineLevel="1" x14ac:dyDescent="0.2">
      <c r="A11" s="176">
        <v>3</v>
      </c>
      <c r="B11" s="177" t="s">
        <v>2246</v>
      </c>
      <c r="C11" s="186" t="s">
        <v>2505</v>
      </c>
      <c r="D11" s="178" t="s">
        <v>1957</v>
      </c>
      <c r="E11" s="179">
        <v>28</v>
      </c>
      <c r="F11" s="174"/>
      <c r="G11" s="181">
        <f t="shared" si="0"/>
        <v>0</v>
      </c>
      <c r="H11" s="157">
        <v>2500</v>
      </c>
      <c r="I11" s="156">
        <f t="shared" si="1"/>
        <v>70000</v>
      </c>
      <c r="J11" s="157">
        <v>750</v>
      </c>
      <c r="K11" s="156">
        <f t="shared" si="2"/>
        <v>21000</v>
      </c>
      <c r="L11" s="156">
        <v>15</v>
      </c>
      <c r="M11" s="156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6"/>
      <c r="S11" s="156" t="s">
        <v>485</v>
      </c>
      <c r="T11" s="156" t="s">
        <v>382</v>
      </c>
      <c r="U11" s="156">
        <v>0</v>
      </c>
      <c r="V11" s="156">
        <f t="shared" si="6"/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outlineLevel="1" x14ac:dyDescent="0.2">
      <c r="A12" s="176">
        <v>4</v>
      </c>
      <c r="B12" s="177" t="s">
        <v>2248</v>
      </c>
      <c r="C12" s="186" t="s">
        <v>2506</v>
      </c>
      <c r="D12" s="178" t="s">
        <v>1957</v>
      </c>
      <c r="E12" s="179">
        <v>28</v>
      </c>
      <c r="F12" s="174"/>
      <c r="G12" s="181">
        <f t="shared" si="0"/>
        <v>0</v>
      </c>
      <c r="H12" s="157">
        <v>3500</v>
      </c>
      <c r="I12" s="156">
        <f t="shared" si="1"/>
        <v>98000</v>
      </c>
      <c r="J12" s="157">
        <v>750</v>
      </c>
      <c r="K12" s="156">
        <f t="shared" si="2"/>
        <v>21000</v>
      </c>
      <c r="L12" s="156">
        <v>15</v>
      </c>
      <c r="M12" s="156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6"/>
      <c r="S12" s="156" t="s">
        <v>485</v>
      </c>
      <c r="T12" s="156" t="s">
        <v>382</v>
      </c>
      <c r="U12" s="156">
        <v>0</v>
      </c>
      <c r="V12" s="156">
        <f t="shared" si="6"/>
        <v>0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384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outlineLevel="1" x14ac:dyDescent="0.2">
      <c r="A13" s="176">
        <v>5</v>
      </c>
      <c r="B13" s="177" t="s">
        <v>2250</v>
      </c>
      <c r="C13" s="186" t="s">
        <v>2507</v>
      </c>
      <c r="D13" s="178" t="s">
        <v>1957</v>
      </c>
      <c r="E13" s="179">
        <v>4</v>
      </c>
      <c r="F13" s="174"/>
      <c r="G13" s="181">
        <f t="shared" si="0"/>
        <v>0</v>
      </c>
      <c r="H13" s="157">
        <v>110</v>
      </c>
      <c r="I13" s="156">
        <f t="shared" si="1"/>
        <v>440</v>
      </c>
      <c r="J13" s="157">
        <v>85</v>
      </c>
      <c r="K13" s="156">
        <f t="shared" si="2"/>
        <v>340</v>
      </c>
      <c r="L13" s="156">
        <v>15</v>
      </c>
      <c r="M13" s="156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si="6"/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384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outlineLevel="1" x14ac:dyDescent="0.2">
      <c r="A14" s="176">
        <v>6</v>
      </c>
      <c r="B14" s="177" t="s">
        <v>2252</v>
      </c>
      <c r="C14" s="186" t="s">
        <v>2508</v>
      </c>
      <c r="D14" s="178" t="s">
        <v>1957</v>
      </c>
      <c r="E14" s="179">
        <v>4</v>
      </c>
      <c r="F14" s="174"/>
      <c r="G14" s="181">
        <f t="shared" si="0"/>
        <v>0</v>
      </c>
      <c r="H14" s="157">
        <v>1500</v>
      </c>
      <c r="I14" s="156">
        <f t="shared" si="1"/>
        <v>6000</v>
      </c>
      <c r="J14" s="157">
        <v>85</v>
      </c>
      <c r="K14" s="156">
        <f t="shared" si="2"/>
        <v>340</v>
      </c>
      <c r="L14" s="156">
        <v>15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outlineLevel="1" x14ac:dyDescent="0.2">
      <c r="A15" s="176">
        <v>7</v>
      </c>
      <c r="B15" s="177" t="s">
        <v>2254</v>
      </c>
      <c r="C15" s="186" t="s">
        <v>2509</v>
      </c>
      <c r="D15" s="178" t="s">
        <v>1957</v>
      </c>
      <c r="E15" s="179">
        <v>28</v>
      </c>
      <c r="F15" s="174"/>
      <c r="G15" s="181">
        <f t="shared" si="0"/>
        <v>0</v>
      </c>
      <c r="H15" s="157">
        <v>12600</v>
      </c>
      <c r="I15" s="156">
        <f t="shared" si="1"/>
        <v>352800</v>
      </c>
      <c r="J15" s="157">
        <v>1200</v>
      </c>
      <c r="K15" s="156">
        <f t="shared" si="2"/>
        <v>33600</v>
      </c>
      <c r="L15" s="156">
        <v>15</v>
      </c>
      <c r="M15" s="156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6"/>
      <c r="S15" s="156" t="s">
        <v>485</v>
      </c>
      <c r="T15" s="156" t="s">
        <v>382</v>
      </c>
      <c r="U15" s="156">
        <v>0</v>
      </c>
      <c r="V15" s="156">
        <f t="shared" si="6"/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384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outlineLevel="1" x14ac:dyDescent="0.2">
      <c r="A16" s="176">
        <v>8</v>
      </c>
      <c r="B16" s="177" t="s">
        <v>2256</v>
      </c>
      <c r="C16" s="186" t="s">
        <v>2482</v>
      </c>
      <c r="D16" s="178" t="s">
        <v>1957</v>
      </c>
      <c r="E16" s="179">
        <v>28</v>
      </c>
      <c r="F16" s="174"/>
      <c r="G16" s="181">
        <f t="shared" si="0"/>
        <v>0</v>
      </c>
      <c r="H16" s="157">
        <v>12</v>
      </c>
      <c r="I16" s="156">
        <f t="shared" si="1"/>
        <v>336</v>
      </c>
      <c r="J16" s="157">
        <v>120</v>
      </c>
      <c r="K16" s="156">
        <f t="shared" si="2"/>
        <v>3360</v>
      </c>
      <c r="L16" s="156">
        <v>15</v>
      </c>
      <c r="M16" s="156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6"/>
      <c r="S16" s="156" t="s">
        <v>485</v>
      </c>
      <c r="T16" s="156" t="s">
        <v>382</v>
      </c>
      <c r="U16" s="156">
        <v>0</v>
      </c>
      <c r="V16" s="156">
        <f t="shared" si="6"/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384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x14ac:dyDescent="0.2">
      <c r="A17" s="164" t="s">
        <v>376</v>
      </c>
      <c r="B17" s="165" t="s">
        <v>122</v>
      </c>
      <c r="C17" s="183" t="s">
        <v>112</v>
      </c>
      <c r="D17" s="166"/>
      <c r="E17" s="167"/>
      <c r="F17" s="168"/>
      <c r="G17" s="169">
        <f>SUMIF(AF18:AF20,"&lt;&gt;NOR",G18:G20)</f>
        <v>0</v>
      </c>
      <c r="H17" s="163"/>
      <c r="I17" s="163">
        <f>SUM(I18:I20)</f>
        <v>52000</v>
      </c>
      <c r="J17" s="163"/>
      <c r="K17" s="163">
        <f>SUM(K18:K20)</f>
        <v>54400</v>
      </c>
      <c r="L17" s="163"/>
      <c r="M17" s="163">
        <f>SUM(M18:M20)</f>
        <v>0</v>
      </c>
      <c r="N17" s="163"/>
      <c r="O17" s="163">
        <f>SUM(O18:O20)</f>
        <v>0</v>
      </c>
      <c r="P17" s="163"/>
      <c r="Q17" s="163">
        <f>SUM(Q18:Q20)</f>
        <v>0</v>
      </c>
      <c r="R17" s="163"/>
      <c r="S17" s="163"/>
      <c r="T17" s="163"/>
      <c r="U17" s="163"/>
      <c r="V17" s="163">
        <f>SUM(V18:V20)</f>
        <v>0</v>
      </c>
      <c r="W17" s="163"/>
      <c r="X17" s="163"/>
      <c r="AF17" t="s">
        <v>377</v>
      </c>
    </row>
    <row r="18" spans="1:59" ht="22.5" outlineLevel="1" x14ac:dyDescent="0.2">
      <c r="A18" s="176">
        <v>9</v>
      </c>
      <c r="B18" s="177" t="s">
        <v>2258</v>
      </c>
      <c r="C18" s="186" t="s">
        <v>2483</v>
      </c>
      <c r="D18" s="178" t="s">
        <v>397</v>
      </c>
      <c r="E18" s="179">
        <v>0</v>
      </c>
      <c r="F18" s="174"/>
      <c r="G18" s="181">
        <f>ROUND(E18*F18,2)</f>
        <v>0</v>
      </c>
      <c r="H18" s="157">
        <v>8.4</v>
      </c>
      <c r="I18" s="156">
        <f>ROUND(E18*H18,2)</f>
        <v>0</v>
      </c>
      <c r="J18" s="157">
        <v>14</v>
      </c>
      <c r="K18" s="156">
        <f>ROUND(E18*J18,2)</f>
        <v>0</v>
      </c>
      <c r="L18" s="156">
        <v>15</v>
      </c>
      <c r="M18" s="156">
        <f>G18*(1+L18/100)</f>
        <v>0</v>
      </c>
      <c r="N18" s="156">
        <v>0</v>
      </c>
      <c r="O18" s="156">
        <f>ROUND(E18*N18,2)</f>
        <v>0</v>
      </c>
      <c r="P18" s="156">
        <v>0</v>
      </c>
      <c r="Q18" s="156">
        <f>ROUND(E18*P18,2)</f>
        <v>0</v>
      </c>
      <c r="R18" s="156"/>
      <c r="S18" s="156" t="s">
        <v>485</v>
      </c>
      <c r="T18" s="156" t="s">
        <v>382</v>
      </c>
      <c r="U18" s="156">
        <v>0</v>
      </c>
      <c r="V18" s="156">
        <f>ROUND(E18*U18,2)</f>
        <v>0</v>
      </c>
      <c r="W18" s="156"/>
      <c r="X18" s="156" t="s">
        <v>383</v>
      </c>
      <c r="Y18" s="147"/>
      <c r="Z18" s="147"/>
      <c r="AA18" s="147"/>
      <c r="AB18" s="147"/>
      <c r="AC18" s="147"/>
      <c r="AD18" s="147"/>
      <c r="AE18" s="147"/>
      <c r="AF18" s="147" t="s">
        <v>384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outlineLevel="1" x14ac:dyDescent="0.2">
      <c r="A19" s="176">
        <v>10</v>
      </c>
      <c r="B19" s="177" t="s">
        <v>2260</v>
      </c>
      <c r="C19" s="186" t="s">
        <v>2502</v>
      </c>
      <c r="D19" s="178" t="s">
        <v>1957</v>
      </c>
      <c r="E19" s="179">
        <v>1600</v>
      </c>
      <c r="F19" s="174"/>
      <c r="G19" s="181">
        <f>ROUND(E19*F19,2)</f>
        <v>0</v>
      </c>
      <c r="H19" s="157">
        <v>12.5</v>
      </c>
      <c r="I19" s="156">
        <f>ROUND(E19*H19,2)</f>
        <v>20000</v>
      </c>
      <c r="J19" s="157">
        <v>14</v>
      </c>
      <c r="K19" s="156">
        <f>ROUND(E19*J19,2)</f>
        <v>22400</v>
      </c>
      <c r="L19" s="156">
        <v>15</v>
      </c>
      <c r="M19" s="156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6"/>
      <c r="S19" s="156" t="s">
        <v>485</v>
      </c>
      <c r="T19" s="156" t="s">
        <v>382</v>
      </c>
      <c r="U19" s="156">
        <v>0</v>
      </c>
      <c r="V19" s="156">
        <f>ROUND(E19*U19,2)</f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384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ht="22.5" outlineLevel="1" x14ac:dyDescent="0.2">
      <c r="A20" s="176">
        <v>11</v>
      </c>
      <c r="B20" s="177" t="s">
        <v>2262</v>
      </c>
      <c r="C20" s="186" t="s">
        <v>2462</v>
      </c>
      <c r="D20" s="178" t="s">
        <v>1957</v>
      </c>
      <c r="E20" s="179">
        <v>1600</v>
      </c>
      <c r="F20" s="174"/>
      <c r="G20" s="181">
        <f>ROUND(E20*F20,2)</f>
        <v>0</v>
      </c>
      <c r="H20" s="157">
        <v>20</v>
      </c>
      <c r="I20" s="156">
        <f>ROUND(E20*H20,2)</f>
        <v>32000</v>
      </c>
      <c r="J20" s="157">
        <v>20</v>
      </c>
      <c r="K20" s="156">
        <f>ROUND(E20*J20,2)</f>
        <v>32000</v>
      </c>
      <c r="L20" s="156">
        <v>15</v>
      </c>
      <c r="M20" s="156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6"/>
      <c r="S20" s="156" t="s">
        <v>485</v>
      </c>
      <c r="T20" s="156" t="s">
        <v>382</v>
      </c>
      <c r="U20" s="156">
        <v>0</v>
      </c>
      <c r="V20" s="156">
        <f>ROUND(E20*U20,2)</f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384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x14ac:dyDescent="0.2">
      <c r="A21" s="164" t="s">
        <v>376</v>
      </c>
      <c r="B21" s="165" t="s">
        <v>340</v>
      </c>
      <c r="C21" s="183" t="s">
        <v>341</v>
      </c>
      <c r="D21" s="166"/>
      <c r="E21" s="167"/>
      <c r="F21" s="168"/>
      <c r="G21" s="169">
        <f>SUMIF(AF22:AF30,"&lt;&gt;NOR",G22:G30)</f>
        <v>0</v>
      </c>
      <c r="H21" s="163"/>
      <c r="I21" s="163">
        <f>SUM(I22:I30)</f>
        <v>5</v>
      </c>
      <c r="J21" s="163"/>
      <c r="K21" s="163">
        <f>SUM(K22:K30)</f>
        <v>47050</v>
      </c>
      <c r="L21" s="163"/>
      <c r="M21" s="163">
        <f>SUM(M22:M30)</f>
        <v>0</v>
      </c>
      <c r="N21" s="163"/>
      <c r="O21" s="163">
        <f>SUM(O22:O30)</f>
        <v>0</v>
      </c>
      <c r="P21" s="163"/>
      <c r="Q21" s="163">
        <f>SUM(Q22:Q30)</f>
        <v>0</v>
      </c>
      <c r="R21" s="163"/>
      <c r="S21" s="163"/>
      <c r="T21" s="163"/>
      <c r="U21" s="163"/>
      <c r="V21" s="163">
        <f>SUM(V22:V30)</f>
        <v>0</v>
      </c>
      <c r="W21" s="163"/>
      <c r="X21" s="163"/>
      <c r="AF21" t="s">
        <v>377</v>
      </c>
    </row>
    <row r="22" spans="1:59" ht="22.5" outlineLevel="1" x14ac:dyDescent="0.2">
      <c r="A22" s="176">
        <v>12</v>
      </c>
      <c r="B22" s="177" t="s">
        <v>2264</v>
      </c>
      <c r="C22" s="186" t="s">
        <v>2465</v>
      </c>
      <c r="D22" s="178" t="s">
        <v>1957</v>
      </c>
      <c r="E22" s="179">
        <v>1</v>
      </c>
      <c r="F22" s="174"/>
      <c r="G22" s="181">
        <f t="shared" ref="G22:G30" si="7">ROUND(E22*F22,2)</f>
        <v>0</v>
      </c>
      <c r="H22" s="157">
        <v>0</v>
      </c>
      <c r="I22" s="156">
        <f t="shared" ref="I22:I30" si="8">ROUND(E22*H22,2)</f>
        <v>0</v>
      </c>
      <c r="J22" s="157">
        <v>6500</v>
      </c>
      <c r="K22" s="156">
        <f t="shared" ref="K22:K30" si="9">ROUND(E22*J22,2)</f>
        <v>6500</v>
      </c>
      <c r="L22" s="156">
        <v>15</v>
      </c>
      <c r="M22" s="156">
        <f t="shared" ref="M22:M30" si="10">G22*(1+L22/100)</f>
        <v>0</v>
      </c>
      <c r="N22" s="156">
        <v>0</v>
      </c>
      <c r="O22" s="156">
        <f t="shared" ref="O22:O30" si="11">ROUND(E22*N22,2)</f>
        <v>0</v>
      </c>
      <c r="P22" s="156">
        <v>0</v>
      </c>
      <c r="Q22" s="156">
        <f t="shared" ref="Q22:Q30" si="12">ROUND(E22*P22,2)</f>
        <v>0</v>
      </c>
      <c r="R22" s="156"/>
      <c r="S22" s="156" t="s">
        <v>485</v>
      </c>
      <c r="T22" s="156" t="s">
        <v>382</v>
      </c>
      <c r="U22" s="156">
        <v>0</v>
      </c>
      <c r="V22" s="156">
        <f t="shared" ref="V22:V30" si="13">ROUND(E22*U22,2)</f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541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outlineLevel="1" x14ac:dyDescent="0.2">
      <c r="A23" s="176">
        <v>13</v>
      </c>
      <c r="B23" s="177" t="s">
        <v>2266</v>
      </c>
      <c r="C23" s="186" t="s">
        <v>2381</v>
      </c>
      <c r="D23" s="178" t="s">
        <v>1957</v>
      </c>
      <c r="E23" s="179">
        <v>1</v>
      </c>
      <c r="F23" s="174"/>
      <c r="G23" s="181">
        <f t="shared" si="7"/>
        <v>0</v>
      </c>
      <c r="H23" s="157">
        <v>0</v>
      </c>
      <c r="I23" s="156">
        <f t="shared" si="8"/>
        <v>0</v>
      </c>
      <c r="J23" s="157">
        <v>3500</v>
      </c>
      <c r="K23" s="156">
        <f t="shared" si="9"/>
        <v>3500</v>
      </c>
      <c r="L23" s="156">
        <v>15</v>
      </c>
      <c r="M23" s="156">
        <f t="shared" si="10"/>
        <v>0</v>
      </c>
      <c r="N23" s="156">
        <v>0</v>
      </c>
      <c r="O23" s="156">
        <f t="shared" si="11"/>
        <v>0</v>
      </c>
      <c r="P23" s="156">
        <v>0</v>
      </c>
      <c r="Q23" s="156">
        <f t="shared" si="12"/>
        <v>0</v>
      </c>
      <c r="R23" s="156"/>
      <c r="S23" s="156" t="s">
        <v>485</v>
      </c>
      <c r="T23" s="156" t="s">
        <v>382</v>
      </c>
      <c r="U23" s="156">
        <v>0</v>
      </c>
      <c r="V23" s="156">
        <f t="shared" si="13"/>
        <v>0</v>
      </c>
      <c r="W23" s="156"/>
      <c r="X23" s="156" t="s">
        <v>383</v>
      </c>
      <c r="Y23" s="147"/>
      <c r="Z23" s="147"/>
      <c r="AA23" s="147"/>
      <c r="AB23" s="147"/>
      <c r="AC23" s="147"/>
      <c r="AD23" s="147"/>
      <c r="AE23" s="147"/>
      <c r="AF23" s="147" t="s">
        <v>541</v>
      </c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outlineLevel="1" x14ac:dyDescent="0.2">
      <c r="A24" s="176">
        <v>14</v>
      </c>
      <c r="B24" s="177" t="s">
        <v>2268</v>
      </c>
      <c r="C24" s="186" t="s">
        <v>2468</v>
      </c>
      <c r="D24" s="178" t="s">
        <v>1957</v>
      </c>
      <c r="E24" s="179">
        <v>1</v>
      </c>
      <c r="F24" s="174"/>
      <c r="G24" s="181">
        <f t="shared" si="7"/>
        <v>0</v>
      </c>
      <c r="H24" s="157">
        <v>5</v>
      </c>
      <c r="I24" s="156">
        <f t="shared" si="8"/>
        <v>5</v>
      </c>
      <c r="J24" s="157">
        <v>50</v>
      </c>
      <c r="K24" s="156">
        <f t="shared" si="9"/>
        <v>50</v>
      </c>
      <c r="L24" s="156">
        <v>15</v>
      </c>
      <c r="M24" s="156">
        <f t="shared" si="10"/>
        <v>0</v>
      </c>
      <c r="N24" s="156">
        <v>0</v>
      </c>
      <c r="O24" s="156">
        <f t="shared" si="11"/>
        <v>0</v>
      </c>
      <c r="P24" s="156">
        <v>0</v>
      </c>
      <c r="Q24" s="156">
        <f t="shared" si="12"/>
        <v>0</v>
      </c>
      <c r="R24" s="156"/>
      <c r="S24" s="156" t="s">
        <v>485</v>
      </c>
      <c r="T24" s="156" t="s">
        <v>382</v>
      </c>
      <c r="U24" s="156">
        <v>0</v>
      </c>
      <c r="V24" s="156">
        <f t="shared" si="13"/>
        <v>0</v>
      </c>
      <c r="W24" s="156"/>
      <c r="X24" s="156" t="s">
        <v>383</v>
      </c>
      <c r="Y24" s="147"/>
      <c r="Z24" s="147"/>
      <c r="AA24" s="147"/>
      <c r="AB24" s="147"/>
      <c r="AC24" s="147"/>
      <c r="AD24" s="147"/>
      <c r="AE24" s="147"/>
      <c r="AF24" s="147" t="s">
        <v>541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outlineLevel="1" x14ac:dyDescent="0.2">
      <c r="A25" s="176">
        <v>15</v>
      </c>
      <c r="B25" s="177" t="s">
        <v>2270</v>
      </c>
      <c r="C25" s="186" t="s">
        <v>2469</v>
      </c>
      <c r="D25" s="178" t="s">
        <v>1957</v>
      </c>
      <c r="E25" s="179">
        <v>1</v>
      </c>
      <c r="F25" s="174"/>
      <c r="G25" s="181">
        <f t="shared" si="7"/>
        <v>0</v>
      </c>
      <c r="H25" s="157">
        <v>0</v>
      </c>
      <c r="I25" s="156">
        <f t="shared" si="8"/>
        <v>0</v>
      </c>
      <c r="J25" s="157">
        <v>7500</v>
      </c>
      <c r="K25" s="156">
        <f t="shared" si="9"/>
        <v>7500</v>
      </c>
      <c r="L25" s="156">
        <v>15</v>
      </c>
      <c r="M25" s="156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6"/>
      <c r="S25" s="156" t="s">
        <v>485</v>
      </c>
      <c r="T25" s="156" t="s">
        <v>382</v>
      </c>
      <c r="U25" s="156">
        <v>0</v>
      </c>
      <c r="V25" s="156">
        <f t="shared" si="13"/>
        <v>0</v>
      </c>
      <c r="W25" s="156"/>
      <c r="X25" s="156" t="s">
        <v>383</v>
      </c>
      <c r="Y25" s="147"/>
      <c r="Z25" s="147"/>
      <c r="AA25" s="147"/>
      <c r="AB25" s="147"/>
      <c r="AC25" s="147"/>
      <c r="AD25" s="147"/>
      <c r="AE25" s="147"/>
      <c r="AF25" s="147" t="s">
        <v>541</v>
      </c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outlineLevel="1" x14ac:dyDescent="0.2">
      <c r="A26" s="176">
        <v>16</v>
      </c>
      <c r="B26" s="177" t="s">
        <v>2272</v>
      </c>
      <c r="C26" s="186" t="s">
        <v>2387</v>
      </c>
      <c r="D26" s="178" t="s">
        <v>1957</v>
      </c>
      <c r="E26" s="179">
        <v>1</v>
      </c>
      <c r="F26" s="174"/>
      <c r="G26" s="181">
        <f t="shared" si="7"/>
        <v>0</v>
      </c>
      <c r="H26" s="157">
        <v>0</v>
      </c>
      <c r="I26" s="156">
        <f t="shared" si="8"/>
        <v>0</v>
      </c>
      <c r="J26" s="157">
        <v>3500</v>
      </c>
      <c r="K26" s="156">
        <f t="shared" si="9"/>
        <v>3500</v>
      </c>
      <c r="L26" s="156">
        <v>15</v>
      </c>
      <c r="M26" s="156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6"/>
      <c r="S26" s="156" t="s">
        <v>485</v>
      </c>
      <c r="T26" s="156" t="s">
        <v>382</v>
      </c>
      <c r="U26" s="156">
        <v>0</v>
      </c>
      <c r="V26" s="156">
        <f t="shared" si="13"/>
        <v>0</v>
      </c>
      <c r="W26" s="156"/>
      <c r="X26" s="156" t="s">
        <v>383</v>
      </c>
      <c r="Y26" s="147"/>
      <c r="Z26" s="147"/>
      <c r="AA26" s="147"/>
      <c r="AB26" s="147"/>
      <c r="AC26" s="147"/>
      <c r="AD26" s="147"/>
      <c r="AE26" s="147"/>
      <c r="AF26" s="147" t="s">
        <v>541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outlineLevel="1" x14ac:dyDescent="0.2">
      <c r="A27" s="176">
        <v>17</v>
      </c>
      <c r="B27" s="177" t="s">
        <v>2274</v>
      </c>
      <c r="C27" s="186" t="s">
        <v>2470</v>
      </c>
      <c r="D27" s="178" t="s">
        <v>1957</v>
      </c>
      <c r="E27" s="179">
        <v>1</v>
      </c>
      <c r="F27" s="174"/>
      <c r="G27" s="181">
        <f t="shared" si="7"/>
        <v>0</v>
      </c>
      <c r="H27" s="157">
        <v>0</v>
      </c>
      <c r="I27" s="156">
        <f t="shared" si="8"/>
        <v>0</v>
      </c>
      <c r="J27" s="157">
        <v>3500</v>
      </c>
      <c r="K27" s="156">
        <f t="shared" si="9"/>
        <v>3500</v>
      </c>
      <c r="L27" s="156">
        <v>15</v>
      </c>
      <c r="M27" s="156">
        <f t="shared" si="10"/>
        <v>0</v>
      </c>
      <c r="N27" s="156">
        <v>0</v>
      </c>
      <c r="O27" s="156">
        <f t="shared" si="11"/>
        <v>0</v>
      </c>
      <c r="P27" s="156">
        <v>0</v>
      </c>
      <c r="Q27" s="156">
        <f t="shared" si="12"/>
        <v>0</v>
      </c>
      <c r="R27" s="156"/>
      <c r="S27" s="156" t="s">
        <v>485</v>
      </c>
      <c r="T27" s="156" t="s">
        <v>382</v>
      </c>
      <c r="U27" s="156">
        <v>0</v>
      </c>
      <c r="V27" s="156">
        <f t="shared" si="13"/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541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outlineLevel="1" x14ac:dyDescent="0.2">
      <c r="A28" s="176">
        <v>18</v>
      </c>
      <c r="B28" s="177" t="s">
        <v>2276</v>
      </c>
      <c r="C28" s="186" t="s">
        <v>2389</v>
      </c>
      <c r="D28" s="178" t="s">
        <v>1957</v>
      </c>
      <c r="E28" s="179">
        <v>1</v>
      </c>
      <c r="F28" s="174"/>
      <c r="G28" s="181">
        <f t="shared" si="7"/>
        <v>0</v>
      </c>
      <c r="H28" s="157">
        <v>0</v>
      </c>
      <c r="I28" s="156">
        <f t="shared" si="8"/>
        <v>0</v>
      </c>
      <c r="J28" s="157">
        <v>7000</v>
      </c>
      <c r="K28" s="156">
        <f t="shared" si="9"/>
        <v>7000</v>
      </c>
      <c r="L28" s="156">
        <v>15</v>
      </c>
      <c r="M28" s="156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6"/>
      <c r="S28" s="156" t="s">
        <v>485</v>
      </c>
      <c r="T28" s="156" t="s">
        <v>382</v>
      </c>
      <c r="U28" s="156">
        <v>0</v>
      </c>
      <c r="V28" s="156">
        <f t="shared" si="13"/>
        <v>0</v>
      </c>
      <c r="W28" s="156"/>
      <c r="X28" s="156" t="s">
        <v>383</v>
      </c>
      <c r="Y28" s="147"/>
      <c r="Z28" s="147"/>
      <c r="AA28" s="147"/>
      <c r="AB28" s="147"/>
      <c r="AC28" s="147"/>
      <c r="AD28" s="147"/>
      <c r="AE28" s="147"/>
      <c r="AF28" s="147" t="s">
        <v>541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outlineLevel="1" x14ac:dyDescent="0.2">
      <c r="A29" s="176">
        <v>19</v>
      </c>
      <c r="B29" s="177" t="s">
        <v>2278</v>
      </c>
      <c r="C29" s="186" t="s">
        <v>2472</v>
      </c>
      <c r="D29" s="178" t="s">
        <v>1957</v>
      </c>
      <c r="E29" s="179">
        <v>1</v>
      </c>
      <c r="F29" s="174"/>
      <c r="G29" s="181">
        <f t="shared" si="7"/>
        <v>0</v>
      </c>
      <c r="H29" s="157">
        <v>0</v>
      </c>
      <c r="I29" s="156">
        <f t="shared" si="8"/>
        <v>0</v>
      </c>
      <c r="J29" s="157">
        <v>9500</v>
      </c>
      <c r="K29" s="156">
        <f t="shared" si="9"/>
        <v>9500</v>
      </c>
      <c r="L29" s="156">
        <v>15</v>
      </c>
      <c r="M29" s="156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6"/>
      <c r="S29" s="156" t="s">
        <v>485</v>
      </c>
      <c r="T29" s="156" t="s">
        <v>382</v>
      </c>
      <c r="U29" s="156">
        <v>0</v>
      </c>
      <c r="V29" s="156">
        <f t="shared" si="13"/>
        <v>0</v>
      </c>
      <c r="W29" s="156"/>
      <c r="X29" s="156" t="s">
        <v>383</v>
      </c>
      <c r="Y29" s="147"/>
      <c r="Z29" s="147"/>
      <c r="AA29" s="147"/>
      <c r="AB29" s="147"/>
      <c r="AC29" s="147"/>
      <c r="AD29" s="147"/>
      <c r="AE29" s="147"/>
      <c r="AF29" s="147" t="s">
        <v>541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ht="22.5" outlineLevel="1" x14ac:dyDescent="0.2">
      <c r="A30" s="170">
        <v>20</v>
      </c>
      <c r="B30" s="171" t="s">
        <v>2279</v>
      </c>
      <c r="C30" s="184" t="s">
        <v>2473</v>
      </c>
      <c r="D30" s="172" t="s">
        <v>1957</v>
      </c>
      <c r="E30" s="173">
        <v>1</v>
      </c>
      <c r="F30" s="174"/>
      <c r="G30" s="175">
        <f t="shared" si="7"/>
        <v>0</v>
      </c>
      <c r="H30" s="157">
        <v>0</v>
      </c>
      <c r="I30" s="156">
        <f t="shared" si="8"/>
        <v>0</v>
      </c>
      <c r="J30" s="157">
        <v>6000</v>
      </c>
      <c r="K30" s="156">
        <f t="shared" si="9"/>
        <v>6000</v>
      </c>
      <c r="L30" s="156">
        <v>15</v>
      </c>
      <c r="M30" s="156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6"/>
      <c r="S30" s="156" t="s">
        <v>485</v>
      </c>
      <c r="T30" s="156" t="s">
        <v>382</v>
      </c>
      <c r="U30" s="156">
        <v>0</v>
      </c>
      <c r="V30" s="156">
        <f t="shared" si="13"/>
        <v>0</v>
      </c>
      <c r="W30" s="156"/>
      <c r="X30" s="156" t="s">
        <v>383</v>
      </c>
      <c r="Y30" s="147"/>
      <c r="Z30" s="147"/>
      <c r="AA30" s="147"/>
      <c r="AB30" s="147"/>
      <c r="AC30" s="147"/>
      <c r="AD30" s="147"/>
      <c r="AE30" s="147"/>
      <c r="AF30" s="147" t="s">
        <v>541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x14ac:dyDescent="0.2">
      <c r="A31" s="3"/>
      <c r="B31" s="4"/>
      <c r="C31" s="187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AD31">
        <v>15</v>
      </c>
      <c r="AE31">
        <v>21</v>
      </c>
      <c r="AF31" t="s">
        <v>363</v>
      </c>
    </row>
    <row r="32" spans="1:59" x14ac:dyDescent="0.2">
      <c r="A32" s="150"/>
      <c r="B32" s="151" t="s">
        <v>31</v>
      </c>
      <c r="C32" s="188"/>
      <c r="D32" s="152"/>
      <c r="E32" s="153"/>
      <c r="F32" s="153"/>
      <c r="G32" s="182">
        <f>G8+G17+G21</f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AD32">
        <f>SUMIF(L7:L30,AD31,G7:G30)</f>
        <v>0</v>
      </c>
      <c r="AE32">
        <f>SUMIF(L7:L30,AE31,G7:G30)</f>
        <v>0</v>
      </c>
      <c r="AF32" t="s">
        <v>1915</v>
      </c>
    </row>
    <row r="33" spans="1:32" x14ac:dyDescent="0.2">
      <c r="A33" s="3"/>
      <c r="B33" s="4"/>
      <c r="C33" s="187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32" x14ac:dyDescent="0.2">
      <c r="A34" s="3"/>
      <c r="B34" s="4"/>
      <c r="C34" s="187"/>
      <c r="D34" s="6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32" x14ac:dyDescent="0.2">
      <c r="A35" s="258" t="s">
        <v>1916</v>
      </c>
      <c r="B35" s="258"/>
      <c r="C35" s="259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32" x14ac:dyDescent="0.2">
      <c r="A36" s="260"/>
      <c r="B36" s="261"/>
      <c r="C36" s="262"/>
      <c r="D36" s="261"/>
      <c r="E36" s="261"/>
      <c r="F36" s="261"/>
      <c r="G36" s="26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AF36" t="s">
        <v>1917</v>
      </c>
    </row>
    <row r="37" spans="1:32" x14ac:dyDescent="0.2">
      <c r="A37" s="264"/>
      <c r="B37" s="265"/>
      <c r="C37" s="266"/>
      <c r="D37" s="265"/>
      <c r="E37" s="265"/>
      <c r="F37" s="265"/>
      <c r="G37" s="267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32" x14ac:dyDescent="0.2">
      <c r="A38" s="264"/>
      <c r="B38" s="265"/>
      <c r="C38" s="266"/>
      <c r="D38" s="265"/>
      <c r="E38" s="265"/>
      <c r="F38" s="265"/>
      <c r="G38" s="267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32" x14ac:dyDescent="0.2">
      <c r="A39" s="264"/>
      <c r="B39" s="265"/>
      <c r="C39" s="266"/>
      <c r="D39" s="265"/>
      <c r="E39" s="265"/>
      <c r="F39" s="265"/>
      <c r="G39" s="267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32" x14ac:dyDescent="0.2">
      <c r="A40" s="268"/>
      <c r="B40" s="269"/>
      <c r="C40" s="270"/>
      <c r="D40" s="269"/>
      <c r="E40" s="269"/>
      <c r="F40" s="269"/>
      <c r="G40" s="271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32" x14ac:dyDescent="0.2">
      <c r="A41" s="3"/>
      <c r="B41" s="4"/>
      <c r="C41" s="187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32" x14ac:dyDescent="0.2">
      <c r="C42" s="189"/>
      <c r="D42" s="10"/>
      <c r="AF42" t="s">
        <v>1918</v>
      </c>
    </row>
    <row r="43" spans="1:32" x14ac:dyDescent="0.2">
      <c r="D43" s="10"/>
    </row>
    <row r="44" spans="1:32" x14ac:dyDescent="0.2">
      <c r="D44" s="10"/>
    </row>
    <row r="45" spans="1:32" x14ac:dyDescent="0.2">
      <c r="D45" s="10"/>
    </row>
    <row r="46" spans="1:32" x14ac:dyDescent="0.2">
      <c r="D46" s="10"/>
    </row>
    <row r="47" spans="1:32" x14ac:dyDescent="0.2">
      <c r="D47" s="10"/>
    </row>
    <row r="48" spans="1:32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36:G40"/>
    <mergeCell ref="A1:G1"/>
    <mergeCell ref="C2:G2"/>
    <mergeCell ref="C3:G3"/>
    <mergeCell ref="C4:G4"/>
    <mergeCell ref="A35:C35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18" activePane="bottomLeft" state="frozen"/>
      <selection pane="bottomLeft" activeCell="F9" sqref="F9:F39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71</v>
      </c>
      <c r="C4" s="255" t="s">
        <v>72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130</v>
      </c>
      <c r="C8" s="183" t="s">
        <v>101</v>
      </c>
      <c r="D8" s="166"/>
      <c r="E8" s="167"/>
      <c r="F8" s="168"/>
      <c r="G8" s="169">
        <f>SUMIF(AF9:AF22,"&lt;&gt;NOR",G9:G22)</f>
        <v>0</v>
      </c>
      <c r="H8" s="163"/>
      <c r="I8" s="163">
        <f>SUM(I9:I22)</f>
        <v>69828</v>
      </c>
      <c r="J8" s="163"/>
      <c r="K8" s="163">
        <f>SUM(K9:K22)</f>
        <v>35300</v>
      </c>
      <c r="L8" s="163"/>
      <c r="M8" s="163">
        <f>SUM(M9:M22)</f>
        <v>0</v>
      </c>
      <c r="N8" s="163"/>
      <c r="O8" s="163">
        <f>SUM(O9:O22)</f>
        <v>0</v>
      </c>
      <c r="P8" s="163"/>
      <c r="Q8" s="163">
        <f>SUM(Q9:Q22)</f>
        <v>0</v>
      </c>
      <c r="R8" s="163"/>
      <c r="S8" s="163"/>
      <c r="T8" s="163"/>
      <c r="U8" s="163"/>
      <c r="V8" s="163">
        <f>SUM(V9:V22)</f>
        <v>0</v>
      </c>
      <c r="W8" s="163"/>
      <c r="X8" s="163"/>
      <c r="AF8" t="s">
        <v>377</v>
      </c>
    </row>
    <row r="9" spans="1:59" ht="22.5" outlineLevel="1" x14ac:dyDescent="0.2">
      <c r="A9" s="176">
        <v>1</v>
      </c>
      <c r="B9" s="177" t="s">
        <v>2242</v>
      </c>
      <c r="C9" s="186" t="s">
        <v>2510</v>
      </c>
      <c r="D9" s="178" t="s">
        <v>1957</v>
      </c>
      <c r="E9" s="179">
        <v>1</v>
      </c>
      <c r="F9" s="174"/>
      <c r="G9" s="181">
        <f t="shared" ref="G9:G22" si="0">ROUND(E9*F9,2)</f>
        <v>0</v>
      </c>
      <c r="H9" s="157">
        <v>3131</v>
      </c>
      <c r="I9" s="156">
        <f t="shared" ref="I9:I22" si="1">ROUND(E9*H9,2)</f>
        <v>3131</v>
      </c>
      <c r="J9" s="157">
        <v>300</v>
      </c>
      <c r="K9" s="156">
        <f t="shared" ref="K9:K22" si="2">ROUND(E9*J9,2)</f>
        <v>300</v>
      </c>
      <c r="L9" s="156">
        <v>15</v>
      </c>
      <c r="M9" s="156">
        <f t="shared" ref="M9:M22" si="3">G9*(1+L9/100)</f>
        <v>0</v>
      </c>
      <c r="N9" s="156">
        <v>0</v>
      </c>
      <c r="O9" s="156">
        <f t="shared" ref="O9:O22" si="4">ROUND(E9*N9,2)</f>
        <v>0</v>
      </c>
      <c r="P9" s="156">
        <v>0</v>
      </c>
      <c r="Q9" s="156">
        <f t="shared" ref="Q9:Q22" si="5"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 t="shared" ref="V9:V22" si="6"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ht="22.5" outlineLevel="1" x14ac:dyDescent="0.2">
      <c r="A10" s="176">
        <v>2</v>
      </c>
      <c r="B10" s="177" t="s">
        <v>2244</v>
      </c>
      <c r="C10" s="186" t="s">
        <v>2511</v>
      </c>
      <c r="D10" s="178" t="s">
        <v>1957</v>
      </c>
      <c r="E10" s="179">
        <v>1</v>
      </c>
      <c r="F10" s="174"/>
      <c r="G10" s="181">
        <f t="shared" si="0"/>
        <v>0</v>
      </c>
      <c r="H10" s="157">
        <v>3218</v>
      </c>
      <c r="I10" s="156">
        <f t="shared" si="1"/>
        <v>3218</v>
      </c>
      <c r="J10" s="157">
        <v>250</v>
      </c>
      <c r="K10" s="156">
        <f t="shared" si="2"/>
        <v>250</v>
      </c>
      <c r="L10" s="156">
        <v>15</v>
      </c>
      <c r="M10" s="156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6"/>
      <c r="S10" s="156" t="s">
        <v>485</v>
      </c>
      <c r="T10" s="156" t="s">
        <v>382</v>
      </c>
      <c r="U10" s="156">
        <v>0</v>
      </c>
      <c r="V10" s="156">
        <f t="shared" si="6"/>
        <v>0</v>
      </c>
      <c r="W10" s="156"/>
      <c r="X10" s="156" t="s">
        <v>383</v>
      </c>
      <c r="Y10" s="147"/>
      <c r="Z10" s="147"/>
      <c r="AA10" s="147"/>
      <c r="AB10" s="147"/>
      <c r="AC10" s="147"/>
      <c r="AD10" s="147"/>
      <c r="AE10" s="147"/>
      <c r="AF10" s="147" t="s">
        <v>384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ht="22.5" outlineLevel="1" x14ac:dyDescent="0.2">
      <c r="A11" s="176">
        <v>3</v>
      </c>
      <c r="B11" s="177" t="s">
        <v>2246</v>
      </c>
      <c r="C11" s="186" t="s">
        <v>2512</v>
      </c>
      <c r="D11" s="178" t="s">
        <v>1957</v>
      </c>
      <c r="E11" s="179">
        <v>1</v>
      </c>
      <c r="F11" s="174"/>
      <c r="G11" s="181">
        <f t="shared" si="0"/>
        <v>0</v>
      </c>
      <c r="H11" s="157">
        <v>2560</v>
      </c>
      <c r="I11" s="156">
        <f t="shared" si="1"/>
        <v>2560</v>
      </c>
      <c r="J11" s="157">
        <v>250</v>
      </c>
      <c r="K11" s="156">
        <f t="shared" si="2"/>
        <v>250</v>
      </c>
      <c r="L11" s="156">
        <v>15</v>
      </c>
      <c r="M11" s="156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6"/>
      <c r="S11" s="156" t="s">
        <v>485</v>
      </c>
      <c r="T11" s="156" t="s">
        <v>382</v>
      </c>
      <c r="U11" s="156">
        <v>0</v>
      </c>
      <c r="V11" s="156">
        <f t="shared" si="6"/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ht="22.5" outlineLevel="1" x14ac:dyDescent="0.2">
      <c r="A12" s="176">
        <v>4</v>
      </c>
      <c r="B12" s="177" t="s">
        <v>2248</v>
      </c>
      <c r="C12" s="186" t="s">
        <v>2513</v>
      </c>
      <c r="D12" s="178" t="s">
        <v>1957</v>
      </c>
      <c r="E12" s="179">
        <v>1</v>
      </c>
      <c r="F12" s="174"/>
      <c r="G12" s="181">
        <f t="shared" si="0"/>
        <v>0</v>
      </c>
      <c r="H12" s="157">
        <v>943</v>
      </c>
      <c r="I12" s="156">
        <f t="shared" si="1"/>
        <v>943</v>
      </c>
      <c r="J12" s="157">
        <v>250</v>
      </c>
      <c r="K12" s="156">
        <f t="shared" si="2"/>
        <v>250</v>
      </c>
      <c r="L12" s="156">
        <v>15</v>
      </c>
      <c r="M12" s="156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6"/>
      <c r="S12" s="156" t="s">
        <v>485</v>
      </c>
      <c r="T12" s="156" t="s">
        <v>382</v>
      </c>
      <c r="U12" s="156">
        <v>0</v>
      </c>
      <c r="V12" s="156">
        <f t="shared" si="6"/>
        <v>0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384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outlineLevel="1" x14ac:dyDescent="0.2">
      <c r="A13" s="176">
        <v>5</v>
      </c>
      <c r="B13" s="177" t="s">
        <v>2250</v>
      </c>
      <c r="C13" s="186" t="s">
        <v>2514</v>
      </c>
      <c r="D13" s="178" t="s">
        <v>1957</v>
      </c>
      <c r="E13" s="179">
        <v>2</v>
      </c>
      <c r="F13" s="174"/>
      <c r="G13" s="181">
        <f t="shared" si="0"/>
        <v>0</v>
      </c>
      <c r="H13" s="157">
        <v>2166</v>
      </c>
      <c r="I13" s="156">
        <f t="shared" si="1"/>
        <v>4332</v>
      </c>
      <c r="J13" s="157">
        <v>250</v>
      </c>
      <c r="K13" s="156">
        <f t="shared" si="2"/>
        <v>500</v>
      </c>
      <c r="L13" s="156">
        <v>15</v>
      </c>
      <c r="M13" s="156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si="6"/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384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ht="22.5" outlineLevel="1" x14ac:dyDescent="0.2">
      <c r="A14" s="176">
        <v>6</v>
      </c>
      <c r="B14" s="177" t="s">
        <v>2252</v>
      </c>
      <c r="C14" s="186" t="s">
        <v>2515</v>
      </c>
      <c r="D14" s="178" t="s">
        <v>1957</v>
      </c>
      <c r="E14" s="179">
        <v>3</v>
      </c>
      <c r="F14" s="174"/>
      <c r="G14" s="181">
        <f t="shared" si="0"/>
        <v>0</v>
      </c>
      <c r="H14" s="157">
        <v>2840</v>
      </c>
      <c r="I14" s="156">
        <f t="shared" si="1"/>
        <v>8520</v>
      </c>
      <c r="J14" s="157">
        <v>120</v>
      </c>
      <c r="K14" s="156">
        <f t="shared" si="2"/>
        <v>360</v>
      </c>
      <c r="L14" s="156">
        <v>15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ht="33.75" outlineLevel="1" x14ac:dyDescent="0.2">
      <c r="A15" s="176">
        <v>7</v>
      </c>
      <c r="B15" s="177" t="s">
        <v>2254</v>
      </c>
      <c r="C15" s="186" t="s">
        <v>2516</v>
      </c>
      <c r="D15" s="178" t="s">
        <v>1957</v>
      </c>
      <c r="E15" s="179">
        <v>1</v>
      </c>
      <c r="F15" s="174"/>
      <c r="G15" s="181">
        <f t="shared" si="0"/>
        <v>0</v>
      </c>
      <c r="H15" s="157">
        <v>8500</v>
      </c>
      <c r="I15" s="156">
        <f t="shared" si="1"/>
        <v>8500</v>
      </c>
      <c r="J15" s="157">
        <v>1500</v>
      </c>
      <c r="K15" s="156">
        <f t="shared" si="2"/>
        <v>1500</v>
      </c>
      <c r="L15" s="156">
        <v>15</v>
      </c>
      <c r="M15" s="156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6"/>
      <c r="S15" s="156" t="s">
        <v>485</v>
      </c>
      <c r="T15" s="156" t="s">
        <v>382</v>
      </c>
      <c r="U15" s="156">
        <v>0</v>
      </c>
      <c r="V15" s="156">
        <f t="shared" si="6"/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384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ht="22.5" outlineLevel="1" x14ac:dyDescent="0.2">
      <c r="A16" s="176">
        <v>8</v>
      </c>
      <c r="B16" s="177" t="s">
        <v>2256</v>
      </c>
      <c r="C16" s="186" t="s">
        <v>2517</v>
      </c>
      <c r="D16" s="178" t="s">
        <v>1957</v>
      </c>
      <c r="E16" s="179">
        <v>1</v>
      </c>
      <c r="F16" s="174"/>
      <c r="G16" s="181">
        <f t="shared" si="0"/>
        <v>0</v>
      </c>
      <c r="H16" s="157">
        <v>250</v>
      </c>
      <c r="I16" s="156">
        <f t="shared" si="1"/>
        <v>250</v>
      </c>
      <c r="J16" s="157">
        <v>350</v>
      </c>
      <c r="K16" s="156">
        <f t="shared" si="2"/>
        <v>350</v>
      </c>
      <c r="L16" s="156">
        <v>15</v>
      </c>
      <c r="M16" s="156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6"/>
      <c r="S16" s="156" t="s">
        <v>485</v>
      </c>
      <c r="T16" s="156" t="s">
        <v>382</v>
      </c>
      <c r="U16" s="156">
        <v>0</v>
      </c>
      <c r="V16" s="156">
        <f t="shared" si="6"/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384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ht="22.5" outlineLevel="1" x14ac:dyDescent="0.2">
      <c r="A17" s="176">
        <v>9</v>
      </c>
      <c r="B17" s="177" t="s">
        <v>2258</v>
      </c>
      <c r="C17" s="186" t="s">
        <v>2518</v>
      </c>
      <c r="D17" s="178" t="s">
        <v>1957</v>
      </c>
      <c r="E17" s="179">
        <v>4</v>
      </c>
      <c r="F17" s="174"/>
      <c r="G17" s="181">
        <f t="shared" si="0"/>
        <v>0</v>
      </c>
      <c r="H17" s="157">
        <v>1500</v>
      </c>
      <c r="I17" s="156">
        <f t="shared" si="1"/>
        <v>6000</v>
      </c>
      <c r="J17" s="157">
        <v>750</v>
      </c>
      <c r="K17" s="156">
        <f t="shared" si="2"/>
        <v>3000</v>
      </c>
      <c r="L17" s="156">
        <v>15</v>
      </c>
      <c r="M17" s="156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6"/>
      <c r="S17" s="156" t="s">
        <v>485</v>
      </c>
      <c r="T17" s="156" t="s">
        <v>382</v>
      </c>
      <c r="U17" s="156">
        <v>0</v>
      </c>
      <c r="V17" s="156">
        <f t="shared" si="6"/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384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outlineLevel="1" x14ac:dyDescent="0.2">
      <c r="A18" s="176">
        <v>10</v>
      </c>
      <c r="B18" s="177" t="s">
        <v>2260</v>
      </c>
      <c r="C18" s="186" t="s">
        <v>2519</v>
      </c>
      <c r="D18" s="178" t="s">
        <v>1957</v>
      </c>
      <c r="E18" s="179">
        <v>58</v>
      </c>
      <c r="F18" s="174"/>
      <c r="G18" s="181">
        <f t="shared" si="0"/>
        <v>0</v>
      </c>
      <c r="H18" s="157">
        <v>10</v>
      </c>
      <c r="I18" s="156">
        <f t="shared" si="1"/>
        <v>580</v>
      </c>
      <c r="J18" s="157">
        <v>90</v>
      </c>
      <c r="K18" s="156">
        <f t="shared" si="2"/>
        <v>5220</v>
      </c>
      <c r="L18" s="156">
        <v>15</v>
      </c>
      <c r="M18" s="156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6"/>
      <c r="S18" s="156" t="s">
        <v>485</v>
      </c>
      <c r="T18" s="156" t="s">
        <v>382</v>
      </c>
      <c r="U18" s="156">
        <v>0</v>
      </c>
      <c r="V18" s="156">
        <f t="shared" si="6"/>
        <v>0</v>
      </c>
      <c r="W18" s="156"/>
      <c r="X18" s="156" t="s">
        <v>383</v>
      </c>
      <c r="Y18" s="147"/>
      <c r="Z18" s="147"/>
      <c r="AA18" s="147"/>
      <c r="AB18" s="147"/>
      <c r="AC18" s="147"/>
      <c r="AD18" s="147"/>
      <c r="AE18" s="147"/>
      <c r="AF18" s="147" t="s">
        <v>384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outlineLevel="1" x14ac:dyDescent="0.2">
      <c r="A19" s="176">
        <v>11</v>
      </c>
      <c r="B19" s="177" t="s">
        <v>2262</v>
      </c>
      <c r="C19" s="186" t="s">
        <v>2520</v>
      </c>
      <c r="D19" s="178" t="s">
        <v>1957</v>
      </c>
      <c r="E19" s="179">
        <v>22</v>
      </c>
      <c r="F19" s="174"/>
      <c r="G19" s="181">
        <f t="shared" si="0"/>
        <v>0</v>
      </c>
      <c r="H19" s="157">
        <v>15</v>
      </c>
      <c r="I19" s="156">
        <f t="shared" si="1"/>
        <v>330</v>
      </c>
      <c r="J19" s="157">
        <v>90</v>
      </c>
      <c r="K19" s="156">
        <f t="shared" si="2"/>
        <v>1980</v>
      </c>
      <c r="L19" s="156">
        <v>15</v>
      </c>
      <c r="M19" s="156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6"/>
      <c r="S19" s="156" t="s">
        <v>485</v>
      </c>
      <c r="T19" s="156" t="s">
        <v>382</v>
      </c>
      <c r="U19" s="156">
        <v>0</v>
      </c>
      <c r="V19" s="156">
        <f t="shared" si="6"/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384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outlineLevel="1" x14ac:dyDescent="0.2">
      <c r="A20" s="176">
        <v>12</v>
      </c>
      <c r="B20" s="177" t="s">
        <v>2264</v>
      </c>
      <c r="C20" s="186" t="s">
        <v>2521</v>
      </c>
      <c r="D20" s="178" t="s">
        <v>1957</v>
      </c>
      <c r="E20" s="179">
        <v>42</v>
      </c>
      <c r="F20" s="174"/>
      <c r="G20" s="181">
        <f t="shared" si="0"/>
        <v>0</v>
      </c>
      <c r="H20" s="157">
        <v>380</v>
      </c>
      <c r="I20" s="156">
        <f t="shared" si="1"/>
        <v>15960</v>
      </c>
      <c r="J20" s="157">
        <v>150</v>
      </c>
      <c r="K20" s="156">
        <f t="shared" si="2"/>
        <v>6300</v>
      </c>
      <c r="L20" s="156">
        <v>15</v>
      </c>
      <c r="M20" s="156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6"/>
      <c r="S20" s="156" t="s">
        <v>485</v>
      </c>
      <c r="T20" s="156" t="s">
        <v>382</v>
      </c>
      <c r="U20" s="156">
        <v>0</v>
      </c>
      <c r="V20" s="156">
        <f t="shared" si="6"/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384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outlineLevel="1" x14ac:dyDescent="0.2">
      <c r="A21" s="176">
        <v>13</v>
      </c>
      <c r="B21" s="177" t="s">
        <v>2266</v>
      </c>
      <c r="C21" s="186" t="s">
        <v>2482</v>
      </c>
      <c r="D21" s="178" t="s">
        <v>1957</v>
      </c>
      <c r="E21" s="179">
        <v>42</v>
      </c>
      <c r="F21" s="174"/>
      <c r="G21" s="181">
        <f t="shared" si="0"/>
        <v>0</v>
      </c>
      <c r="H21" s="157">
        <v>12</v>
      </c>
      <c r="I21" s="156">
        <f t="shared" si="1"/>
        <v>504</v>
      </c>
      <c r="J21" s="157">
        <v>120</v>
      </c>
      <c r="K21" s="156">
        <f t="shared" si="2"/>
        <v>5040</v>
      </c>
      <c r="L21" s="156">
        <v>15</v>
      </c>
      <c r="M21" s="156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6"/>
      <c r="S21" s="156" t="s">
        <v>485</v>
      </c>
      <c r="T21" s="156" t="s">
        <v>382</v>
      </c>
      <c r="U21" s="156">
        <v>0</v>
      </c>
      <c r="V21" s="156">
        <f t="shared" si="6"/>
        <v>0</v>
      </c>
      <c r="W21" s="156"/>
      <c r="X21" s="156" t="s">
        <v>383</v>
      </c>
      <c r="Y21" s="147"/>
      <c r="Z21" s="147"/>
      <c r="AA21" s="147"/>
      <c r="AB21" s="147"/>
      <c r="AC21" s="147"/>
      <c r="AD21" s="147"/>
      <c r="AE21" s="147"/>
      <c r="AF21" s="147" t="s">
        <v>384</v>
      </c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outlineLevel="1" x14ac:dyDescent="0.2">
      <c r="A22" s="176">
        <v>14</v>
      </c>
      <c r="B22" s="177" t="s">
        <v>2268</v>
      </c>
      <c r="C22" s="186" t="s">
        <v>2459</v>
      </c>
      <c r="D22" s="178" t="s">
        <v>1957</v>
      </c>
      <c r="E22" s="179">
        <v>100</v>
      </c>
      <c r="F22" s="174"/>
      <c r="G22" s="181">
        <f t="shared" si="0"/>
        <v>0</v>
      </c>
      <c r="H22" s="157">
        <v>150</v>
      </c>
      <c r="I22" s="156">
        <f t="shared" si="1"/>
        <v>15000</v>
      </c>
      <c r="J22" s="157">
        <v>100</v>
      </c>
      <c r="K22" s="156">
        <f t="shared" si="2"/>
        <v>10000</v>
      </c>
      <c r="L22" s="156">
        <v>15</v>
      </c>
      <c r="M22" s="156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6"/>
      <c r="S22" s="156" t="s">
        <v>485</v>
      </c>
      <c r="T22" s="156" t="s">
        <v>382</v>
      </c>
      <c r="U22" s="156">
        <v>0</v>
      </c>
      <c r="V22" s="156">
        <f t="shared" si="6"/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384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x14ac:dyDescent="0.2">
      <c r="A23" s="164" t="s">
        <v>376</v>
      </c>
      <c r="B23" s="165" t="s">
        <v>133</v>
      </c>
      <c r="C23" s="183" t="s">
        <v>112</v>
      </c>
      <c r="D23" s="166"/>
      <c r="E23" s="167"/>
      <c r="F23" s="168"/>
      <c r="G23" s="169">
        <f>SUMIF(AF24:AF28,"&lt;&gt;NOR",G24:G28)</f>
        <v>0</v>
      </c>
      <c r="H23" s="163"/>
      <c r="I23" s="163">
        <f>SUM(I24:I28)</f>
        <v>118320</v>
      </c>
      <c r="J23" s="163"/>
      <c r="K23" s="163">
        <f>SUM(K24:K28)</f>
        <v>98980</v>
      </c>
      <c r="L23" s="163"/>
      <c r="M23" s="163">
        <f>SUM(M24:M28)</f>
        <v>0</v>
      </c>
      <c r="N23" s="163"/>
      <c r="O23" s="163">
        <f>SUM(O24:O28)</f>
        <v>0</v>
      </c>
      <c r="P23" s="163"/>
      <c r="Q23" s="163">
        <f>SUM(Q24:Q28)</f>
        <v>0</v>
      </c>
      <c r="R23" s="163"/>
      <c r="S23" s="163"/>
      <c r="T23" s="163"/>
      <c r="U23" s="163"/>
      <c r="V23" s="163">
        <f>SUM(V24:V28)</f>
        <v>0</v>
      </c>
      <c r="W23" s="163"/>
      <c r="X23" s="163"/>
      <c r="AF23" t="s">
        <v>377</v>
      </c>
    </row>
    <row r="24" spans="1:59" outlineLevel="1" x14ac:dyDescent="0.2">
      <c r="A24" s="176">
        <v>15</v>
      </c>
      <c r="B24" s="177" t="s">
        <v>2270</v>
      </c>
      <c r="C24" s="186" t="s">
        <v>2522</v>
      </c>
      <c r="D24" s="178" t="s">
        <v>397</v>
      </c>
      <c r="E24" s="179">
        <v>2500</v>
      </c>
      <c r="F24" s="174"/>
      <c r="G24" s="181">
        <f>ROUND(E24*F24,2)</f>
        <v>0</v>
      </c>
      <c r="H24" s="157">
        <v>15</v>
      </c>
      <c r="I24" s="156">
        <f>ROUND(E24*H24,2)</f>
        <v>37500</v>
      </c>
      <c r="J24" s="157">
        <v>14</v>
      </c>
      <c r="K24" s="156">
        <f>ROUND(E24*J24,2)</f>
        <v>35000</v>
      </c>
      <c r="L24" s="156">
        <v>15</v>
      </c>
      <c r="M24" s="156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6"/>
      <c r="S24" s="156" t="s">
        <v>485</v>
      </c>
      <c r="T24" s="156" t="s">
        <v>382</v>
      </c>
      <c r="U24" s="156">
        <v>0</v>
      </c>
      <c r="V24" s="156">
        <f>ROUND(E24*U24,2)</f>
        <v>0</v>
      </c>
      <c r="W24" s="156"/>
      <c r="X24" s="156" t="s">
        <v>383</v>
      </c>
      <c r="Y24" s="147"/>
      <c r="Z24" s="147"/>
      <c r="AA24" s="147"/>
      <c r="AB24" s="147"/>
      <c r="AC24" s="147"/>
      <c r="AD24" s="147"/>
      <c r="AE24" s="147"/>
      <c r="AF24" s="147" t="s">
        <v>384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outlineLevel="1" x14ac:dyDescent="0.2">
      <c r="A25" s="176">
        <v>16</v>
      </c>
      <c r="B25" s="177" t="s">
        <v>2272</v>
      </c>
      <c r="C25" s="186" t="s">
        <v>2523</v>
      </c>
      <c r="D25" s="178" t="s">
        <v>1957</v>
      </c>
      <c r="E25" s="179">
        <v>90</v>
      </c>
      <c r="F25" s="174"/>
      <c r="G25" s="181">
        <f>ROUND(E25*F25,2)</f>
        <v>0</v>
      </c>
      <c r="H25" s="157">
        <v>18</v>
      </c>
      <c r="I25" s="156">
        <f>ROUND(E25*H25,2)</f>
        <v>1620</v>
      </c>
      <c r="J25" s="157">
        <v>22</v>
      </c>
      <c r="K25" s="156">
        <f>ROUND(E25*J25,2)</f>
        <v>1980</v>
      </c>
      <c r="L25" s="156">
        <v>15</v>
      </c>
      <c r="M25" s="156">
        <f>G25*(1+L25/100)</f>
        <v>0</v>
      </c>
      <c r="N25" s="156">
        <v>0</v>
      </c>
      <c r="O25" s="156">
        <f>ROUND(E25*N25,2)</f>
        <v>0</v>
      </c>
      <c r="P25" s="156">
        <v>0</v>
      </c>
      <c r="Q25" s="156">
        <f>ROUND(E25*P25,2)</f>
        <v>0</v>
      </c>
      <c r="R25" s="156"/>
      <c r="S25" s="156" t="s">
        <v>485</v>
      </c>
      <c r="T25" s="156" t="s">
        <v>382</v>
      </c>
      <c r="U25" s="156">
        <v>0</v>
      </c>
      <c r="V25" s="156">
        <f>ROUND(E25*U25,2)</f>
        <v>0</v>
      </c>
      <c r="W25" s="156"/>
      <c r="X25" s="156" t="s">
        <v>383</v>
      </c>
      <c r="Y25" s="147"/>
      <c r="Z25" s="147"/>
      <c r="AA25" s="147"/>
      <c r="AB25" s="147"/>
      <c r="AC25" s="147"/>
      <c r="AD25" s="147"/>
      <c r="AE25" s="147"/>
      <c r="AF25" s="147" t="s">
        <v>384</v>
      </c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ht="22.5" outlineLevel="1" x14ac:dyDescent="0.2">
      <c r="A26" s="176">
        <v>17</v>
      </c>
      <c r="B26" s="177" t="s">
        <v>2274</v>
      </c>
      <c r="C26" s="186" t="s">
        <v>2462</v>
      </c>
      <c r="D26" s="178" t="s">
        <v>1957</v>
      </c>
      <c r="E26" s="179">
        <v>1800</v>
      </c>
      <c r="F26" s="174"/>
      <c r="G26" s="181">
        <f>ROUND(E26*F26,2)</f>
        <v>0</v>
      </c>
      <c r="H26" s="157">
        <v>20</v>
      </c>
      <c r="I26" s="156">
        <f>ROUND(E26*H26,2)</f>
        <v>36000</v>
      </c>
      <c r="J26" s="157">
        <v>20</v>
      </c>
      <c r="K26" s="156">
        <f>ROUND(E26*J26,2)</f>
        <v>36000</v>
      </c>
      <c r="L26" s="156">
        <v>15</v>
      </c>
      <c r="M26" s="156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6"/>
      <c r="S26" s="156" t="s">
        <v>485</v>
      </c>
      <c r="T26" s="156" t="s">
        <v>382</v>
      </c>
      <c r="U26" s="156">
        <v>0</v>
      </c>
      <c r="V26" s="156">
        <f>ROUND(E26*U26,2)</f>
        <v>0</v>
      </c>
      <c r="W26" s="156"/>
      <c r="X26" s="156" t="s">
        <v>383</v>
      </c>
      <c r="Y26" s="147"/>
      <c r="Z26" s="147"/>
      <c r="AA26" s="147"/>
      <c r="AB26" s="147"/>
      <c r="AC26" s="147"/>
      <c r="AD26" s="147"/>
      <c r="AE26" s="147"/>
      <c r="AF26" s="147" t="s">
        <v>384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ht="22.5" outlineLevel="1" x14ac:dyDescent="0.2">
      <c r="A27" s="176">
        <v>18</v>
      </c>
      <c r="B27" s="177" t="s">
        <v>2276</v>
      </c>
      <c r="C27" s="186" t="s">
        <v>2463</v>
      </c>
      <c r="D27" s="178" t="s">
        <v>1957</v>
      </c>
      <c r="E27" s="179">
        <v>1100</v>
      </c>
      <c r="F27" s="174"/>
      <c r="G27" s="181">
        <f>ROUND(E27*F27,2)</f>
        <v>0</v>
      </c>
      <c r="H27" s="157">
        <v>32</v>
      </c>
      <c r="I27" s="156">
        <f>ROUND(E27*H27,2)</f>
        <v>35200</v>
      </c>
      <c r="J27" s="157">
        <v>20</v>
      </c>
      <c r="K27" s="156">
        <f>ROUND(E27*J27,2)</f>
        <v>22000</v>
      </c>
      <c r="L27" s="156">
        <v>15</v>
      </c>
      <c r="M27" s="156">
        <f>G27*(1+L27/100)</f>
        <v>0</v>
      </c>
      <c r="N27" s="156">
        <v>0</v>
      </c>
      <c r="O27" s="156">
        <f>ROUND(E27*N27,2)</f>
        <v>0</v>
      </c>
      <c r="P27" s="156">
        <v>0</v>
      </c>
      <c r="Q27" s="156">
        <f>ROUND(E27*P27,2)</f>
        <v>0</v>
      </c>
      <c r="R27" s="156"/>
      <c r="S27" s="156" t="s">
        <v>485</v>
      </c>
      <c r="T27" s="156" t="s">
        <v>382</v>
      </c>
      <c r="U27" s="156">
        <v>0</v>
      </c>
      <c r="V27" s="156">
        <f>ROUND(E27*U27,2)</f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384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ht="22.5" outlineLevel="1" x14ac:dyDescent="0.2">
      <c r="A28" s="176">
        <v>19</v>
      </c>
      <c r="B28" s="177" t="s">
        <v>2278</v>
      </c>
      <c r="C28" s="186" t="s">
        <v>2464</v>
      </c>
      <c r="D28" s="178" t="s">
        <v>1957</v>
      </c>
      <c r="E28" s="179">
        <v>200</v>
      </c>
      <c r="F28" s="174"/>
      <c r="G28" s="181">
        <f>ROUND(E28*F28,2)</f>
        <v>0</v>
      </c>
      <c r="H28" s="157">
        <v>40</v>
      </c>
      <c r="I28" s="156">
        <f>ROUND(E28*H28,2)</f>
        <v>8000</v>
      </c>
      <c r="J28" s="157">
        <v>20</v>
      </c>
      <c r="K28" s="156">
        <f>ROUND(E28*J28,2)</f>
        <v>4000</v>
      </c>
      <c r="L28" s="156">
        <v>15</v>
      </c>
      <c r="M28" s="156">
        <f>G28*(1+L28/100)</f>
        <v>0</v>
      </c>
      <c r="N28" s="156">
        <v>0</v>
      </c>
      <c r="O28" s="156">
        <f>ROUND(E28*N28,2)</f>
        <v>0</v>
      </c>
      <c r="P28" s="156">
        <v>0</v>
      </c>
      <c r="Q28" s="156">
        <f>ROUND(E28*P28,2)</f>
        <v>0</v>
      </c>
      <c r="R28" s="156"/>
      <c r="S28" s="156" t="s">
        <v>485</v>
      </c>
      <c r="T28" s="156" t="s">
        <v>382</v>
      </c>
      <c r="U28" s="156">
        <v>0</v>
      </c>
      <c r="V28" s="156">
        <f>ROUND(E28*U28,2)</f>
        <v>0</v>
      </c>
      <c r="W28" s="156"/>
      <c r="X28" s="156" t="s">
        <v>383</v>
      </c>
      <c r="Y28" s="147"/>
      <c r="Z28" s="147"/>
      <c r="AA28" s="147"/>
      <c r="AB28" s="147"/>
      <c r="AC28" s="147"/>
      <c r="AD28" s="147"/>
      <c r="AE28" s="147"/>
      <c r="AF28" s="147" t="s">
        <v>384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x14ac:dyDescent="0.2">
      <c r="A29" s="164" t="s">
        <v>376</v>
      </c>
      <c r="B29" s="165" t="s">
        <v>340</v>
      </c>
      <c r="C29" s="183" t="s">
        <v>341</v>
      </c>
      <c r="D29" s="166"/>
      <c r="E29" s="167"/>
      <c r="F29" s="168"/>
      <c r="G29" s="169">
        <f>SUMIF(AF30:AF39,"&lt;&gt;NOR",G30:G39)</f>
        <v>0</v>
      </c>
      <c r="H29" s="163"/>
      <c r="I29" s="163">
        <f>SUM(I30:I39)</f>
        <v>210</v>
      </c>
      <c r="J29" s="163"/>
      <c r="K29" s="163">
        <f>SUM(K30:K39)</f>
        <v>71600</v>
      </c>
      <c r="L29" s="163"/>
      <c r="M29" s="163">
        <f>SUM(M30:M39)</f>
        <v>0</v>
      </c>
      <c r="N29" s="163"/>
      <c r="O29" s="163">
        <f>SUM(O30:O39)</f>
        <v>0</v>
      </c>
      <c r="P29" s="163"/>
      <c r="Q29" s="163">
        <f>SUM(Q30:Q39)</f>
        <v>0</v>
      </c>
      <c r="R29" s="163"/>
      <c r="S29" s="163"/>
      <c r="T29" s="163"/>
      <c r="U29" s="163"/>
      <c r="V29" s="163">
        <f>SUM(V30:V39)</f>
        <v>0</v>
      </c>
      <c r="W29" s="163"/>
      <c r="X29" s="163"/>
      <c r="AF29" t="s">
        <v>377</v>
      </c>
    </row>
    <row r="30" spans="1:59" ht="22.5" outlineLevel="1" x14ac:dyDescent="0.2">
      <c r="A30" s="176">
        <v>20</v>
      </c>
      <c r="B30" s="177" t="s">
        <v>2279</v>
      </c>
      <c r="C30" s="186" t="s">
        <v>2524</v>
      </c>
      <c r="D30" s="178" t="s">
        <v>1957</v>
      </c>
      <c r="E30" s="179">
        <v>1</v>
      </c>
      <c r="F30" s="174"/>
      <c r="G30" s="181">
        <f t="shared" ref="G30:G39" si="7">ROUND(E30*F30,2)</f>
        <v>0</v>
      </c>
      <c r="H30" s="157">
        <v>0</v>
      </c>
      <c r="I30" s="156">
        <f t="shared" ref="I30:I39" si="8">ROUND(E30*H30,2)</f>
        <v>0</v>
      </c>
      <c r="J30" s="157">
        <v>11500</v>
      </c>
      <c r="K30" s="156">
        <f t="shared" ref="K30:K39" si="9">ROUND(E30*J30,2)</f>
        <v>11500</v>
      </c>
      <c r="L30" s="156">
        <v>15</v>
      </c>
      <c r="M30" s="156">
        <f t="shared" ref="M30:M39" si="10">G30*(1+L30/100)</f>
        <v>0</v>
      </c>
      <c r="N30" s="156">
        <v>0</v>
      </c>
      <c r="O30" s="156">
        <f t="shared" ref="O30:O39" si="11">ROUND(E30*N30,2)</f>
        <v>0</v>
      </c>
      <c r="P30" s="156">
        <v>0</v>
      </c>
      <c r="Q30" s="156">
        <f t="shared" ref="Q30:Q39" si="12">ROUND(E30*P30,2)</f>
        <v>0</v>
      </c>
      <c r="R30" s="156"/>
      <c r="S30" s="156" t="s">
        <v>485</v>
      </c>
      <c r="T30" s="156" t="s">
        <v>382</v>
      </c>
      <c r="U30" s="156">
        <v>0</v>
      </c>
      <c r="V30" s="156">
        <f t="shared" ref="V30:V39" si="13">ROUND(E30*U30,2)</f>
        <v>0</v>
      </c>
      <c r="W30" s="156"/>
      <c r="X30" s="156" t="s">
        <v>383</v>
      </c>
      <c r="Y30" s="147"/>
      <c r="Z30" s="147"/>
      <c r="AA30" s="147"/>
      <c r="AB30" s="147"/>
      <c r="AC30" s="147"/>
      <c r="AD30" s="147"/>
      <c r="AE30" s="147"/>
      <c r="AF30" s="147" t="s">
        <v>541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ht="22.5" outlineLevel="1" x14ac:dyDescent="0.2">
      <c r="A31" s="176">
        <v>21</v>
      </c>
      <c r="B31" s="177" t="s">
        <v>2281</v>
      </c>
      <c r="C31" s="186" t="s">
        <v>2465</v>
      </c>
      <c r="D31" s="178" t="s">
        <v>1957</v>
      </c>
      <c r="E31" s="179">
        <v>1</v>
      </c>
      <c r="F31" s="174"/>
      <c r="G31" s="181">
        <f t="shared" si="7"/>
        <v>0</v>
      </c>
      <c r="H31" s="157">
        <v>0</v>
      </c>
      <c r="I31" s="156">
        <f t="shared" si="8"/>
        <v>0</v>
      </c>
      <c r="J31" s="157">
        <v>11500</v>
      </c>
      <c r="K31" s="156">
        <f t="shared" si="9"/>
        <v>11500</v>
      </c>
      <c r="L31" s="156">
        <v>15</v>
      </c>
      <c r="M31" s="156">
        <f t="shared" si="10"/>
        <v>0</v>
      </c>
      <c r="N31" s="156">
        <v>0</v>
      </c>
      <c r="O31" s="156">
        <f t="shared" si="11"/>
        <v>0</v>
      </c>
      <c r="P31" s="156">
        <v>0</v>
      </c>
      <c r="Q31" s="156">
        <f t="shared" si="12"/>
        <v>0</v>
      </c>
      <c r="R31" s="156"/>
      <c r="S31" s="156" t="s">
        <v>485</v>
      </c>
      <c r="T31" s="156" t="s">
        <v>382</v>
      </c>
      <c r="U31" s="156">
        <v>0</v>
      </c>
      <c r="V31" s="156">
        <f t="shared" si="13"/>
        <v>0</v>
      </c>
      <c r="W31" s="156"/>
      <c r="X31" s="156" t="s">
        <v>383</v>
      </c>
      <c r="Y31" s="147"/>
      <c r="Z31" s="147"/>
      <c r="AA31" s="147"/>
      <c r="AB31" s="147"/>
      <c r="AC31" s="147"/>
      <c r="AD31" s="147"/>
      <c r="AE31" s="147"/>
      <c r="AF31" s="147" t="s">
        <v>541</v>
      </c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outlineLevel="1" x14ac:dyDescent="0.2">
      <c r="A32" s="176">
        <v>22</v>
      </c>
      <c r="B32" s="177" t="s">
        <v>2283</v>
      </c>
      <c r="C32" s="186" t="s">
        <v>2381</v>
      </c>
      <c r="D32" s="178" t="s">
        <v>1957</v>
      </c>
      <c r="E32" s="179">
        <v>1</v>
      </c>
      <c r="F32" s="174"/>
      <c r="G32" s="181">
        <f t="shared" si="7"/>
        <v>0</v>
      </c>
      <c r="H32" s="157">
        <v>0</v>
      </c>
      <c r="I32" s="156">
        <f t="shared" si="8"/>
        <v>0</v>
      </c>
      <c r="J32" s="157">
        <v>4500</v>
      </c>
      <c r="K32" s="156">
        <f t="shared" si="9"/>
        <v>4500</v>
      </c>
      <c r="L32" s="156">
        <v>15</v>
      </c>
      <c r="M32" s="156">
        <f t="shared" si="10"/>
        <v>0</v>
      </c>
      <c r="N32" s="156">
        <v>0</v>
      </c>
      <c r="O32" s="156">
        <f t="shared" si="11"/>
        <v>0</v>
      </c>
      <c r="P32" s="156">
        <v>0</v>
      </c>
      <c r="Q32" s="156">
        <f t="shared" si="12"/>
        <v>0</v>
      </c>
      <c r="R32" s="156"/>
      <c r="S32" s="156" t="s">
        <v>485</v>
      </c>
      <c r="T32" s="156" t="s">
        <v>382</v>
      </c>
      <c r="U32" s="156">
        <v>0</v>
      </c>
      <c r="V32" s="156">
        <f t="shared" si="13"/>
        <v>0</v>
      </c>
      <c r="W32" s="156"/>
      <c r="X32" s="156" t="s">
        <v>383</v>
      </c>
      <c r="Y32" s="147"/>
      <c r="Z32" s="147"/>
      <c r="AA32" s="147"/>
      <c r="AB32" s="147"/>
      <c r="AC32" s="147"/>
      <c r="AD32" s="147"/>
      <c r="AE32" s="147"/>
      <c r="AF32" s="147" t="s">
        <v>541</v>
      </c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outlineLevel="1" x14ac:dyDescent="0.2">
      <c r="A33" s="176">
        <v>23</v>
      </c>
      <c r="B33" s="177" t="s">
        <v>2285</v>
      </c>
      <c r="C33" s="186" t="s">
        <v>2525</v>
      </c>
      <c r="D33" s="178" t="s">
        <v>1957</v>
      </c>
      <c r="E33" s="179">
        <v>42</v>
      </c>
      <c r="F33" s="174"/>
      <c r="G33" s="181">
        <f t="shared" si="7"/>
        <v>0</v>
      </c>
      <c r="H33" s="157">
        <v>5</v>
      </c>
      <c r="I33" s="156">
        <f t="shared" si="8"/>
        <v>210</v>
      </c>
      <c r="J33" s="157">
        <v>50</v>
      </c>
      <c r="K33" s="156">
        <f t="shared" si="9"/>
        <v>2100</v>
      </c>
      <c r="L33" s="156">
        <v>15</v>
      </c>
      <c r="M33" s="156">
        <f t="shared" si="10"/>
        <v>0</v>
      </c>
      <c r="N33" s="156">
        <v>0</v>
      </c>
      <c r="O33" s="156">
        <f t="shared" si="11"/>
        <v>0</v>
      </c>
      <c r="P33" s="156">
        <v>0</v>
      </c>
      <c r="Q33" s="156">
        <f t="shared" si="12"/>
        <v>0</v>
      </c>
      <c r="R33" s="156"/>
      <c r="S33" s="156" t="s">
        <v>485</v>
      </c>
      <c r="T33" s="156" t="s">
        <v>382</v>
      </c>
      <c r="U33" s="156">
        <v>0</v>
      </c>
      <c r="V33" s="156">
        <f t="shared" si="13"/>
        <v>0</v>
      </c>
      <c r="W33" s="156"/>
      <c r="X33" s="156" t="s">
        <v>383</v>
      </c>
      <c r="Y33" s="147"/>
      <c r="Z33" s="147"/>
      <c r="AA33" s="147"/>
      <c r="AB33" s="147"/>
      <c r="AC33" s="147"/>
      <c r="AD33" s="147"/>
      <c r="AE33" s="147"/>
      <c r="AF33" s="147" t="s">
        <v>541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outlineLevel="1" x14ac:dyDescent="0.2">
      <c r="A34" s="176">
        <v>24</v>
      </c>
      <c r="B34" s="177" t="s">
        <v>2288</v>
      </c>
      <c r="C34" s="186" t="s">
        <v>2469</v>
      </c>
      <c r="D34" s="178" t="s">
        <v>1957</v>
      </c>
      <c r="E34" s="179">
        <v>1</v>
      </c>
      <c r="F34" s="174"/>
      <c r="G34" s="181">
        <f t="shared" si="7"/>
        <v>0</v>
      </c>
      <c r="H34" s="157">
        <v>0</v>
      </c>
      <c r="I34" s="156">
        <f t="shared" si="8"/>
        <v>0</v>
      </c>
      <c r="J34" s="157">
        <v>11500</v>
      </c>
      <c r="K34" s="156">
        <f t="shared" si="9"/>
        <v>11500</v>
      </c>
      <c r="L34" s="156">
        <v>15</v>
      </c>
      <c r="M34" s="156">
        <f t="shared" si="10"/>
        <v>0</v>
      </c>
      <c r="N34" s="156">
        <v>0</v>
      </c>
      <c r="O34" s="156">
        <f t="shared" si="11"/>
        <v>0</v>
      </c>
      <c r="P34" s="156">
        <v>0</v>
      </c>
      <c r="Q34" s="156">
        <f t="shared" si="12"/>
        <v>0</v>
      </c>
      <c r="R34" s="156"/>
      <c r="S34" s="156" t="s">
        <v>485</v>
      </c>
      <c r="T34" s="156" t="s">
        <v>382</v>
      </c>
      <c r="U34" s="156">
        <v>0</v>
      </c>
      <c r="V34" s="156">
        <f t="shared" si="13"/>
        <v>0</v>
      </c>
      <c r="W34" s="156"/>
      <c r="X34" s="156" t="s">
        <v>383</v>
      </c>
      <c r="Y34" s="147"/>
      <c r="Z34" s="147"/>
      <c r="AA34" s="147"/>
      <c r="AB34" s="147"/>
      <c r="AC34" s="147"/>
      <c r="AD34" s="147"/>
      <c r="AE34" s="147"/>
      <c r="AF34" s="147" t="s">
        <v>541</v>
      </c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outlineLevel="1" x14ac:dyDescent="0.2">
      <c r="A35" s="176">
        <v>25</v>
      </c>
      <c r="B35" s="177" t="s">
        <v>2290</v>
      </c>
      <c r="C35" s="186" t="s">
        <v>2387</v>
      </c>
      <c r="D35" s="178" t="s">
        <v>1957</v>
      </c>
      <c r="E35" s="179">
        <v>1</v>
      </c>
      <c r="F35" s="174"/>
      <c r="G35" s="181">
        <f t="shared" si="7"/>
        <v>0</v>
      </c>
      <c r="H35" s="157">
        <v>0</v>
      </c>
      <c r="I35" s="156">
        <f t="shared" si="8"/>
        <v>0</v>
      </c>
      <c r="J35" s="157">
        <v>4500</v>
      </c>
      <c r="K35" s="156">
        <f t="shared" si="9"/>
        <v>4500</v>
      </c>
      <c r="L35" s="156">
        <v>15</v>
      </c>
      <c r="M35" s="156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6"/>
      <c r="S35" s="156" t="s">
        <v>485</v>
      </c>
      <c r="T35" s="156" t="s">
        <v>382</v>
      </c>
      <c r="U35" s="156">
        <v>0</v>
      </c>
      <c r="V35" s="156">
        <f t="shared" si="13"/>
        <v>0</v>
      </c>
      <c r="W35" s="156"/>
      <c r="X35" s="156" t="s">
        <v>383</v>
      </c>
      <c r="Y35" s="147"/>
      <c r="Z35" s="147"/>
      <c r="AA35" s="147"/>
      <c r="AB35" s="147"/>
      <c r="AC35" s="147"/>
      <c r="AD35" s="147"/>
      <c r="AE35" s="147"/>
      <c r="AF35" s="147" t="s">
        <v>541</v>
      </c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outlineLevel="1" x14ac:dyDescent="0.2">
      <c r="A36" s="176">
        <v>26</v>
      </c>
      <c r="B36" s="177" t="s">
        <v>2292</v>
      </c>
      <c r="C36" s="186" t="s">
        <v>2391</v>
      </c>
      <c r="D36" s="178" t="s">
        <v>1957</v>
      </c>
      <c r="E36" s="179">
        <v>1</v>
      </c>
      <c r="F36" s="174"/>
      <c r="G36" s="181">
        <f t="shared" si="7"/>
        <v>0</v>
      </c>
      <c r="H36" s="157">
        <v>0</v>
      </c>
      <c r="I36" s="156">
        <f t="shared" si="8"/>
        <v>0</v>
      </c>
      <c r="J36" s="157">
        <v>3500</v>
      </c>
      <c r="K36" s="156">
        <f t="shared" si="9"/>
        <v>3500</v>
      </c>
      <c r="L36" s="156">
        <v>15</v>
      </c>
      <c r="M36" s="156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6"/>
      <c r="S36" s="156" t="s">
        <v>485</v>
      </c>
      <c r="T36" s="156" t="s">
        <v>382</v>
      </c>
      <c r="U36" s="156">
        <v>0</v>
      </c>
      <c r="V36" s="156">
        <f t="shared" si="13"/>
        <v>0</v>
      </c>
      <c r="W36" s="156"/>
      <c r="X36" s="156" t="s">
        <v>383</v>
      </c>
      <c r="Y36" s="147"/>
      <c r="Z36" s="147"/>
      <c r="AA36" s="147"/>
      <c r="AB36" s="147"/>
      <c r="AC36" s="147"/>
      <c r="AD36" s="147"/>
      <c r="AE36" s="147"/>
      <c r="AF36" s="147" t="s">
        <v>541</v>
      </c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outlineLevel="1" x14ac:dyDescent="0.2">
      <c r="A37" s="176">
        <v>27</v>
      </c>
      <c r="B37" s="177" t="s">
        <v>2294</v>
      </c>
      <c r="C37" s="186" t="s">
        <v>2389</v>
      </c>
      <c r="D37" s="178" t="s">
        <v>1957</v>
      </c>
      <c r="E37" s="179">
        <v>1</v>
      </c>
      <c r="F37" s="174"/>
      <c r="G37" s="181">
        <f t="shared" si="7"/>
        <v>0</v>
      </c>
      <c r="H37" s="157">
        <v>0</v>
      </c>
      <c r="I37" s="156">
        <f t="shared" si="8"/>
        <v>0</v>
      </c>
      <c r="J37" s="157">
        <v>7000</v>
      </c>
      <c r="K37" s="156">
        <f t="shared" si="9"/>
        <v>7000</v>
      </c>
      <c r="L37" s="156">
        <v>15</v>
      </c>
      <c r="M37" s="156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6"/>
      <c r="S37" s="156" t="s">
        <v>485</v>
      </c>
      <c r="T37" s="156" t="s">
        <v>382</v>
      </c>
      <c r="U37" s="156">
        <v>0</v>
      </c>
      <c r="V37" s="156">
        <f t="shared" si="13"/>
        <v>0</v>
      </c>
      <c r="W37" s="156"/>
      <c r="X37" s="156" t="s">
        <v>383</v>
      </c>
      <c r="Y37" s="147"/>
      <c r="Z37" s="147"/>
      <c r="AA37" s="147"/>
      <c r="AB37" s="147"/>
      <c r="AC37" s="147"/>
      <c r="AD37" s="147"/>
      <c r="AE37" s="147"/>
      <c r="AF37" s="147" t="s">
        <v>541</v>
      </c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ht="22.5" outlineLevel="1" x14ac:dyDescent="0.2">
      <c r="A38" s="176">
        <v>28</v>
      </c>
      <c r="B38" s="177" t="s">
        <v>2296</v>
      </c>
      <c r="C38" s="186" t="s">
        <v>2526</v>
      </c>
      <c r="D38" s="178" t="s">
        <v>1957</v>
      </c>
      <c r="E38" s="179">
        <v>1</v>
      </c>
      <c r="F38" s="174"/>
      <c r="G38" s="181">
        <f t="shared" si="7"/>
        <v>0</v>
      </c>
      <c r="H38" s="157">
        <v>0</v>
      </c>
      <c r="I38" s="156">
        <f t="shared" si="8"/>
        <v>0</v>
      </c>
      <c r="J38" s="157">
        <v>9500</v>
      </c>
      <c r="K38" s="156">
        <f t="shared" si="9"/>
        <v>9500</v>
      </c>
      <c r="L38" s="156">
        <v>15</v>
      </c>
      <c r="M38" s="156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6"/>
      <c r="S38" s="156" t="s">
        <v>485</v>
      </c>
      <c r="T38" s="156" t="s">
        <v>382</v>
      </c>
      <c r="U38" s="156">
        <v>0</v>
      </c>
      <c r="V38" s="156">
        <f t="shared" si="13"/>
        <v>0</v>
      </c>
      <c r="W38" s="156"/>
      <c r="X38" s="156" t="s">
        <v>383</v>
      </c>
      <c r="Y38" s="147"/>
      <c r="Z38" s="147"/>
      <c r="AA38" s="147"/>
      <c r="AB38" s="147"/>
      <c r="AC38" s="147"/>
      <c r="AD38" s="147"/>
      <c r="AE38" s="147"/>
      <c r="AF38" s="147" t="s">
        <v>541</v>
      </c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 ht="22.5" outlineLevel="1" x14ac:dyDescent="0.2">
      <c r="A39" s="170">
        <v>29</v>
      </c>
      <c r="B39" s="171" t="s">
        <v>2298</v>
      </c>
      <c r="C39" s="184" t="s">
        <v>2527</v>
      </c>
      <c r="D39" s="172" t="s">
        <v>1957</v>
      </c>
      <c r="E39" s="173">
        <v>1</v>
      </c>
      <c r="F39" s="174"/>
      <c r="G39" s="175">
        <f t="shared" si="7"/>
        <v>0</v>
      </c>
      <c r="H39" s="157">
        <v>0</v>
      </c>
      <c r="I39" s="156">
        <f t="shared" si="8"/>
        <v>0</v>
      </c>
      <c r="J39" s="157">
        <v>6000</v>
      </c>
      <c r="K39" s="156">
        <f t="shared" si="9"/>
        <v>6000</v>
      </c>
      <c r="L39" s="156">
        <v>15</v>
      </c>
      <c r="M39" s="156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6"/>
      <c r="S39" s="156" t="s">
        <v>485</v>
      </c>
      <c r="T39" s="156" t="s">
        <v>382</v>
      </c>
      <c r="U39" s="156">
        <v>0</v>
      </c>
      <c r="V39" s="156">
        <f t="shared" si="13"/>
        <v>0</v>
      </c>
      <c r="W39" s="156"/>
      <c r="X39" s="156" t="s">
        <v>383</v>
      </c>
      <c r="Y39" s="147"/>
      <c r="Z39" s="147"/>
      <c r="AA39" s="147"/>
      <c r="AB39" s="147"/>
      <c r="AC39" s="147"/>
      <c r="AD39" s="147"/>
      <c r="AE39" s="147"/>
      <c r="AF39" s="147" t="s">
        <v>541</v>
      </c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 x14ac:dyDescent="0.2">
      <c r="A40" s="3"/>
      <c r="B40" s="4"/>
      <c r="C40" s="187"/>
      <c r="D40" s="6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AD40">
        <v>15</v>
      </c>
      <c r="AE40">
        <v>21</v>
      </c>
      <c r="AF40" t="s">
        <v>363</v>
      </c>
    </row>
    <row r="41" spans="1:59" x14ac:dyDescent="0.2">
      <c r="A41" s="150"/>
      <c r="B41" s="151" t="s">
        <v>31</v>
      </c>
      <c r="C41" s="188"/>
      <c r="D41" s="152"/>
      <c r="E41" s="153"/>
      <c r="F41" s="153"/>
      <c r="G41" s="182">
        <f>G8+G23+G29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AD41">
        <f>SUMIF(L7:L39,AD40,G7:G39)</f>
        <v>0</v>
      </c>
      <c r="AE41">
        <f>SUMIF(L7:L39,AE40,G7:G39)</f>
        <v>0</v>
      </c>
      <c r="AF41" t="s">
        <v>1915</v>
      </c>
    </row>
    <row r="42" spans="1:59" x14ac:dyDescent="0.2">
      <c r="A42" s="3"/>
      <c r="B42" s="4"/>
      <c r="C42" s="187"/>
      <c r="D42" s="6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59" x14ac:dyDescent="0.2">
      <c r="A43" s="3"/>
      <c r="B43" s="4"/>
      <c r="C43" s="187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59" x14ac:dyDescent="0.2">
      <c r="A44" s="258" t="s">
        <v>1916</v>
      </c>
      <c r="B44" s="258"/>
      <c r="C44" s="259"/>
      <c r="D44" s="6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59" x14ac:dyDescent="0.2">
      <c r="A45" s="260"/>
      <c r="B45" s="261"/>
      <c r="C45" s="262"/>
      <c r="D45" s="261"/>
      <c r="E45" s="261"/>
      <c r="F45" s="261"/>
      <c r="G45" s="26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AF45" t="s">
        <v>1917</v>
      </c>
    </row>
    <row r="46" spans="1:59" x14ac:dyDescent="0.2">
      <c r="A46" s="264"/>
      <c r="B46" s="265"/>
      <c r="C46" s="266"/>
      <c r="D46" s="265"/>
      <c r="E46" s="265"/>
      <c r="F46" s="265"/>
      <c r="G46" s="267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59" x14ac:dyDescent="0.2">
      <c r="A47" s="264"/>
      <c r="B47" s="265"/>
      <c r="C47" s="266"/>
      <c r="D47" s="265"/>
      <c r="E47" s="265"/>
      <c r="F47" s="265"/>
      <c r="G47" s="267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59" x14ac:dyDescent="0.2">
      <c r="A48" s="264"/>
      <c r="B48" s="265"/>
      <c r="C48" s="266"/>
      <c r="D48" s="265"/>
      <c r="E48" s="265"/>
      <c r="F48" s="265"/>
      <c r="G48" s="267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32" x14ac:dyDescent="0.2">
      <c r="A49" s="268"/>
      <c r="B49" s="269"/>
      <c r="C49" s="270"/>
      <c r="D49" s="269"/>
      <c r="E49" s="269"/>
      <c r="F49" s="269"/>
      <c r="G49" s="271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32" x14ac:dyDescent="0.2">
      <c r="A50" s="3"/>
      <c r="B50" s="4"/>
      <c r="C50" s="187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32" x14ac:dyDescent="0.2">
      <c r="C51" s="189"/>
      <c r="D51" s="10"/>
      <c r="AF51" t="s">
        <v>1918</v>
      </c>
    </row>
    <row r="52" spans="1:32" x14ac:dyDescent="0.2">
      <c r="D52" s="10"/>
    </row>
    <row r="53" spans="1:32" x14ac:dyDescent="0.2">
      <c r="D53" s="10"/>
    </row>
    <row r="54" spans="1:32" x14ac:dyDescent="0.2">
      <c r="D54" s="10"/>
    </row>
    <row r="55" spans="1:32" x14ac:dyDescent="0.2">
      <c r="D55" s="10"/>
    </row>
    <row r="56" spans="1:32" x14ac:dyDescent="0.2">
      <c r="D56" s="10"/>
    </row>
    <row r="57" spans="1:32" x14ac:dyDescent="0.2">
      <c r="D57" s="10"/>
    </row>
    <row r="58" spans="1:32" x14ac:dyDescent="0.2">
      <c r="D58" s="10"/>
    </row>
    <row r="59" spans="1:32" x14ac:dyDescent="0.2">
      <c r="D59" s="10"/>
    </row>
    <row r="60" spans="1:32" x14ac:dyDescent="0.2">
      <c r="D60" s="10"/>
    </row>
    <row r="61" spans="1:32" x14ac:dyDescent="0.2">
      <c r="D61" s="10"/>
    </row>
    <row r="62" spans="1:32" x14ac:dyDescent="0.2">
      <c r="D62" s="10"/>
    </row>
    <row r="63" spans="1:32" x14ac:dyDescent="0.2">
      <c r="D63" s="10"/>
    </row>
    <row r="64" spans="1:32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45:G49"/>
    <mergeCell ref="A1:G1"/>
    <mergeCell ref="C2:G2"/>
    <mergeCell ref="C3:G3"/>
    <mergeCell ref="C4:G4"/>
    <mergeCell ref="A44:C44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8" activePane="bottomLeft" state="frozen"/>
      <selection pane="bottomLeft" activeCell="F9" sqref="F9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73</v>
      </c>
      <c r="C4" s="255" t="s">
        <v>74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ht="51" x14ac:dyDescent="0.2">
      <c r="A8" s="164" t="s">
        <v>376</v>
      </c>
      <c r="B8" s="165" t="s">
        <v>99</v>
      </c>
      <c r="C8" s="183" t="s">
        <v>100</v>
      </c>
      <c r="D8" s="166"/>
      <c r="E8" s="167"/>
      <c r="F8" s="168"/>
      <c r="G8" s="169">
        <f>SUMIF(AF9:AF18,"&lt;&gt;NOR",G9:G18)</f>
        <v>0</v>
      </c>
      <c r="H8" s="163"/>
      <c r="I8" s="163">
        <f>SUM(I9:I18)</f>
        <v>0</v>
      </c>
      <c r="J8" s="163"/>
      <c r="K8" s="163">
        <f>SUM(K9:K18)</f>
        <v>351589</v>
      </c>
      <c r="L8" s="163"/>
      <c r="M8" s="163">
        <f>SUM(M9:M18)</f>
        <v>0</v>
      </c>
      <c r="N8" s="163"/>
      <c r="O8" s="163">
        <f>SUM(O9:O18)</f>
        <v>0</v>
      </c>
      <c r="P8" s="163"/>
      <c r="Q8" s="163">
        <f>SUM(Q9:Q18)</f>
        <v>0</v>
      </c>
      <c r="R8" s="163"/>
      <c r="S8" s="163"/>
      <c r="T8" s="163"/>
      <c r="U8" s="163"/>
      <c r="V8" s="163">
        <f>SUM(V9:V18)</f>
        <v>0</v>
      </c>
      <c r="W8" s="163"/>
      <c r="X8" s="163"/>
      <c r="AF8" t="s">
        <v>377</v>
      </c>
    </row>
    <row r="9" spans="1:59" ht="56.25" outlineLevel="1" x14ac:dyDescent="0.2">
      <c r="A9" s="170">
        <v>1</v>
      </c>
      <c r="B9" s="171" t="s">
        <v>2242</v>
      </c>
      <c r="C9" s="184" t="s">
        <v>2528</v>
      </c>
      <c r="D9" s="172" t="s">
        <v>484</v>
      </c>
      <c r="E9" s="173">
        <v>1</v>
      </c>
      <c r="F9" s="174"/>
      <c r="G9" s="175">
        <f>ROUND(E9*F9,2)</f>
        <v>0</v>
      </c>
      <c r="H9" s="157">
        <v>0</v>
      </c>
      <c r="I9" s="156">
        <f>ROUND(E9*H9,2)</f>
        <v>0</v>
      </c>
      <c r="J9" s="157">
        <v>42000</v>
      </c>
      <c r="K9" s="156">
        <f>ROUND(E9*J9,2)</f>
        <v>42000</v>
      </c>
      <c r="L9" s="156">
        <v>15</v>
      </c>
      <c r="M9" s="156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outlineLevel="1" x14ac:dyDescent="0.2">
      <c r="A10" s="154"/>
      <c r="B10" s="155"/>
      <c r="C10" s="249" t="s">
        <v>2529</v>
      </c>
      <c r="D10" s="250"/>
      <c r="E10" s="250"/>
      <c r="F10" s="250"/>
      <c r="G10" s="250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47"/>
      <c r="Z10" s="147"/>
      <c r="AA10" s="147"/>
      <c r="AB10" s="147"/>
      <c r="AC10" s="147"/>
      <c r="AD10" s="147"/>
      <c r="AE10" s="147"/>
      <c r="AF10" s="147" t="s">
        <v>655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ht="22.5" outlineLevel="1" x14ac:dyDescent="0.2">
      <c r="A11" s="176">
        <v>2</v>
      </c>
      <c r="B11" s="177" t="s">
        <v>2244</v>
      </c>
      <c r="C11" s="186" t="s">
        <v>2530</v>
      </c>
      <c r="D11" s="178" t="s">
        <v>1957</v>
      </c>
      <c r="E11" s="179">
        <v>1</v>
      </c>
      <c r="F11" s="174"/>
      <c r="G11" s="181">
        <f t="shared" ref="G11:G18" si="0">ROUND(E11*F11,2)</f>
        <v>0</v>
      </c>
      <c r="H11" s="157">
        <v>0</v>
      </c>
      <c r="I11" s="156">
        <f t="shared" ref="I11:I18" si="1">ROUND(E11*H11,2)</f>
        <v>0</v>
      </c>
      <c r="J11" s="157">
        <v>2982</v>
      </c>
      <c r="K11" s="156">
        <f t="shared" ref="K11:K18" si="2">ROUND(E11*J11,2)</f>
        <v>2982</v>
      </c>
      <c r="L11" s="156">
        <v>15</v>
      </c>
      <c r="M11" s="156">
        <f t="shared" ref="M11:M18" si="3">G11*(1+L11/100)</f>
        <v>0</v>
      </c>
      <c r="N11" s="156">
        <v>0</v>
      </c>
      <c r="O11" s="156">
        <f t="shared" ref="O11:O18" si="4">ROUND(E11*N11,2)</f>
        <v>0</v>
      </c>
      <c r="P11" s="156">
        <v>0</v>
      </c>
      <c r="Q11" s="156">
        <f t="shared" ref="Q11:Q18" si="5">ROUND(E11*P11,2)</f>
        <v>0</v>
      </c>
      <c r="R11" s="156"/>
      <c r="S11" s="156" t="s">
        <v>485</v>
      </c>
      <c r="T11" s="156" t="s">
        <v>382</v>
      </c>
      <c r="U11" s="156">
        <v>0</v>
      </c>
      <c r="V11" s="156">
        <f t="shared" ref="V11:V18" si="6">ROUND(E11*U11,2)</f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ht="45" outlineLevel="1" x14ac:dyDescent="0.2">
      <c r="A12" s="176">
        <v>3</v>
      </c>
      <c r="B12" s="177" t="s">
        <v>2246</v>
      </c>
      <c r="C12" s="186" t="s">
        <v>2531</v>
      </c>
      <c r="D12" s="178" t="s">
        <v>1957</v>
      </c>
      <c r="E12" s="179">
        <v>1</v>
      </c>
      <c r="F12" s="174"/>
      <c r="G12" s="181">
        <f t="shared" si="0"/>
        <v>0</v>
      </c>
      <c r="H12" s="157">
        <v>0</v>
      </c>
      <c r="I12" s="156">
        <f t="shared" si="1"/>
        <v>0</v>
      </c>
      <c r="J12" s="157">
        <v>4531</v>
      </c>
      <c r="K12" s="156">
        <f t="shared" si="2"/>
        <v>4531</v>
      </c>
      <c r="L12" s="156">
        <v>15</v>
      </c>
      <c r="M12" s="156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6"/>
      <c r="S12" s="156" t="s">
        <v>485</v>
      </c>
      <c r="T12" s="156" t="s">
        <v>382</v>
      </c>
      <c r="U12" s="156">
        <v>0</v>
      </c>
      <c r="V12" s="156">
        <f t="shared" si="6"/>
        <v>0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384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outlineLevel="1" x14ac:dyDescent="0.2">
      <c r="A13" s="176">
        <v>4</v>
      </c>
      <c r="B13" s="177" t="s">
        <v>2248</v>
      </c>
      <c r="C13" s="186" t="s">
        <v>2532</v>
      </c>
      <c r="D13" s="178" t="s">
        <v>1957</v>
      </c>
      <c r="E13" s="179">
        <v>1</v>
      </c>
      <c r="F13" s="174"/>
      <c r="G13" s="181">
        <f t="shared" si="0"/>
        <v>0</v>
      </c>
      <c r="H13" s="157">
        <v>0</v>
      </c>
      <c r="I13" s="156">
        <f t="shared" si="1"/>
        <v>0</v>
      </c>
      <c r="J13" s="157">
        <v>378</v>
      </c>
      <c r="K13" s="156">
        <f t="shared" si="2"/>
        <v>378</v>
      </c>
      <c r="L13" s="156">
        <v>15</v>
      </c>
      <c r="M13" s="156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si="6"/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384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outlineLevel="1" x14ac:dyDescent="0.2">
      <c r="A14" s="176">
        <v>5</v>
      </c>
      <c r="B14" s="177" t="s">
        <v>2250</v>
      </c>
      <c r="C14" s="186" t="s">
        <v>2533</v>
      </c>
      <c r="D14" s="178" t="s">
        <v>1957</v>
      </c>
      <c r="E14" s="179">
        <v>16</v>
      </c>
      <c r="F14" s="174"/>
      <c r="G14" s="181">
        <f t="shared" si="0"/>
        <v>0</v>
      </c>
      <c r="H14" s="157">
        <v>0</v>
      </c>
      <c r="I14" s="156">
        <f t="shared" si="1"/>
        <v>0</v>
      </c>
      <c r="J14" s="157">
        <v>300</v>
      </c>
      <c r="K14" s="156">
        <f t="shared" si="2"/>
        <v>4800</v>
      </c>
      <c r="L14" s="156">
        <v>15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ht="22.5" outlineLevel="1" x14ac:dyDescent="0.2">
      <c r="A15" s="176">
        <v>6</v>
      </c>
      <c r="B15" s="177" t="s">
        <v>2252</v>
      </c>
      <c r="C15" s="186" t="s">
        <v>2534</v>
      </c>
      <c r="D15" s="178" t="s">
        <v>1957</v>
      </c>
      <c r="E15" s="179">
        <v>31</v>
      </c>
      <c r="F15" s="174"/>
      <c r="G15" s="181">
        <f t="shared" si="0"/>
        <v>0</v>
      </c>
      <c r="H15" s="157">
        <v>0</v>
      </c>
      <c r="I15" s="156">
        <f t="shared" si="1"/>
        <v>0</v>
      </c>
      <c r="J15" s="157">
        <v>2690</v>
      </c>
      <c r="K15" s="156">
        <f t="shared" si="2"/>
        <v>83390</v>
      </c>
      <c r="L15" s="156">
        <v>15</v>
      </c>
      <c r="M15" s="156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6"/>
      <c r="S15" s="156" t="s">
        <v>485</v>
      </c>
      <c r="T15" s="156" t="s">
        <v>382</v>
      </c>
      <c r="U15" s="156">
        <v>0</v>
      </c>
      <c r="V15" s="156">
        <f t="shared" si="6"/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384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ht="33.75" outlineLevel="1" x14ac:dyDescent="0.2">
      <c r="A16" s="176">
        <v>7</v>
      </c>
      <c r="B16" s="177" t="s">
        <v>2254</v>
      </c>
      <c r="C16" s="186" t="s">
        <v>2535</v>
      </c>
      <c r="D16" s="178" t="s">
        <v>1957</v>
      </c>
      <c r="E16" s="179">
        <v>62</v>
      </c>
      <c r="F16" s="174"/>
      <c r="G16" s="181">
        <f t="shared" si="0"/>
        <v>0</v>
      </c>
      <c r="H16" s="157">
        <v>0</v>
      </c>
      <c r="I16" s="156">
        <f t="shared" si="1"/>
        <v>0</v>
      </c>
      <c r="J16" s="157">
        <v>450</v>
      </c>
      <c r="K16" s="156">
        <f t="shared" si="2"/>
        <v>27900</v>
      </c>
      <c r="L16" s="156">
        <v>15</v>
      </c>
      <c r="M16" s="156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6"/>
      <c r="S16" s="156" t="s">
        <v>485</v>
      </c>
      <c r="T16" s="156" t="s">
        <v>382</v>
      </c>
      <c r="U16" s="156">
        <v>0</v>
      </c>
      <c r="V16" s="156">
        <f t="shared" si="6"/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384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outlineLevel="1" x14ac:dyDescent="0.2">
      <c r="A17" s="176">
        <v>8</v>
      </c>
      <c r="B17" s="177" t="s">
        <v>2256</v>
      </c>
      <c r="C17" s="186" t="s">
        <v>2536</v>
      </c>
      <c r="D17" s="178" t="s">
        <v>1957</v>
      </c>
      <c r="E17" s="179">
        <v>64</v>
      </c>
      <c r="F17" s="174"/>
      <c r="G17" s="181">
        <f t="shared" si="0"/>
        <v>0</v>
      </c>
      <c r="H17" s="157">
        <v>0</v>
      </c>
      <c r="I17" s="156">
        <f t="shared" si="1"/>
        <v>0</v>
      </c>
      <c r="J17" s="157">
        <v>482</v>
      </c>
      <c r="K17" s="156">
        <f t="shared" si="2"/>
        <v>30848</v>
      </c>
      <c r="L17" s="156">
        <v>15</v>
      </c>
      <c r="M17" s="156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6"/>
      <c r="S17" s="156" t="s">
        <v>485</v>
      </c>
      <c r="T17" s="156" t="s">
        <v>382</v>
      </c>
      <c r="U17" s="156">
        <v>0</v>
      </c>
      <c r="V17" s="156">
        <f t="shared" si="6"/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384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outlineLevel="1" x14ac:dyDescent="0.2">
      <c r="A18" s="176">
        <v>9</v>
      </c>
      <c r="B18" s="177" t="s">
        <v>2258</v>
      </c>
      <c r="C18" s="186" t="s">
        <v>2537</v>
      </c>
      <c r="D18" s="178" t="s">
        <v>1957</v>
      </c>
      <c r="E18" s="179">
        <v>8</v>
      </c>
      <c r="F18" s="174"/>
      <c r="G18" s="181">
        <f t="shared" si="0"/>
        <v>0</v>
      </c>
      <c r="H18" s="157">
        <v>0</v>
      </c>
      <c r="I18" s="156">
        <f t="shared" si="1"/>
        <v>0</v>
      </c>
      <c r="J18" s="157">
        <v>19345</v>
      </c>
      <c r="K18" s="156">
        <f t="shared" si="2"/>
        <v>154760</v>
      </c>
      <c r="L18" s="156">
        <v>15</v>
      </c>
      <c r="M18" s="156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6"/>
      <c r="S18" s="156" t="s">
        <v>485</v>
      </c>
      <c r="T18" s="156" t="s">
        <v>382</v>
      </c>
      <c r="U18" s="156">
        <v>0</v>
      </c>
      <c r="V18" s="156">
        <f t="shared" si="6"/>
        <v>0</v>
      </c>
      <c r="W18" s="156"/>
      <c r="X18" s="156" t="s">
        <v>383</v>
      </c>
      <c r="Y18" s="147"/>
      <c r="Z18" s="147"/>
      <c r="AA18" s="147"/>
      <c r="AB18" s="147"/>
      <c r="AC18" s="147"/>
      <c r="AD18" s="147"/>
      <c r="AE18" s="147"/>
      <c r="AF18" s="147" t="s">
        <v>384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ht="51" x14ac:dyDescent="0.2">
      <c r="A19" s="164" t="s">
        <v>376</v>
      </c>
      <c r="B19" s="165" t="s">
        <v>142</v>
      </c>
      <c r="C19" s="183" t="s">
        <v>145</v>
      </c>
      <c r="D19" s="166"/>
      <c r="E19" s="167"/>
      <c r="F19" s="168"/>
      <c r="G19" s="169">
        <f>SUMIF(AF20:AF25,"&lt;&gt;NOR",G20:G25)</f>
        <v>0</v>
      </c>
      <c r="H19" s="163"/>
      <c r="I19" s="163">
        <f>SUM(I20:I25)</f>
        <v>0</v>
      </c>
      <c r="J19" s="163"/>
      <c r="K19" s="163">
        <f>SUM(K20:K25)</f>
        <v>54091</v>
      </c>
      <c r="L19" s="163"/>
      <c r="M19" s="163">
        <f>SUM(M20:M25)</f>
        <v>0</v>
      </c>
      <c r="N19" s="163"/>
      <c r="O19" s="163">
        <f>SUM(O20:O25)</f>
        <v>0</v>
      </c>
      <c r="P19" s="163"/>
      <c r="Q19" s="163">
        <f>SUM(Q20:Q25)</f>
        <v>0</v>
      </c>
      <c r="R19" s="163"/>
      <c r="S19" s="163"/>
      <c r="T19" s="163"/>
      <c r="U19" s="163"/>
      <c r="V19" s="163">
        <f>SUM(V20:V25)</f>
        <v>0</v>
      </c>
      <c r="W19" s="163"/>
      <c r="X19" s="163"/>
      <c r="AF19" t="s">
        <v>377</v>
      </c>
    </row>
    <row r="20" spans="1:59" ht="56.25" outlineLevel="1" x14ac:dyDescent="0.2">
      <c r="A20" s="170">
        <v>10</v>
      </c>
      <c r="B20" s="171" t="s">
        <v>2260</v>
      </c>
      <c r="C20" s="184" t="s">
        <v>2528</v>
      </c>
      <c r="D20" s="172" t="s">
        <v>484</v>
      </c>
      <c r="E20" s="173">
        <v>1</v>
      </c>
      <c r="F20" s="174"/>
      <c r="G20" s="175">
        <f>ROUND(E20*F20,2)</f>
        <v>0</v>
      </c>
      <c r="H20" s="157">
        <v>0</v>
      </c>
      <c r="I20" s="156">
        <f>ROUND(E20*H20,2)</f>
        <v>0</v>
      </c>
      <c r="J20" s="157">
        <v>42000</v>
      </c>
      <c r="K20" s="156">
        <f>ROUND(E20*J20,2)</f>
        <v>42000</v>
      </c>
      <c r="L20" s="156">
        <v>15</v>
      </c>
      <c r="M20" s="156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6"/>
      <c r="S20" s="156" t="s">
        <v>485</v>
      </c>
      <c r="T20" s="156" t="s">
        <v>382</v>
      </c>
      <c r="U20" s="156">
        <v>0</v>
      </c>
      <c r="V20" s="156">
        <f>ROUND(E20*U20,2)</f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384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outlineLevel="1" x14ac:dyDescent="0.2">
      <c r="A21" s="154"/>
      <c r="B21" s="155"/>
      <c r="C21" s="249" t="s">
        <v>2529</v>
      </c>
      <c r="D21" s="250"/>
      <c r="E21" s="250"/>
      <c r="F21" s="250"/>
      <c r="G21" s="250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47"/>
      <c r="Z21" s="147"/>
      <c r="AA21" s="147"/>
      <c r="AB21" s="147"/>
      <c r="AC21" s="147"/>
      <c r="AD21" s="147"/>
      <c r="AE21" s="147"/>
      <c r="AF21" s="147" t="s">
        <v>655</v>
      </c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ht="22.5" outlineLevel="1" x14ac:dyDescent="0.2">
      <c r="A22" s="176">
        <v>11</v>
      </c>
      <c r="B22" s="177" t="s">
        <v>2262</v>
      </c>
      <c r="C22" s="186" t="s">
        <v>2530</v>
      </c>
      <c r="D22" s="178" t="s">
        <v>1957</v>
      </c>
      <c r="E22" s="179">
        <v>1</v>
      </c>
      <c r="F22" s="174"/>
      <c r="G22" s="181">
        <f>ROUND(E22*F22,2)</f>
        <v>0</v>
      </c>
      <c r="H22" s="157">
        <v>0</v>
      </c>
      <c r="I22" s="156">
        <f>ROUND(E22*H22,2)</f>
        <v>0</v>
      </c>
      <c r="J22" s="157">
        <v>2982</v>
      </c>
      <c r="K22" s="156">
        <f>ROUND(E22*J22,2)</f>
        <v>2982</v>
      </c>
      <c r="L22" s="156">
        <v>15</v>
      </c>
      <c r="M22" s="156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6"/>
      <c r="S22" s="156" t="s">
        <v>485</v>
      </c>
      <c r="T22" s="156" t="s">
        <v>382</v>
      </c>
      <c r="U22" s="156">
        <v>0</v>
      </c>
      <c r="V22" s="156">
        <f>ROUND(E22*U22,2)</f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384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ht="45" outlineLevel="1" x14ac:dyDescent="0.2">
      <c r="A23" s="176">
        <v>12</v>
      </c>
      <c r="B23" s="177" t="s">
        <v>2264</v>
      </c>
      <c r="C23" s="186" t="s">
        <v>2531</v>
      </c>
      <c r="D23" s="178" t="s">
        <v>1957</v>
      </c>
      <c r="E23" s="179">
        <v>1</v>
      </c>
      <c r="F23" s="174"/>
      <c r="G23" s="181">
        <f>ROUND(E23*F23,2)</f>
        <v>0</v>
      </c>
      <c r="H23" s="157">
        <v>0</v>
      </c>
      <c r="I23" s="156">
        <f>ROUND(E23*H23,2)</f>
        <v>0</v>
      </c>
      <c r="J23" s="157">
        <v>4531</v>
      </c>
      <c r="K23" s="156">
        <f>ROUND(E23*J23,2)</f>
        <v>4531</v>
      </c>
      <c r="L23" s="156">
        <v>15</v>
      </c>
      <c r="M23" s="156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6"/>
      <c r="S23" s="156" t="s">
        <v>485</v>
      </c>
      <c r="T23" s="156" t="s">
        <v>382</v>
      </c>
      <c r="U23" s="156">
        <v>0</v>
      </c>
      <c r="V23" s="156">
        <f>ROUND(E23*U23,2)</f>
        <v>0</v>
      </c>
      <c r="W23" s="156"/>
      <c r="X23" s="156" t="s">
        <v>383</v>
      </c>
      <c r="Y23" s="147"/>
      <c r="Z23" s="147"/>
      <c r="AA23" s="147"/>
      <c r="AB23" s="147"/>
      <c r="AC23" s="147"/>
      <c r="AD23" s="147"/>
      <c r="AE23" s="147"/>
      <c r="AF23" s="147" t="s">
        <v>384</v>
      </c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outlineLevel="1" x14ac:dyDescent="0.2">
      <c r="A24" s="176">
        <v>13</v>
      </c>
      <c r="B24" s="177" t="s">
        <v>2266</v>
      </c>
      <c r="C24" s="186" t="s">
        <v>2532</v>
      </c>
      <c r="D24" s="178" t="s">
        <v>1957</v>
      </c>
      <c r="E24" s="179">
        <v>1</v>
      </c>
      <c r="F24" s="174"/>
      <c r="G24" s="181">
        <f>ROUND(E24*F24,2)</f>
        <v>0</v>
      </c>
      <c r="H24" s="157">
        <v>0</v>
      </c>
      <c r="I24" s="156">
        <f>ROUND(E24*H24,2)</f>
        <v>0</v>
      </c>
      <c r="J24" s="157">
        <v>378</v>
      </c>
      <c r="K24" s="156">
        <f>ROUND(E24*J24,2)</f>
        <v>378</v>
      </c>
      <c r="L24" s="156">
        <v>15</v>
      </c>
      <c r="M24" s="156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6"/>
      <c r="S24" s="156" t="s">
        <v>485</v>
      </c>
      <c r="T24" s="156" t="s">
        <v>382</v>
      </c>
      <c r="U24" s="156">
        <v>0</v>
      </c>
      <c r="V24" s="156">
        <f>ROUND(E24*U24,2)</f>
        <v>0</v>
      </c>
      <c r="W24" s="156"/>
      <c r="X24" s="156" t="s">
        <v>383</v>
      </c>
      <c r="Y24" s="147"/>
      <c r="Z24" s="147"/>
      <c r="AA24" s="147"/>
      <c r="AB24" s="147"/>
      <c r="AC24" s="147"/>
      <c r="AD24" s="147"/>
      <c r="AE24" s="147"/>
      <c r="AF24" s="147" t="s">
        <v>384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outlineLevel="1" x14ac:dyDescent="0.2">
      <c r="A25" s="176">
        <v>14</v>
      </c>
      <c r="B25" s="177" t="s">
        <v>2268</v>
      </c>
      <c r="C25" s="186" t="s">
        <v>2533</v>
      </c>
      <c r="D25" s="178" t="s">
        <v>1957</v>
      </c>
      <c r="E25" s="179">
        <v>14</v>
      </c>
      <c r="F25" s="174"/>
      <c r="G25" s="181">
        <f>ROUND(E25*F25,2)</f>
        <v>0</v>
      </c>
      <c r="H25" s="157">
        <v>0</v>
      </c>
      <c r="I25" s="156">
        <f>ROUND(E25*H25,2)</f>
        <v>0</v>
      </c>
      <c r="J25" s="157">
        <v>300</v>
      </c>
      <c r="K25" s="156">
        <f>ROUND(E25*J25,2)</f>
        <v>4200</v>
      </c>
      <c r="L25" s="156">
        <v>15</v>
      </c>
      <c r="M25" s="156">
        <f>G25*(1+L25/100)</f>
        <v>0</v>
      </c>
      <c r="N25" s="156">
        <v>0</v>
      </c>
      <c r="O25" s="156">
        <f>ROUND(E25*N25,2)</f>
        <v>0</v>
      </c>
      <c r="P25" s="156">
        <v>0</v>
      </c>
      <c r="Q25" s="156">
        <f>ROUND(E25*P25,2)</f>
        <v>0</v>
      </c>
      <c r="R25" s="156"/>
      <c r="S25" s="156" t="s">
        <v>485</v>
      </c>
      <c r="T25" s="156" t="s">
        <v>382</v>
      </c>
      <c r="U25" s="156">
        <v>0</v>
      </c>
      <c r="V25" s="156">
        <f>ROUND(E25*U25,2)</f>
        <v>0</v>
      </c>
      <c r="W25" s="156"/>
      <c r="X25" s="156" t="s">
        <v>383</v>
      </c>
      <c r="Y25" s="147"/>
      <c r="Z25" s="147"/>
      <c r="AA25" s="147"/>
      <c r="AB25" s="147"/>
      <c r="AC25" s="147"/>
      <c r="AD25" s="147"/>
      <c r="AE25" s="147"/>
      <c r="AF25" s="147" t="s">
        <v>384</v>
      </c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ht="51" x14ac:dyDescent="0.2">
      <c r="A26" s="164" t="s">
        <v>376</v>
      </c>
      <c r="B26" s="165" t="s">
        <v>169</v>
      </c>
      <c r="C26" s="183" t="s">
        <v>173</v>
      </c>
      <c r="D26" s="166"/>
      <c r="E26" s="167"/>
      <c r="F26" s="168"/>
      <c r="G26" s="169">
        <f>SUMIF(AF27:AF32,"&lt;&gt;NOR",G27:G32)</f>
        <v>0</v>
      </c>
      <c r="H26" s="163"/>
      <c r="I26" s="163">
        <f>SUM(I27:I32)</f>
        <v>0</v>
      </c>
      <c r="J26" s="163"/>
      <c r="K26" s="163">
        <f>SUM(K27:K32)</f>
        <v>57091</v>
      </c>
      <c r="L26" s="163"/>
      <c r="M26" s="163">
        <f>SUM(M27:M32)</f>
        <v>0</v>
      </c>
      <c r="N26" s="163"/>
      <c r="O26" s="163">
        <f>SUM(O27:O32)</f>
        <v>0</v>
      </c>
      <c r="P26" s="163"/>
      <c r="Q26" s="163">
        <f>SUM(Q27:Q32)</f>
        <v>0</v>
      </c>
      <c r="R26" s="163"/>
      <c r="S26" s="163"/>
      <c r="T26" s="163"/>
      <c r="U26" s="163"/>
      <c r="V26" s="163">
        <f>SUM(V27:V32)</f>
        <v>0</v>
      </c>
      <c r="W26" s="163"/>
      <c r="X26" s="163"/>
      <c r="AF26" t="s">
        <v>377</v>
      </c>
    </row>
    <row r="27" spans="1:59" ht="56.25" outlineLevel="1" x14ac:dyDescent="0.2">
      <c r="A27" s="170">
        <v>15</v>
      </c>
      <c r="B27" s="171" t="s">
        <v>2270</v>
      </c>
      <c r="C27" s="184" t="s">
        <v>2528</v>
      </c>
      <c r="D27" s="172" t="s">
        <v>484</v>
      </c>
      <c r="E27" s="173">
        <v>1</v>
      </c>
      <c r="F27" s="174"/>
      <c r="G27" s="175">
        <f>ROUND(E27*F27,2)</f>
        <v>0</v>
      </c>
      <c r="H27" s="157">
        <v>0</v>
      </c>
      <c r="I27" s="156">
        <f>ROUND(E27*H27,2)</f>
        <v>0</v>
      </c>
      <c r="J27" s="157">
        <v>42000</v>
      </c>
      <c r="K27" s="156">
        <f>ROUND(E27*J27,2)</f>
        <v>42000</v>
      </c>
      <c r="L27" s="156">
        <v>15</v>
      </c>
      <c r="M27" s="156">
        <f>G27*(1+L27/100)</f>
        <v>0</v>
      </c>
      <c r="N27" s="156">
        <v>0</v>
      </c>
      <c r="O27" s="156">
        <f>ROUND(E27*N27,2)</f>
        <v>0</v>
      </c>
      <c r="P27" s="156">
        <v>0</v>
      </c>
      <c r="Q27" s="156">
        <f>ROUND(E27*P27,2)</f>
        <v>0</v>
      </c>
      <c r="R27" s="156"/>
      <c r="S27" s="156" t="s">
        <v>485</v>
      </c>
      <c r="T27" s="156" t="s">
        <v>382</v>
      </c>
      <c r="U27" s="156">
        <v>0</v>
      </c>
      <c r="V27" s="156">
        <f>ROUND(E27*U27,2)</f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384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outlineLevel="1" x14ac:dyDescent="0.2">
      <c r="A28" s="154"/>
      <c r="B28" s="155"/>
      <c r="C28" s="249" t="s">
        <v>2529</v>
      </c>
      <c r="D28" s="250"/>
      <c r="E28" s="250"/>
      <c r="F28" s="250"/>
      <c r="G28" s="250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47"/>
      <c r="Z28" s="147"/>
      <c r="AA28" s="147"/>
      <c r="AB28" s="147"/>
      <c r="AC28" s="147"/>
      <c r="AD28" s="147"/>
      <c r="AE28" s="147"/>
      <c r="AF28" s="147" t="s">
        <v>655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ht="22.5" outlineLevel="1" x14ac:dyDescent="0.2">
      <c r="A29" s="176">
        <v>16</v>
      </c>
      <c r="B29" s="177" t="s">
        <v>2272</v>
      </c>
      <c r="C29" s="186" t="s">
        <v>2530</v>
      </c>
      <c r="D29" s="178" t="s">
        <v>1957</v>
      </c>
      <c r="E29" s="179">
        <v>1</v>
      </c>
      <c r="F29" s="174"/>
      <c r="G29" s="181">
        <f>ROUND(E29*F29,2)</f>
        <v>0</v>
      </c>
      <c r="H29" s="157">
        <v>0</v>
      </c>
      <c r="I29" s="156">
        <f>ROUND(E29*H29,2)</f>
        <v>0</v>
      </c>
      <c r="J29" s="157">
        <v>2982</v>
      </c>
      <c r="K29" s="156">
        <f>ROUND(E29*J29,2)</f>
        <v>2982</v>
      </c>
      <c r="L29" s="156">
        <v>15</v>
      </c>
      <c r="M29" s="156">
        <f>G29*(1+L29/100)</f>
        <v>0</v>
      </c>
      <c r="N29" s="156">
        <v>0</v>
      </c>
      <c r="O29" s="156">
        <f>ROUND(E29*N29,2)</f>
        <v>0</v>
      </c>
      <c r="P29" s="156">
        <v>0</v>
      </c>
      <c r="Q29" s="156">
        <f>ROUND(E29*P29,2)</f>
        <v>0</v>
      </c>
      <c r="R29" s="156"/>
      <c r="S29" s="156" t="s">
        <v>485</v>
      </c>
      <c r="T29" s="156" t="s">
        <v>382</v>
      </c>
      <c r="U29" s="156">
        <v>0</v>
      </c>
      <c r="V29" s="156">
        <f>ROUND(E29*U29,2)</f>
        <v>0</v>
      </c>
      <c r="W29" s="156"/>
      <c r="X29" s="156" t="s">
        <v>383</v>
      </c>
      <c r="Y29" s="147"/>
      <c r="Z29" s="147"/>
      <c r="AA29" s="147"/>
      <c r="AB29" s="147"/>
      <c r="AC29" s="147"/>
      <c r="AD29" s="147"/>
      <c r="AE29" s="147"/>
      <c r="AF29" s="147" t="s">
        <v>384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ht="45" outlineLevel="1" x14ac:dyDescent="0.2">
      <c r="A30" s="176">
        <v>17</v>
      </c>
      <c r="B30" s="177" t="s">
        <v>2274</v>
      </c>
      <c r="C30" s="186" t="s">
        <v>2531</v>
      </c>
      <c r="D30" s="178" t="s">
        <v>1957</v>
      </c>
      <c r="E30" s="179">
        <v>1</v>
      </c>
      <c r="F30" s="174"/>
      <c r="G30" s="181">
        <f>ROUND(E30*F30,2)</f>
        <v>0</v>
      </c>
      <c r="H30" s="157">
        <v>0</v>
      </c>
      <c r="I30" s="156">
        <f>ROUND(E30*H30,2)</f>
        <v>0</v>
      </c>
      <c r="J30" s="157">
        <v>4531</v>
      </c>
      <c r="K30" s="156">
        <f>ROUND(E30*J30,2)</f>
        <v>4531</v>
      </c>
      <c r="L30" s="156">
        <v>15</v>
      </c>
      <c r="M30" s="156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6"/>
      <c r="S30" s="156" t="s">
        <v>485</v>
      </c>
      <c r="T30" s="156" t="s">
        <v>382</v>
      </c>
      <c r="U30" s="156">
        <v>0</v>
      </c>
      <c r="V30" s="156">
        <f>ROUND(E30*U30,2)</f>
        <v>0</v>
      </c>
      <c r="W30" s="156"/>
      <c r="X30" s="156" t="s">
        <v>383</v>
      </c>
      <c r="Y30" s="147"/>
      <c r="Z30" s="147"/>
      <c r="AA30" s="147"/>
      <c r="AB30" s="147"/>
      <c r="AC30" s="147"/>
      <c r="AD30" s="147"/>
      <c r="AE30" s="147"/>
      <c r="AF30" s="147" t="s">
        <v>384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outlineLevel="1" x14ac:dyDescent="0.2">
      <c r="A31" s="176">
        <v>18</v>
      </c>
      <c r="B31" s="177" t="s">
        <v>2276</v>
      </c>
      <c r="C31" s="186" t="s">
        <v>2532</v>
      </c>
      <c r="D31" s="178" t="s">
        <v>1957</v>
      </c>
      <c r="E31" s="179">
        <v>1</v>
      </c>
      <c r="F31" s="174"/>
      <c r="G31" s="181">
        <f>ROUND(E31*F31,2)</f>
        <v>0</v>
      </c>
      <c r="H31" s="157">
        <v>0</v>
      </c>
      <c r="I31" s="156">
        <f>ROUND(E31*H31,2)</f>
        <v>0</v>
      </c>
      <c r="J31" s="157">
        <v>378</v>
      </c>
      <c r="K31" s="156">
        <f>ROUND(E31*J31,2)</f>
        <v>378</v>
      </c>
      <c r="L31" s="156">
        <v>15</v>
      </c>
      <c r="M31" s="156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6"/>
      <c r="S31" s="156" t="s">
        <v>485</v>
      </c>
      <c r="T31" s="156" t="s">
        <v>382</v>
      </c>
      <c r="U31" s="156">
        <v>0</v>
      </c>
      <c r="V31" s="156">
        <f>ROUND(E31*U31,2)</f>
        <v>0</v>
      </c>
      <c r="W31" s="156"/>
      <c r="X31" s="156" t="s">
        <v>383</v>
      </c>
      <c r="Y31" s="147"/>
      <c r="Z31" s="147"/>
      <c r="AA31" s="147"/>
      <c r="AB31" s="147"/>
      <c r="AC31" s="147"/>
      <c r="AD31" s="147"/>
      <c r="AE31" s="147"/>
      <c r="AF31" s="147" t="s">
        <v>384</v>
      </c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outlineLevel="1" x14ac:dyDescent="0.2">
      <c r="A32" s="176">
        <v>19</v>
      </c>
      <c r="B32" s="177" t="s">
        <v>2278</v>
      </c>
      <c r="C32" s="186" t="s">
        <v>2533</v>
      </c>
      <c r="D32" s="178" t="s">
        <v>1957</v>
      </c>
      <c r="E32" s="179">
        <v>24</v>
      </c>
      <c r="F32" s="174"/>
      <c r="G32" s="181">
        <f>ROUND(E32*F32,2)</f>
        <v>0</v>
      </c>
      <c r="H32" s="157">
        <v>0</v>
      </c>
      <c r="I32" s="156">
        <f>ROUND(E32*H32,2)</f>
        <v>0</v>
      </c>
      <c r="J32" s="157">
        <v>300</v>
      </c>
      <c r="K32" s="156">
        <f>ROUND(E32*J32,2)</f>
        <v>7200</v>
      </c>
      <c r="L32" s="156">
        <v>15</v>
      </c>
      <c r="M32" s="156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6"/>
      <c r="S32" s="156" t="s">
        <v>485</v>
      </c>
      <c r="T32" s="156" t="s">
        <v>382</v>
      </c>
      <c r="U32" s="156">
        <v>0</v>
      </c>
      <c r="V32" s="156">
        <f>ROUND(E32*U32,2)</f>
        <v>0</v>
      </c>
      <c r="W32" s="156"/>
      <c r="X32" s="156" t="s">
        <v>383</v>
      </c>
      <c r="Y32" s="147"/>
      <c r="Z32" s="147"/>
      <c r="AA32" s="147"/>
      <c r="AB32" s="147"/>
      <c r="AC32" s="147"/>
      <c r="AD32" s="147"/>
      <c r="AE32" s="147"/>
      <c r="AF32" s="147" t="s">
        <v>384</v>
      </c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ht="51" x14ac:dyDescent="0.2">
      <c r="A33" s="164" t="s">
        <v>376</v>
      </c>
      <c r="B33" s="165" t="s">
        <v>181</v>
      </c>
      <c r="C33" s="183" t="s">
        <v>186</v>
      </c>
      <c r="D33" s="166"/>
      <c r="E33" s="167"/>
      <c r="F33" s="168"/>
      <c r="G33" s="169">
        <f>SUMIF(AF34:AF39,"&lt;&gt;NOR",G34:G39)</f>
        <v>0</v>
      </c>
      <c r="H33" s="163"/>
      <c r="I33" s="163">
        <f>SUM(I34:I39)</f>
        <v>0</v>
      </c>
      <c r="J33" s="163"/>
      <c r="K33" s="163">
        <f>SUM(K34:K39)</f>
        <v>50491</v>
      </c>
      <c r="L33" s="163"/>
      <c r="M33" s="163">
        <f>SUM(M34:M39)</f>
        <v>0</v>
      </c>
      <c r="N33" s="163"/>
      <c r="O33" s="163">
        <f>SUM(O34:O39)</f>
        <v>0</v>
      </c>
      <c r="P33" s="163"/>
      <c r="Q33" s="163">
        <f>SUM(Q34:Q39)</f>
        <v>0</v>
      </c>
      <c r="R33" s="163"/>
      <c r="S33" s="163"/>
      <c r="T33" s="163"/>
      <c r="U33" s="163"/>
      <c r="V33" s="163">
        <f>SUM(V34:V39)</f>
        <v>0</v>
      </c>
      <c r="W33" s="163"/>
      <c r="X33" s="163"/>
      <c r="AF33" t="s">
        <v>377</v>
      </c>
    </row>
    <row r="34" spans="1:59" ht="56.25" outlineLevel="1" x14ac:dyDescent="0.2">
      <c r="A34" s="170">
        <v>20</v>
      </c>
      <c r="B34" s="171" t="s">
        <v>2279</v>
      </c>
      <c r="C34" s="184" t="s">
        <v>2528</v>
      </c>
      <c r="D34" s="172" t="s">
        <v>484</v>
      </c>
      <c r="E34" s="173">
        <v>1</v>
      </c>
      <c r="F34" s="174"/>
      <c r="G34" s="175">
        <f>ROUND(E34*F34,2)</f>
        <v>0</v>
      </c>
      <c r="H34" s="157">
        <v>0</v>
      </c>
      <c r="I34" s="156">
        <f>ROUND(E34*H34,2)</f>
        <v>0</v>
      </c>
      <c r="J34" s="157">
        <v>42000</v>
      </c>
      <c r="K34" s="156">
        <f>ROUND(E34*J34,2)</f>
        <v>42000</v>
      </c>
      <c r="L34" s="156">
        <v>15</v>
      </c>
      <c r="M34" s="156">
        <f>G34*(1+L34/100)</f>
        <v>0</v>
      </c>
      <c r="N34" s="156">
        <v>0</v>
      </c>
      <c r="O34" s="156">
        <f>ROUND(E34*N34,2)</f>
        <v>0</v>
      </c>
      <c r="P34" s="156">
        <v>0</v>
      </c>
      <c r="Q34" s="156">
        <f>ROUND(E34*P34,2)</f>
        <v>0</v>
      </c>
      <c r="R34" s="156"/>
      <c r="S34" s="156" t="s">
        <v>485</v>
      </c>
      <c r="T34" s="156" t="s">
        <v>382</v>
      </c>
      <c r="U34" s="156">
        <v>0</v>
      </c>
      <c r="V34" s="156">
        <f>ROUND(E34*U34,2)</f>
        <v>0</v>
      </c>
      <c r="W34" s="156"/>
      <c r="X34" s="156" t="s">
        <v>383</v>
      </c>
      <c r="Y34" s="147"/>
      <c r="Z34" s="147"/>
      <c r="AA34" s="147"/>
      <c r="AB34" s="147"/>
      <c r="AC34" s="147"/>
      <c r="AD34" s="147"/>
      <c r="AE34" s="147"/>
      <c r="AF34" s="147" t="s">
        <v>384</v>
      </c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outlineLevel="1" x14ac:dyDescent="0.2">
      <c r="A35" s="154"/>
      <c r="B35" s="155"/>
      <c r="C35" s="249" t="s">
        <v>2529</v>
      </c>
      <c r="D35" s="250"/>
      <c r="E35" s="250"/>
      <c r="F35" s="250"/>
      <c r="G35" s="250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47"/>
      <c r="Z35" s="147"/>
      <c r="AA35" s="147"/>
      <c r="AB35" s="147"/>
      <c r="AC35" s="147"/>
      <c r="AD35" s="147"/>
      <c r="AE35" s="147"/>
      <c r="AF35" s="147" t="s">
        <v>655</v>
      </c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ht="22.5" outlineLevel="1" x14ac:dyDescent="0.2">
      <c r="A36" s="176">
        <v>21</v>
      </c>
      <c r="B36" s="177" t="s">
        <v>2281</v>
      </c>
      <c r="C36" s="186" t="s">
        <v>2530</v>
      </c>
      <c r="D36" s="178" t="s">
        <v>1957</v>
      </c>
      <c r="E36" s="179">
        <v>1</v>
      </c>
      <c r="F36" s="174"/>
      <c r="G36" s="181">
        <f>ROUND(E36*F36,2)</f>
        <v>0</v>
      </c>
      <c r="H36" s="157">
        <v>0</v>
      </c>
      <c r="I36" s="156">
        <f>ROUND(E36*H36,2)</f>
        <v>0</v>
      </c>
      <c r="J36" s="157">
        <v>2982</v>
      </c>
      <c r="K36" s="156">
        <f>ROUND(E36*J36,2)</f>
        <v>2982</v>
      </c>
      <c r="L36" s="156">
        <v>15</v>
      </c>
      <c r="M36" s="156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6"/>
      <c r="S36" s="156" t="s">
        <v>485</v>
      </c>
      <c r="T36" s="156" t="s">
        <v>382</v>
      </c>
      <c r="U36" s="156">
        <v>0</v>
      </c>
      <c r="V36" s="156">
        <f>ROUND(E36*U36,2)</f>
        <v>0</v>
      </c>
      <c r="W36" s="156"/>
      <c r="X36" s="156" t="s">
        <v>383</v>
      </c>
      <c r="Y36" s="147"/>
      <c r="Z36" s="147"/>
      <c r="AA36" s="147"/>
      <c r="AB36" s="147"/>
      <c r="AC36" s="147"/>
      <c r="AD36" s="147"/>
      <c r="AE36" s="147"/>
      <c r="AF36" s="147" t="s">
        <v>384</v>
      </c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ht="45" outlineLevel="1" x14ac:dyDescent="0.2">
      <c r="A37" s="176">
        <v>22</v>
      </c>
      <c r="B37" s="177" t="s">
        <v>2283</v>
      </c>
      <c r="C37" s="186" t="s">
        <v>2531</v>
      </c>
      <c r="D37" s="178" t="s">
        <v>1957</v>
      </c>
      <c r="E37" s="179">
        <v>1</v>
      </c>
      <c r="F37" s="174"/>
      <c r="G37" s="181">
        <f>ROUND(E37*F37,2)</f>
        <v>0</v>
      </c>
      <c r="H37" s="157">
        <v>0</v>
      </c>
      <c r="I37" s="156">
        <f>ROUND(E37*H37,2)</f>
        <v>0</v>
      </c>
      <c r="J37" s="157">
        <v>4531</v>
      </c>
      <c r="K37" s="156">
        <f>ROUND(E37*J37,2)</f>
        <v>4531</v>
      </c>
      <c r="L37" s="156">
        <v>15</v>
      </c>
      <c r="M37" s="156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6"/>
      <c r="S37" s="156" t="s">
        <v>485</v>
      </c>
      <c r="T37" s="156" t="s">
        <v>382</v>
      </c>
      <c r="U37" s="156">
        <v>0</v>
      </c>
      <c r="V37" s="156">
        <f>ROUND(E37*U37,2)</f>
        <v>0</v>
      </c>
      <c r="W37" s="156"/>
      <c r="X37" s="156" t="s">
        <v>383</v>
      </c>
      <c r="Y37" s="147"/>
      <c r="Z37" s="147"/>
      <c r="AA37" s="147"/>
      <c r="AB37" s="147"/>
      <c r="AC37" s="147"/>
      <c r="AD37" s="147"/>
      <c r="AE37" s="147"/>
      <c r="AF37" s="147" t="s">
        <v>384</v>
      </c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outlineLevel="1" x14ac:dyDescent="0.2">
      <c r="A38" s="176">
        <v>23</v>
      </c>
      <c r="B38" s="177" t="s">
        <v>2285</v>
      </c>
      <c r="C38" s="186" t="s">
        <v>2532</v>
      </c>
      <c r="D38" s="178" t="s">
        <v>1957</v>
      </c>
      <c r="E38" s="179">
        <v>1</v>
      </c>
      <c r="F38" s="174"/>
      <c r="G38" s="181">
        <f>ROUND(E38*F38,2)</f>
        <v>0</v>
      </c>
      <c r="H38" s="157">
        <v>0</v>
      </c>
      <c r="I38" s="156">
        <f>ROUND(E38*H38,2)</f>
        <v>0</v>
      </c>
      <c r="J38" s="157">
        <v>378</v>
      </c>
      <c r="K38" s="156">
        <f>ROUND(E38*J38,2)</f>
        <v>378</v>
      </c>
      <c r="L38" s="156">
        <v>15</v>
      </c>
      <c r="M38" s="156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6"/>
      <c r="S38" s="156" t="s">
        <v>485</v>
      </c>
      <c r="T38" s="156" t="s">
        <v>382</v>
      </c>
      <c r="U38" s="156">
        <v>0</v>
      </c>
      <c r="V38" s="156">
        <f>ROUND(E38*U38,2)</f>
        <v>0</v>
      </c>
      <c r="W38" s="156"/>
      <c r="X38" s="156" t="s">
        <v>383</v>
      </c>
      <c r="Y38" s="147"/>
      <c r="Z38" s="147"/>
      <c r="AA38" s="147"/>
      <c r="AB38" s="147"/>
      <c r="AC38" s="147"/>
      <c r="AD38" s="147"/>
      <c r="AE38" s="147"/>
      <c r="AF38" s="147" t="s">
        <v>384</v>
      </c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 outlineLevel="1" x14ac:dyDescent="0.2">
      <c r="A39" s="176">
        <v>24</v>
      </c>
      <c r="B39" s="177" t="s">
        <v>2288</v>
      </c>
      <c r="C39" s="186" t="s">
        <v>2533</v>
      </c>
      <c r="D39" s="178" t="s">
        <v>1957</v>
      </c>
      <c r="E39" s="179">
        <v>2</v>
      </c>
      <c r="F39" s="174"/>
      <c r="G39" s="181">
        <f>ROUND(E39*F39,2)</f>
        <v>0</v>
      </c>
      <c r="H39" s="157">
        <v>0</v>
      </c>
      <c r="I39" s="156">
        <f>ROUND(E39*H39,2)</f>
        <v>0</v>
      </c>
      <c r="J39" s="157">
        <v>300</v>
      </c>
      <c r="K39" s="156">
        <f>ROUND(E39*J39,2)</f>
        <v>600</v>
      </c>
      <c r="L39" s="156">
        <v>15</v>
      </c>
      <c r="M39" s="156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6"/>
      <c r="S39" s="156" t="s">
        <v>485</v>
      </c>
      <c r="T39" s="156" t="s">
        <v>382</v>
      </c>
      <c r="U39" s="156">
        <v>0</v>
      </c>
      <c r="V39" s="156">
        <f>ROUND(E39*U39,2)</f>
        <v>0</v>
      </c>
      <c r="W39" s="156"/>
      <c r="X39" s="156" t="s">
        <v>383</v>
      </c>
      <c r="Y39" s="147"/>
      <c r="Z39" s="147"/>
      <c r="AA39" s="147"/>
      <c r="AB39" s="147"/>
      <c r="AC39" s="147"/>
      <c r="AD39" s="147"/>
      <c r="AE39" s="147"/>
      <c r="AF39" s="147" t="s">
        <v>384</v>
      </c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 ht="51" x14ac:dyDescent="0.2">
      <c r="A40" s="164" t="s">
        <v>376</v>
      </c>
      <c r="B40" s="165" t="s">
        <v>187</v>
      </c>
      <c r="C40" s="183" t="s">
        <v>190</v>
      </c>
      <c r="D40" s="166"/>
      <c r="E40" s="167"/>
      <c r="F40" s="168"/>
      <c r="G40" s="169">
        <f>SUMIF(AF41:AF46,"&lt;&gt;NOR",G41:G46)</f>
        <v>0</v>
      </c>
      <c r="H40" s="163"/>
      <c r="I40" s="163">
        <f>SUM(I41:I46)</f>
        <v>0</v>
      </c>
      <c r="J40" s="163"/>
      <c r="K40" s="163">
        <f>SUM(K41:K46)</f>
        <v>50491</v>
      </c>
      <c r="L40" s="163"/>
      <c r="M40" s="163">
        <f>SUM(M41:M46)</f>
        <v>0</v>
      </c>
      <c r="N40" s="163"/>
      <c r="O40" s="163">
        <f>SUM(O41:O46)</f>
        <v>0</v>
      </c>
      <c r="P40" s="163"/>
      <c r="Q40" s="163">
        <f>SUM(Q41:Q46)</f>
        <v>0</v>
      </c>
      <c r="R40" s="163"/>
      <c r="S40" s="163"/>
      <c r="T40" s="163"/>
      <c r="U40" s="163"/>
      <c r="V40" s="163">
        <f>SUM(V41:V46)</f>
        <v>0</v>
      </c>
      <c r="W40" s="163"/>
      <c r="X40" s="163"/>
      <c r="AF40" t="s">
        <v>377</v>
      </c>
    </row>
    <row r="41" spans="1:59" ht="56.25" outlineLevel="1" x14ac:dyDescent="0.2">
      <c r="A41" s="170">
        <v>25</v>
      </c>
      <c r="B41" s="171" t="s">
        <v>2288</v>
      </c>
      <c r="C41" s="184" t="s">
        <v>2528</v>
      </c>
      <c r="D41" s="172" t="s">
        <v>484</v>
      </c>
      <c r="E41" s="173">
        <v>1</v>
      </c>
      <c r="F41" s="174"/>
      <c r="G41" s="175">
        <f>ROUND(E41*F41,2)</f>
        <v>0</v>
      </c>
      <c r="H41" s="157">
        <v>0</v>
      </c>
      <c r="I41" s="156">
        <f>ROUND(E41*H41,2)</f>
        <v>0</v>
      </c>
      <c r="J41" s="157">
        <v>42000</v>
      </c>
      <c r="K41" s="156">
        <f>ROUND(E41*J41,2)</f>
        <v>42000</v>
      </c>
      <c r="L41" s="156">
        <v>15</v>
      </c>
      <c r="M41" s="156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6"/>
      <c r="S41" s="156" t="s">
        <v>485</v>
      </c>
      <c r="T41" s="156" t="s">
        <v>382</v>
      </c>
      <c r="U41" s="156">
        <v>0</v>
      </c>
      <c r="V41" s="156">
        <f>ROUND(E41*U41,2)</f>
        <v>0</v>
      </c>
      <c r="W41" s="156"/>
      <c r="X41" s="156" t="s">
        <v>533</v>
      </c>
      <c r="Y41" s="147"/>
      <c r="Z41" s="147"/>
      <c r="AA41" s="147"/>
      <c r="AB41" s="147"/>
      <c r="AC41" s="147"/>
      <c r="AD41" s="147"/>
      <c r="AE41" s="147"/>
      <c r="AF41" s="147" t="s">
        <v>534</v>
      </c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</row>
    <row r="42" spans="1:59" outlineLevel="1" x14ac:dyDescent="0.2">
      <c r="A42" s="154"/>
      <c r="B42" s="155"/>
      <c r="C42" s="249" t="s">
        <v>2529</v>
      </c>
      <c r="D42" s="250"/>
      <c r="E42" s="250"/>
      <c r="F42" s="250"/>
      <c r="G42" s="250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47"/>
      <c r="Z42" s="147"/>
      <c r="AA42" s="147"/>
      <c r="AB42" s="147"/>
      <c r="AC42" s="147"/>
      <c r="AD42" s="147"/>
      <c r="AE42" s="147"/>
      <c r="AF42" s="147" t="s">
        <v>655</v>
      </c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 ht="22.5" outlineLevel="1" x14ac:dyDescent="0.2">
      <c r="A43" s="176">
        <v>26</v>
      </c>
      <c r="B43" s="177" t="s">
        <v>2290</v>
      </c>
      <c r="C43" s="186" t="s">
        <v>2530</v>
      </c>
      <c r="D43" s="178" t="s">
        <v>1957</v>
      </c>
      <c r="E43" s="179">
        <v>1</v>
      </c>
      <c r="F43" s="174"/>
      <c r="G43" s="181">
        <f>ROUND(E43*F43,2)</f>
        <v>0</v>
      </c>
      <c r="H43" s="157">
        <v>0</v>
      </c>
      <c r="I43" s="156">
        <f>ROUND(E43*H43,2)</f>
        <v>0</v>
      </c>
      <c r="J43" s="157">
        <v>2982</v>
      </c>
      <c r="K43" s="156">
        <f>ROUND(E43*J43,2)</f>
        <v>2982</v>
      </c>
      <c r="L43" s="156">
        <v>15</v>
      </c>
      <c r="M43" s="156">
        <f>G43*(1+L43/100)</f>
        <v>0</v>
      </c>
      <c r="N43" s="156">
        <v>0</v>
      </c>
      <c r="O43" s="156">
        <f>ROUND(E43*N43,2)</f>
        <v>0</v>
      </c>
      <c r="P43" s="156">
        <v>0</v>
      </c>
      <c r="Q43" s="156">
        <f>ROUND(E43*P43,2)</f>
        <v>0</v>
      </c>
      <c r="R43" s="156"/>
      <c r="S43" s="156" t="s">
        <v>485</v>
      </c>
      <c r="T43" s="156" t="s">
        <v>382</v>
      </c>
      <c r="U43" s="156">
        <v>0</v>
      </c>
      <c r="V43" s="156">
        <f>ROUND(E43*U43,2)</f>
        <v>0</v>
      </c>
      <c r="W43" s="156"/>
      <c r="X43" s="156" t="s">
        <v>383</v>
      </c>
      <c r="Y43" s="147"/>
      <c r="Z43" s="147"/>
      <c r="AA43" s="147"/>
      <c r="AB43" s="147"/>
      <c r="AC43" s="147"/>
      <c r="AD43" s="147"/>
      <c r="AE43" s="147"/>
      <c r="AF43" s="147" t="s">
        <v>384</v>
      </c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 ht="45" outlineLevel="1" x14ac:dyDescent="0.2">
      <c r="A44" s="176">
        <v>27</v>
      </c>
      <c r="B44" s="177" t="s">
        <v>2292</v>
      </c>
      <c r="C44" s="186" t="s">
        <v>2531</v>
      </c>
      <c r="D44" s="178" t="s">
        <v>1957</v>
      </c>
      <c r="E44" s="179">
        <v>1</v>
      </c>
      <c r="F44" s="174"/>
      <c r="G44" s="181">
        <f>ROUND(E44*F44,2)</f>
        <v>0</v>
      </c>
      <c r="H44" s="157">
        <v>0</v>
      </c>
      <c r="I44" s="156">
        <f>ROUND(E44*H44,2)</f>
        <v>0</v>
      </c>
      <c r="J44" s="157">
        <v>4531</v>
      </c>
      <c r="K44" s="156">
        <f>ROUND(E44*J44,2)</f>
        <v>4531</v>
      </c>
      <c r="L44" s="156">
        <v>15</v>
      </c>
      <c r="M44" s="156">
        <f>G44*(1+L44/100)</f>
        <v>0</v>
      </c>
      <c r="N44" s="156">
        <v>0</v>
      </c>
      <c r="O44" s="156">
        <f>ROUND(E44*N44,2)</f>
        <v>0</v>
      </c>
      <c r="P44" s="156">
        <v>0</v>
      </c>
      <c r="Q44" s="156">
        <f>ROUND(E44*P44,2)</f>
        <v>0</v>
      </c>
      <c r="R44" s="156"/>
      <c r="S44" s="156" t="s">
        <v>485</v>
      </c>
      <c r="T44" s="156" t="s">
        <v>382</v>
      </c>
      <c r="U44" s="156">
        <v>0</v>
      </c>
      <c r="V44" s="156">
        <f>ROUND(E44*U44,2)</f>
        <v>0</v>
      </c>
      <c r="W44" s="156"/>
      <c r="X44" s="156" t="s">
        <v>383</v>
      </c>
      <c r="Y44" s="147"/>
      <c r="Z44" s="147"/>
      <c r="AA44" s="147"/>
      <c r="AB44" s="147"/>
      <c r="AC44" s="147"/>
      <c r="AD44" s="147"/>
      <c r="AE44" s="147"/>
      <c r="AF44" s="147" t="s">
        <v>384</v>
      </c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 outlineLevel="1" x14ac:dyDescent="0.2">
      <c r="A45" s="176">
        <v>28</v>
      </c>
      <c r="B45" s="177" t="s">
        <v>2294</v>
      </c>
      <c r="C45" s="186" t="s">
        <v>2532</v>
      </c>
      <c r="D45" s="178" t="s">
        <v>1957</v>
      </c>
      <c r="E45" s="179">
        <v>1</v>
      </c>
      <c r="F45" s="174"/>
      <c r="G45" s="181">
        <f>ROUND(E45*F45,2)</f>
        <v>0</v>
      </c>
      <c r="H45" s="157">
        <v>0</v>
      </c>
      <c r="I45" s="156">
        <f>ROUND(E45*H45,2)</f>
        <v>0</v>
      </c>
      <c r="J45" s="157">
        <v>378</v>
      </c>
      <c r="K45" s="156">
        <f>ROUND(E45*J45,2)</f>
        <v>378</v>
      </c>
      <c r="L45" s="156">
        <v>15</v>
      </c>
      <c r="M45" s="156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6"/>
      <c r="S45" s="156" t="s">
        <v>485</v>
      </c>
      <c r="T45" s="156" t="s">
        <v>382</v>
      </c>
      <c r="U45" s="156">
        <v>0</v>
      </c>
      <c r="V45" s="156">
        <f>ROUND(E45*U45,2)</f>
        <v>0</v>
      </c>
      <c r="W45" s="156"/>
      <c r="X45" s="156" t="s">
        <v>383</v>
      </c>
      <c r="Y45" s="147"/>
      <c r="Z45" s="147"/>
      <c r="AA45" s="147"/>
      <c r="AB45" s="147"/>
      <c r="AC45" s="147"/>
      <c r="AD45" s="147"/>
      <c r="AE45" s="147"/>
      <c r="AF45" s="147" t="s">
        <v>384</v>
      </c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 outlineLevel="1" x14ac:dyDescent="0.2">
      <c r="A46" s="176">
        <v>29</v>
      </c>
      <c r="B46" s="177" t="s">
        <v>2296</v>
      </c>
      <c r="C46" s="186" t="s">
        <v>2533</v>
      </c>
      <c r="D46" s="178" t="s">
        <v>1957</v>
      </c>
      <c r="E46" s="179">
        <v>2</v>
      </c>
      <c r="F46" s="174"/>
      <c r="G46" s="181">
        <f>ROUND(E46*F46,2)</f>
        <v>0</v>
      </c>
      <c r="H46" s="157">
        <v>0</v>
      </c>
      <c r="I46" s="156">
        <f>ROUND(E46*H46,2)</f>
        <v>0</v>
      </c>
      <c r="J46" s="157">
        <v>300</v>
      </c>
      <c r="K46" s="156">
        <f>ROUND(E46*J46,2)</f>
        <v>600</v>
      </c>
      <c r="L46" s="156">
        <v>15</v>
      </c>
      <c r="M46" s="156">
        <f>G46*(1+L46/100)</f>
        <v>0</v>
      </c>
      <c r="N46" s="156">
        <v>0</v>
      </c>
      <c r="O46" s="156">
        <f>ROUND(E46*N46,2)</f>
        <v>0</v>
      </c>
      <c r="P46" s="156">
        <v>0</v>
      </c>
      <c r="Q46" s="156">
        <f>ROUND(E46*P46,2)</f>
        <v>0</v>
      </c>
      <c r="R46" s="156"/>
      <c r="S46" s="156" t="s">
        <v>485</v>
      </c>
      <c r="T46" s="156" t="s">
        <v>382</v>
      </c>
      <c r="U46" s="156">
        <v>0</v>
      </c>
      <c r="V46" s="156">
        <f>ROUND(E46*U46,2)</f>
        <v>0</v>
      </c>
      <c r="W46" s="156"/>
      <c r="X46" s="156" t="s">
        <v>383</v>
      </c>
      <c r="Y46" s="147"/>
      <c r="Z46" s="147"/>
      <c r="AA46" s="147"/>
      <c r="AB46" s="147"/>
      <c r="AC46" s="147"/>
      <c r="AD46" s="147"/>
      <c r="AE46" s="147"/>
      <c r="AF46" s="147" t="s">
        <v>384</v>
      </c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 ht="51" x14ac:dyDescent="0.2">
      <c r="A47" s="164" t="s">
        <v>376</v>
      </c>
      <c r="B47" s="165" t="s">
        <v>192</v>
      </c>
      <c r="C47" s="183" t="s">
        <v>195</v>
      </c>
      <c r="D47" s="166"/>
      <c r="E47" s="167"/>
      <c r="F47" s="168"/>
      <c r="G47" s="169">
        <f>SUMIF(AF48:AF53,"&lt;&gt;NOR",G48:G53)</f>
        <v>0</v>
      </c>
      <c r="H47" s="163"/>
      <c r="I47" s="163">
        <f>SUM(I48:I53)</f>
        <v>0</v>
      </c>
      <c r="J47" s="163"/>
      <c r="K47" s="163">
        <f>SUM(K48:K53)</f>
        <v>50491</v>
      </c>
      <c r="L47" s="163"/>
      <c r="M47" s="163">
        <f>SUM(M48:M53)</f>
        <v>0</v>
      </c>
      <c r="N47" s="163"/>
      <c r="O47" s="163">
        <f>SUM(O48:O53)</f>
        <v>0</v>
      </c>
      <c r="P47" s="163"/>
      <c r="Q47" s="163">
        <f>SUM(Q48:Q53)</f>
        <v>0</v>
      </c>
      <c r="R47" s="163"/>
      <c r="S47" s="163"/>
      <c r="T47" s="163"/>
      <c r="U47" s="163"/>
      <c r="V47" s="163">
        <f>SUM(V48:V53)</f>
        <v>0</v>
      </c>
      <c r="W47" s="163"/>
      <c r="X47" s="163"/>
      <c r="AF47" t="s">
        <v>377</v>
      </c>
    </row>
    <row r="48" spans="1:59" ht="56.25" outlineLevel="1" x14ac:dyDescent="0.2">
      <c r="A48" s="170">
        <v>30</v>
      </c>
      <c r="B48" s="171" t="s">
        <v>2298</v>
      </c>
      <c r="C48" s="184" t="s">
        <v>2528</v>
      </c>
      <c r="D48" s="172" t="s">
        <v>484</v>
      </c>
      <c r="E48" s="173">
        <v>1</v>
      </c>
      <c r="F48" s="174"/>
      <c r="G48" s="175">
        <f>ROUND(E48*F48,2)</f>
        <v>0</v>
      </c>
      <c r="H48" s="157">
        <v>0</v>
      </c>
      <c r="I48" s="156">
        <f>ROUND(E48*H48,2)</f>
        <v>0</v>
      </c>
      <c r="J48" s="157">
        <v>42000</v>
      </c>
      <c r="K48" s="156">
        <f>ROUND(E48*J48,2)</f>
        <v>42000</v>
      </c>
      <c r="L48" s="156">
        <v>15</v>
      </c>
      <c r="M48" s="156">
        <f>G48*(1+L48/100)</f>
        <v>0</v>
      </c>
      <c r="N48" s="156">
        <v>0</v>
      </c>
      <c r="O48" s="156">
        <f>ROUND(E48*N48,2)</f>
        <v>0</v>
      </c>
      <c r="P48" s="156">
        <v>0</v>
      </c>
      <c r="Q48" s="156">
        <f>ROUND(E48*P48,2)</f>
        <v>0</v>
      </c>
      <c r="R48" s="156"/>
      <c r="S48" s="156" t="s">
        <v>485</v>
      </c>
      <c r="T48" s="156" t="s">
        <v>382</v>
      </c>
      <c r="U48" s="156">
        <v>0</v>
      </c>
      <c r="V48" s="156">
        <f>ROUND(E48*U48,2)</f>
        <v>0</v>
      </c>
      <c r="W48" s="156"/>
      <c r="X48" s="156" t="s">
        <v>383</v>
      </c>
      <c r="Y48" s="147"/>
      <c r="Z48" s="147"/>
      <c r="AA48" s="147"/>
      <c r="AB48" s="147"/>
      <c r="AC48" s="147"/>
      <c r="AD48" s="147"/>
      <c r="AE48" s="147"/>
      <c r="AF48" s="147" t="s">
        <v>384</v>
      </c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</row>
    <row r="49" spans="1:59" outlineLevel="1" x14ac:dyDescent="0.2">
      <c r="A49" s="154"/>
      <c r="B49" s="155"/>
      <c r="C49" s="249" t="s">
        <v>2529</v>
      </c>
      <c r="D49" s="250"/>
      <c r="E49" s="250"/>
      <c r="F49" s="250"/>
      <c r="G49" s="250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47"/>
      <c r="Z49" s="147"/>
      <c r="AA49" s="147"/>
      <c r="AB49" s="147"/>
      <c r="AC49" s="147"/>
      <c r="AD49" s="147"/>
      <c r="AE49" s="147"/>
      <c r="AF49" s="147" t="s">
        <v>655</v>
      </c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 ht="22.5" outlineLevel="1" x14ac:dyDescent="0.2">
      <c r="A50" s="176">
        <v>31</v>
      </c>
      <c r="B50" s="177" t="s">
        <v>2300</v>
      </c>
      <c r="C50" s="186" t="s">
        <v>2530</v>
      </c>
      <c r="D50" s="178" t="s">
        <v>1957</v>
      </c>
      <c r="E50" s="179">
        <v>1</v>
      </c>
      <c r="F50" s="174"/>
      <c r="G50" s="181">
        <f>ROUND(E50*F50,2)</f>
        <v>0</v>
      </c>
      <c r="H50" s="157">
        <v>0</v>
      </c>
      <c r="I50" s="156">
        <f>ROUND(E50*H50,2)</f>
        <v>0</v>
      </c>
      <c r="J50" s="157">
        <v>2982</v>
      </c>
      <c r="K50" s="156">
        <f>ROUND(E50*J50,2)</f>
        <v>2982</v>
      </c>
      <c r="L50" s="156">
        <v>15</v>
      </c>
      <c r="M50" s="156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6"/>
      <c r="S50" s="156" t="s">
        <v>485</v>
      </c>
      <c r="T50" s="156" t="s">
        <v>382</v>
      </c>
      <c r="U50" s="156">
        <v>0</v>
      </c>
      <c r="V50" s="156">
        <f>ROUND(E50*U50,2)</f>
        <v>0</v>
      </c>
      <c r="W50" s="156"/>
      <c r="X50" s="156" t="s">
        <v>383</v>
      </c>
      <c r="Y50" s="147"/>
      <c r="Z50" s="147"/>
      <c r="AA50" s="147"/>
      <c r="AB50" s="147"/>
      <c r="AC50" s="147"/>
      <c r="AD50" s="147"/>
      <c r="AE50" s="147"/>
      <c r="AF50" s="147" t="s">
        <v>384</v>
      </c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 ht="45" outlineLevel="1" x14ac:dyDescent="0.2">
      <c r="A51" s="176">
        <v>32</v>
      </c>
      <c r="B51" s="177" t="s">
        <v>2302</v>
      </c>
      <c r="C51" s="186" t="s">
        <v>2531</v>
      </c>
      <c r="D51" s="178" t="s">
        <v>1957</v>
      </c>
      <c r="E51" s="179">
        <v>1</v>
      </c>
      <c r="F51" s="174"/>
      <c r="G51" s="181">
        <f>ROUND(E51*F51,2)</f>
        <v>0</v>
      </c>
      <c r="H51" s="157">
        <v>0</v>
      </c>
      <c r="I51" s="156">
        <f>ROUND(E51*H51,2)</f>
        <v>0</v>
      </c>
      <c r="J51" s="157">
        <v>4531</v>
      </c>
      <c r="K51" s="156">
        <f>ROUND(E51*J51,2)</f>
        <v>4531</v>
      </c>
      <c r="L51" s="156">
        <v>15</v>
      </c>
      <c r="M51" s="156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6"/>
      <c r="S51" s="156" t="s">
        <v>485</v>
      </c>
      <c r="T51" s="156" t="s">
        <v>382</v>
      </c>
      <c r="U51" s="156">
        <v>0</v>
      </c>
      <c r="V51" s="156">
        <f>ROUND(E51*U51,2)</f>
        <v>0</v>
      </c>
      <c r="W51" s="156"/>
      <c r="X51" s="156" t="s">
        <v>383</v>
      </c>
      <c r="Y51" s="147"/>
      <c r="Z51" s="147"/>
      <c r="AA51" s="147"/>
      <c r="AB51" s="147"/>
      <c r="AC51" s="147"/>
      <c r="AD51" s="147"/>
      <c r="AE51" s="147"/>
      <c r="AF51" s="147" t="s">
        <v>384</v>
      </c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 outlineLevel="1" x14ac:dyDescent="0.2">
      <c r="A52" s="176">
        <v>33</v>
      </c>
      <c r="B52" s="177" t="s">
        <v>2304</v>
      </c>
      <c r="C52" s="186" t="s">
        <v>2532</v>
      </c>
      <c r="D52" s="178" t="s">
        <v>1957</v>
      </c>
      <c r="E52" s="179">
        <v>1</v>
      </c>
      <c r="F52" s="174"/>
      <c r="G52" s="181">
        <f>ROUND(E52*F52,2)</f>
        <v>0</v>
      </c>
      <c r="H52" s="157">
        <v>0</v>
      </c>
      <c r="I52" s="156">
        <f>ROUND(E52*H52,2)</f>
        <v>0</v>
      </c>
      <c r="J52" s="157">
        <v>378</v>
      </c>
      <c r="K52" s="156">
        <f>ROUND(E52*J52,2)</f>
        <v>378</v>
      </c>
      <c r="L52" s="156">
        <v>15</v>
      </c>
      <c r="M52" s="156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6"/>
      <c r="S52" s="156" t="s">
        <v>485</v>
      </c>
      <c r="T52" s="156" t="s">
        <v>382</v>
      </c>
      <c r="U52" s="156">
        <v>0</v>
      </c>
      <c r="V52" s="156">
        <f>ROUND(E52*U52,2)</f>
        <v>0</v>
      </c>
      <c r="W52" s="156"/>
      <c r="X52" s="156" t="s">
        <v>383</v>
      </c>
      <c r="Y52" s="147"/>
      <c r="Z52" s="147"/>
      <c r="AA52" s="147"/>
      <c r="AB52" s="147"/>
      <c r="AC52" s="147"/>
      <c r="AD52" s="147"/>
      <c r="AE52" s="147"/>
      <c r="AF52" s="147" t="s">
        <v>384</v>
      </c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 outlineLevel="1" x14ac:dyDescent="0.2">
      <c r="A53" s="176">
        <v>34</v>
      </c>
      <c r="B53" s="177" t="s">
        <v>2306</v>
      </c>
      <c r="C53" s="186" t="s">
        <v>2533</v>
      </c>
      <c r="D53" s="178" t="s">
        <v>1957</v>
      </c>
      <c r="E53" s="179">
        <v>2</v>
      </c>
      <c r="F53" s="174"/>
      <c r="G53" s="181">
        <f>ROUND(E53*F53,2)</f>
        <v>0</v>
      </c>
      <c r="H53" s="157">
        <v>0</v>
      </c>
      <c r="I53" s="156">
        <f>ROUND(E53*H53,2)</f>
        <v>0</v>
      </c>
      <c r="J53" s="157">
        <v>300</v>
      </c>
      <c r="K53" s="156">
        <f>ROUND(E53*J53,2)</f>
        <v>600</v>
      </c>
      <c r="L53" s="156">
        <v>15</v>
      </c>
      <c r="M53" s="156">
        <f>G53*(1+L53/100)</f>
        <v>0</v>
      </c>
      <c r="N53" s="156">
        <v>0</v>
      </c>
      <c r="O53" s="156">
        <f>ROUND(E53*N53,2)</f>
        <v>0</v>
      </c>
      <c r="P53" s="156">
        <v>0</v>
      </c>
      <c r="Q53" s="156">
        <f>ROUND(E53*P53,2)</f>
        <v>0</v>
      </c>
      <c r="R53" s="156"/>
      <c r="S53" s="156" t="s">
        <v>485</v>
      </c>
      <c r="T53" s="156" t="s">
        <v>382</v>
      </c>
      <c r="U53" s="156">
        <v>0</v>
      </c>
      <c r="V53" s="156">
        <f>ROUND(E53*U53,2)</f>
        <v>0</v>
      </c>
      <c r="W53" s="156"/>
      <c r="X53" s="156" t="s">
        <v>383</v>
      </c>
      <c r="Y53" s="147"/>
      <c r="Z53" s="147"/>
      <c r="AA53" s="147"/>
      <c r="AB53" s="147"/>
      <c r="AC53" s="147"/>
      <c r="AD53" s="147"/>
      <c r="AE53" s="147"/>
      <c r="AF53" s="147" t="s">
        <v>384</v>
      </c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 x14ac:dyDescent="0.2">
      <c r="A54" s="164" t="s">
        <v>376</v>
      </c>
      <c r="B54" s="165" t="s">
        <v>197</v>
      </c>
      <c r="C54" s="183" t="s">
        <v>202</v>
      </c>
      <c r="D54" s="166"/>
      <c r="E54" s="167"/>
      <c r="F54" s="168"/>
      <c r="G54" s="169">
        <f>SUMIF(AF55:AF63,"&lt;&gt;NOR",G55:G63)</f>
        <v>0</v>
      </c>
      <c r="H54" s="163"/>
      <c r="I54" s="163">
        <f>SUM(I55:I63)</f>
        <v>0</v>
      </c>
      <c r="J54" s="163"/>
      <c r="K54" s="163">
        <f>SUM(K55:K63)</f>
        <v>68024</v>
      </c>
      <c r="L54" s="163"/>
      <c r="M54" s="163">
        <f>SUM(M55:M63)</f>
        <v>0</v>
      </c>
      <c r="N54" s="163"/>
      <c r="O54" s="163">
        <f>SUM(O55:O63)</f>
        <v>0</v>
      </c>
      <c r="P54" s="163"/>
      <c r="Q54" s="163">
        <f>SUM(Q55:Q63)</f>
        <v>0</v>
      </c>
      <c r="R54" s="163"/>
      <c r="S54" s="163"/>
      <c r="T54" s="163"/>
      <c r="U54" s="163"/>
      <c r="V54" s="163">
        <f>SUM(V55:V63)</f>
        <v>0</v>
      </c>
      <c r="W54" s="163"/>
      <c r="X54" s="163"/>
      <c r="AF54" t="s">
        <v>377</v>
      </c>
    </row>
    <row r="55" spans="1:59" ht="22.5" outlineLevel="1" x14ac:dyDescent="0.2">
      <c r="A55" s="176">
        <v>35</v>
      </c>
      <c r="B55" s="177" t="s">
        <v>2308</v>
      </c>
      <c r="C55" s="186" t="s">
        <v>2538</v>
      </c>
      <c r="D55" s="178" t="s">
        <v>1957</v>
      </c>
      <c r="E55" s="179">
        <v>1</v>
      </c>
      <c r="F55" s="174"/>
      <c r="G55" s="181">
        <f t="shared" ref="G55:G63" si="7">ROUND(E55*F55,2)</f>
        <v>0</v>
      </c>
      <c r="H55" s="157">
        <v>0</v>
      </c>
      <c r="I55" s="156">
        <f t="shared" ref="I55:I63" si="8">ROUND(E55*H55,2)</f>
        <v>0</v>
      </c>
      <c r="J55" s="157">
        <v>6800</v>
      </c>
      <c r="K55" s="156">
        <f t="shared" ref="K55:K63" si="9">ROUND(E55*J55,2)</f>
        <v>6800</v>
      </c>
      <c r="L55" s="156">
        <v>15</v>
      </c>
      <c r="M55" s="156">
        <f t="shared" ref="M55:M63" si="10">G55*(1+L55/100)</f>
        <v>0</v>
      </c>
      <c r="N55" s="156">
        <v>0</v>
      </c>
      <c r="O55" s="156">
        <f t="shared" ref="O55:O63" si="11">ROUND(E55*N55,2)</f>
        <v>0</v>
      </c>
      <c r="P55" s="156">
        <v>0</v>
      </c>
      <c r="Q55" s="156">
        <f t="shared" ref="Q55:Q63" si="12">ROUND(E55*P55,2)</f>
        <v>0</v>
      </c>
      <c r="R55" s="156"/>
      <c r="S55" s="156" t="s">
        <v>485</v>
      </c>
      <c r="T55" s="156" t="s">
        <v>382</v>
      </c>
      <c r="U55" s="156">
        <v>0</v>
      </c>
      <c r="V55" s="156">
        <f t="shared" ref="V55:V63" si="13">ROUND(E55*U55,2)</f>
        <v>0</v>
      </c>
      <c r="W55" s="156"/>
      <c r="X55" s="156" t="s">
        <v>383</v>
      </c>
      <c r="Y55" s="147"/>
      <c r="Z55" s="147"/>
      <c r="AA55" s="147"/>
      <c r="AB55" s="147"/>
      <c r="AC55" s="147"/>
      <c r="AD55" s="147"/>
      <c r="AE55" s="147"/>
      <c r="AF55" s="147" t="s">
        <v>384</v>
      </c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 ht="22.5" outlineLevel="1" x14ac:dyDescent="0.2">
      <c r="A56" s="176">
        <v>36</v>
      </c>
      <c r="B56" s="177" t="s">
        <v>2310</v>
      </c>
      <c r="C56" s="186" t="s">
        <v>2539</v>
      </c>
      <c r="D56" s="178" t="s">
        <v>1957</v>
      </c>
      <c r="E56" s="179">
        <v>1</v>
      </c>
      <c r="F56" s="174"/>
      <c r="G56" s="181">
        <f t="shared" si="7"/>
        <v>0</v>
      </c>
      <c r="H56" s="157">
        <v>0</v>
      </c>
      <c r="I56" s="156">
        <f t="shared" si="8"/>
        <v>0</v>
      </c>
      <c r="J56" s="157">
        <v>1600</v>
      </c>
      <c r="K56" s="156">
        <f t="shared" si="9"/>
        <v>1600</v>
      </c>
      <c r="L56" s="156">
        <v>15</v>
      </c>
      <c r="M56" s="156">
        <f t="shared" si="10"/>
        <v>0</v>
      </c>
      <c r="N56" s="156">
        <v>0</v>
      </c>
      <c r="O56" s="156">
        <f t="shared" si="11"/>
        <v>0</v>
      </c>
      <c r="P56" s="156">
        <v>0</v>
      </c>
      <c r="Q56" s="156">
        <f t="shared" si="12"/>
        <v>0</v>
      </c>
      <c r="R56" s="156"/>
      <c r="S56" s="156" t="s">
        <v>485</v>
      </c>
      <c r="T56" s="156" t="s">
        <v>382</v>
      </c>
      <c r="U56" s="156">
        <v>0</v>
      </c>
      <c r="V56" s="156">
        <f t="shared" si="13"/>
        <v>0</v>
      </c>
      <c r="W56" s="156"/>
      <c r="X56" s="156" t="s">
        <v>383</v>
      </c>
      <c r="Y56" s="147"/>
      <c r="Z56" s="147"/>
      <c r="AA56" s="147"/>
      <c r="AB56" s="147"/>
      <c r="AC56" s="147"/>
      <c r="AD56" s="147"/>
      <c r="AE56" s="147"/>
      <c r="AF56" s="147" t="s">
        <v>384</v>
      </c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</row>
    <row r="57" spans="1:59" ht="33.75" outlineLevel="1" x14ac:dyDescent="0.2">
      <c r="A57" s="176">
        <v>37</v>
      </c>
      <c r="B57" s="177" t="s">
        <v>2312</v>
      </c>
      <c r="C57" s="186" t="s">
        <v>2540</v>
      </c>
      <c r="D57" s="178" t="s">
        <v>1957</v>
      </c>
      <c r="E57" s="179">
        <v>3</v>
      </c>
      <c r="F57" s="174"/>
      <c r="G57" s="181">
        <f t="shared" si="7"/>
        <v>0</v>
      </c>
      <c r="H57" s="157">
        <v>0</v>
      </c>
      <c r="I57" s="156">
        <f t="shared" si="8"/>
        <v>0</v>
      </c>
      <c r="J57" s="157">
        <v>8800</v>
      </c>
      <c r="K57" s="156">
        <f t="shared" si="9"/>
        <v>26400</v>
      </c>
      <c r="L57" s="156">
        <v>15</v>
      </c>
      <c r="M57" s="156">
        <f t="shared" si="10"/>
        <v>0</v>
      </c>
      <c r="N57" s="156">
        <v>0</v>
      </c>
      <c r="O57" s="156">
        <f t="shared" si="11"/>
        <v>0</v>
      </c>
      <c r="P57" s="156">
        <v>0</v>
      </c>
      <c r="Q57" s="156">
        <f t="shared" si="12"/>
        <v>0</v>
      </c>
      <c r="R57" s="156"/>
      <c r="S57" s="156" t="s">
        <v>485</v>
      </c>
      <c r="T57" s="156" t="s">
        <v>382</v>
      </c>
      <c r="U57" s="156">
        <v>0</v>
      </c>
      <c r="V57" s="156">
        <f t="shared" si="13"/>
        <v>0</v>
      </c>
      <c r="W57" s="156"/>
      <c r="X57" s="156" t="s">
        <v>383</v>
      </c>
      <c r="Y57" s="147"/>
      <c r="Z57" s="147"/>
      <c r="AA57" s="147"/>
      <c r="AB57" s="147"/>
      <c r="AC57" s="147"/>
      <c r="AD57" s="147"/>
      <c r="AE57" s="147"/>
      <c r="AF57" s="147" t="s">
        <v>384</v>
      </c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 ht="22.5" outlineLevel="1" x14ac:dyDescent="0.2">
      <c r="A58" s="176">
        <v>38</v>
      </c>
      <c r="B58" s="177" t="s">
        <v>2314</v>
      </c>
      <c r="C58" s="186" t="s">
        <v>2541</v>
      </c>
      <c r="D58" s="178" t="s">
        <v>1957</v>
      </c>
      <c r="E58" s="179">
        <v>1</v>
      </c>
      <c r="F58" s="174"/>
      <c r="G58" s="181">
        <f t="shared" si="7"/>
        <v>0</v>
      </c>
      <c r="H58" s="157">
        <v>0</v>
      </c>
      <c r="I58" s="156">
        <f t="shared" si="8"/>
        <v>0</v>
      </c>
      <c r="J58" s="157">
        <v>3700</v>
      </c>
      <c r="K58" s="156">
        <f t="shared" si="9"/>
        <v>3700</v>
      </c>
      <c r="L58" s="156">
        <v>15</v>
      </c>
      <c r="M58" s="156">
        <f t="shared" si="10"/>
        <v>0</v>
      </c>
      <c r="N58" s="156">
        <v>0</v>
      </c>
      <c r="O58" s="156">
        <f t="shared" si="11"/>
        <v>0</v>
      </c>
      <c r="P58" s="156">
        <v>0</v>
      </c>
      <c r="Q58" s="156">
        <f t="shared" si="12"/>
        <v>0</v>
      </c>
      <c r="R58" s="156"/>
      <c r="S58" s="156" t="s">
        <v>485</v>
      </c>
      <c r="T58" s="156" t="s">
        <v>382</v>
      </c>
      <c r="U58" s="156">
        <v>0</v>
      </c>
      <c r="V58" s="156">
        <f t="shared" si="13"/>
        <v>0</v>
      </c>
      <c r="W58" s="156"/>
      <c r="X58" s="156" t="s">
        <v>383</v>
      </c>
      <c r="Y58" s="147"/>
      <c r="Z58" s="147"/>
      <c r="AA58" s="147"/>
      <c r="AB58" s="147"/>
      <c r="AC58" s="147"/>
      <c r="AD58" s="147"/>
      <c r="AE58" s="147"/>
      <c r="AF58" s="147" t="s">
        <v>384</v>
      </c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</row>
    <row r="59" spans="1:59" ht="22.5" outlineLevel="1" x14ac:dyDescent="0.2">
      <c r="A59" s="176">
        <v>39</v>
      </c>
      <c r="B59" s="177" t="s">
        <v>2316</v>
      </c>
      <c r="C59" s="186" t="s">
        <v>2542</v>
      </c>
      <c r="D59" s="178" t="s">
        <v>1957</v>
      </c>
      <c r="E59" s="179">
        <v>2</v>
      </c>
      <c r="F59" s="174"/>
      <c r="G59" s="181">
        <f t="shared" si="7"/>
        <v>0</v>
      </c>
      <c r="H59" s="157">
        <v>0</v>
      </c>
      <c r="I59" s="156">
        <f t="shared" si="8"/>
        <v>0</v>
      </c>
      <c r="J59" s="157">
        <v>3700</v>
      </c>
      <c r="K59" s="156">
        <f t="shared" si="9"/>
        <v>7400</v>
      </c>
      <c r="L59" s="156">
        <v>15</v>
      </c>
      <c r="M59" s="156">
        <f t="shared" si="10"/>
        <v>0</v>
      </c>
      <c r="N59" s="156">
        <v>0</v>
      </c>
      <c r="O59" s="156">
        <f t="shared" si="11"/>
        <v>0</v>
      </c>
      <c r="P59" s="156">
        <v>0</v>
      </c>
      <c r="Q59" s="156">
        <f t="shared" si="12"/>
        <v>0</v>
      </c>
      <c r="R59" s="156"/>
      <c r="S59" s="156" t="s">
        <v>485</v>
      </c>
      <c r="T59" s="156" t="s">
        <v>382</v>
      </c>
      <c r="U59" s="156">
        <v>0</v>
      </c>
      <c r="V59" s="156">
        <f t="shared" si="13"/>
        <v>0</v>
      </c>
      <c r="W59" s="156"/>
      <c r="X59" s="156" t="s">
        <v>383</v>
      </c>
      <c r="Y59" s="147"/>
      <c r="Z59" s="147"/>
      <c r="AA59" s="147"/>
      <c r="AB59" s="147"/>
      <c r="AC59" s="147"/>
      <c r="AD59" s="147"/>
      <c r="AE59" s="147"/>
      <c r="AF59" s="147" t="s">
        <v>384</v>
      </c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 ht="22.5" outlineLevel="1" x14ac:dyDescent="0.2">
      <c r="A60" s="176">
        <v>40</v>
      </c>
      <c r="B60" s="177" t="s">
        <v>2318</v>
      </c>
      <c r="C60" s="186" t="s">
        <v>2543</v>
      </c>
      <c r="D60" s="178" t="s">
        <v>1957</v>
      </c>
      <c r="E60" s="179">
        <v>5</v>
      </c>
      <c r="F60" s="174"/>
      <c r="G60" s="181">
        <f t="shared" si="7"/>
        <v>0</v>
      </c>
      <c r="H60" s="157">
        <v>0</v>
      </c>
      <c r="I60" s="156">
        <f t="shared" si="8"/>
        <v>0</v>
      </c>
      <c r="J60" s="157">
        <v>3700</v>
      </c>
      <c r="K60" s="156">
        <f t="shared" si="9"/>
        <v>18500</v>
      </c>
      <c r="L60" s="156">
        <v>15</v>
      </c>
      <c r="M60" s="156">
        <f t="shared" si="10"/>
        <v>0</v>
      </c>
      <c r="N60" s="156">
        <v>0</v>
      </c>
      <c r="O60" s="156">
        <f t="shared" si="11"/>
        <v>0</v>
      </c>
      <c r="P60" s="156">
        <v>0</v>
      </c>
      <c r="Q60" s="156">
        <f t="shared" si="12"/>
        <v>0</v>
      </c>
      <c r="R60" s="156"/>
      <c r="S60" s="156" t="s">
        <v>485</v>
      </c>
      <c r="T60" s="156" t="s">
        <v>382</v>
      </c>
      <c r="U60" s="156">
        <v>0</v>
      </c>
      <c r="V60" s="156">
        <f t="shared" si="13"/>
        <v>0</v>
      </c>
      <c r="W60" s="156"/>
      <c r="X60" s="156" t="s">
        <v>383</v>
      </c>
      <c r="Y60" s="147"/>
      <c r="Z60" s="147"/>
      <c r="AA60" s="147"/>
      <c r="AB60" s="147"/>
      <c r="AC60" s="147"/>
      <c r="AD60" s="147"/>
      <c r="AE60" s="147"/>
      <c r="AF60" s="147" t="s">
        <v>384</v>
      </c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</row>
    <row r="61" spans="1:59" ht="22.5" outlineLevel="1" x14ac:dyDescent="0.2">
      <c r="A61" s="176">
        <v>41</v>
      </c>
      <c r="B61" s="177" t="s">
        <v>2320</v>
      </c>
      <c r="C61" s="186" t="s">
        <v>2544</v>
      </c>
      <c r="D61" s="178" t="s">
        <v>1957</v>
      </c>
      <c r="E61" s="179">
        <v>1</v>
      </c>
      <c r="F61" s="174"/>
      <c r="G61" s="181">
        <f t="shared" si="7"/>
        <v>0</v>
      </c>
      <c r="H61" s="157">
        <v>0</v>
      </c>
      <c r="I61" s="156">
        <f t="shared" si="8"/>
        <v>0</v>
      </c>
      <c r="J61" s="157">
        <v>1934</v>
      </c>
      <c r="K61" s="156">
        <f t="shared" si="9"/>
        <v>1934</v>
      </c>
      <c r="L61" s="156">
        <v>15</v>
      </c>
      <c r="M61" s="156">
        <f t="shared" si="10"/>
        <v>0</v>
      </c>
      <c r="N61" s="156">
        <v>0</v>
      </c>
      <c r="O61" s="156">
        <f t="shared" si="11"/>
        <v>0</v>
      </c>
      <c r="P61" s="156">
        <v>0</v>
      </c>
      <c r="Q61" s="156">
        <f t="shared" si="12"/>
        <v>0</v>
      </c>
      <c r="R61" s="156"/>
      <c r="S61" s="156" t="s">
        <v>485</v>
      </c>
      <c r="T61" s="156" t="s">
        <v>382</v>
      </c>
      <c r="U61" s="156">
        <v>0</v>
      </c>
      <c r="V61" s="156">
        <f t="shared" si="13"/>
        <v>0</v>
      </c>
      <c r="W61" s="156"/>
      <c r="X61" s="156" t="s">
        <v>383</v>
      </c>
      <c r="Y61" s="147"/>
      <c r="Z61" s="147"/>
      <c r="AA61" s="147"/>
      <c r="AB61" s="147"/>
      <c r="AC61" s="147"/>
      <c r="AD61" s="147"/>
      <c r="AE61" s="147"/>
      <c r="AF61" s="147" t="s">
        <v>384</v>
      </c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</row>
    <row r="62" spans="1:59" ht="22.5" outlineLevel="1" x14ac:dyDescent="0.2">
      <c r="A62" s="176">
        <v>42</v>
      </c>
      <c r="B62" s="177" t="s">
        <v>2322</v>
      </c>
      <c r="C62" s="186" t="s">
        <v>2545</v>
      </c>
      <c r="D62" s="178" t="s">
        <v>1957</v>
      </c>
      <c r="E62" s="179">
        <v>1</v>
      </c>
      <c r="F62" s="174"/>
      <c r="G62" s="181">
        <f t="shared" si="7"/>
        <v>0</v>
      </c>
      <c r="H62" s="157">
        <v>0</v>
      </c>
      <c r="I62" s="156">
        <f t="shared" si="8"/>
        <v>0</v>
      </c>
      <c r="J62" s="157">
        <v>1140</v>
      </c>
      <c r="K62" s="156">
        <f t="shared" si="9"/>
        <v>1140</v>
      </c>
      <c r="L62" s="156">
        <v>15</v>
      </c>
      <c r="M62" s="156">
        <f t="shared" si="10"/>
        <v>0</v>
      </c>
      <c r="N62" s="156">
        <v>0</v>
      </c>
      <c r="O62" s="156">
        <f t="shared" si="11"/>
        <v>0</v>
      </c>
      <c r="P62" s="156">
        <v>0</v>
      </c>
      <c r="Q62" s="156">
        <f t="shared" si="12"/>
        <v>0</v>
      </c>
      <c r="R62" s="156"/>
      <c r="S62" s="156" t="s">
        <v>485</v>
      </c>
      <c r="T62" s="156" t="s">
        <v>382</v>
      </c>
      <c r="U62" s="156">
        <v>0</v>
      </c>
      <c r="V62" s="156">
        <f t="shared" si="13"/>
        <v>0</v>
      </c>
      <c r="W62" s="156"/>
      <c r="X62" s="156" t="s">
        <v>383</v>
      </c>
      <c r="Y62" s="147"/>
      <c r="Z62" s="147"/>
      <c r="AA62" s="147"/>
      <c r="AB62" s="147"/>
      <c r="AC62" s="147"/>
      <c r="AD62" s="147"/>
      <c r="AE62" s="147"/>
      <c r="AF62" s="147" t="s">
        <v>384</v>
      </c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 ht="22.5" outlineLevel="1" x14ac:dyDescent="0.2">
      <c r="A63" s="176">
        <v>43</v>
      </c>
      <c r="B63" s="177" t="s">
        <v>2324</v>
      </c>
      <c r="C63" s="186" t="s">
        <v>2546</v>
      </c>
      <c r="D63" s="178" t="s">
        <v>1957</v>
      </c>
      <c r="E63" s="179">
        <v>1</v>
      </c>
      <c r="F63" s="174"/>
      <c r="G63" s="181">
        <f t="shared" si="7"/>
        <v>0</v>
      </c>
      <c r="H63" s="157">
        <v>0</v>
      </c>
      <c r="I63" s="156">
        <f t="shared" si="8"/>
        <v>0</v>
      </c>
      <c r="J63" s="157">
        <v>550</v>
      </c>
      <c r="K63" s="156">
        <f t="shared" si="9"/>
        <v>550</v>
      </c>
      <c r="L63" s="156">
        <v>15</v>
      </c>
      <c r="M63" s="156">
        <f t="shared" si="10"/>
        <v>0</v>
      </c>
      <c r="N63" s="156">
        <v>0</v>
      </c>
      <c r="O63" s="156">
        <f t="shared" si="11"/>
        <v>0</v>
      </c>
      <c r="P63" s="156">
        <v>0</v>
      </c>
      <c r="Q63" s="156">
        <f t="shared" si="12"/>
        <v>0</v>
      </c>
      <c r="R63" s="156"/>
      <c r="S63" s="156" t="s">
        <v>485</v>
      </c>
      <c r="T63" s="156" t="s">
        <v>382</v>
      </c>
      <c r="U63" s="156">
        <v>0</v>
      </c>
      <c r="V63" s="156">
        <f t="shared" si="13"/>
        <v>0</v>
      </c>
      <c r="W63" s="156"/>
      <c r="X63" s="156" t="s">
        <v>383</v>
      </c>
      <c r="Y63" s="147"/>
      <c r="Z63" s="147"/>
      <c r="AA63" s="147"/>
      <c r="AB63" s="147"/>
      <c r="AC63" s="147"/>
      <c r="AD63" s="147"/>
      <c r="AE63" s="147"/>
      <c r="AF63" s="147" t="s">
        <v>384</v>
      </c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 x14ac:dyDescent="0.2">
      <c r="A64" s="164" t="s">
        <v>376</v>
      </c>
      <c r="B64" s="165" t="s">
        <v>203</v>
      </c>
      <c r="C64" s="183" t="s">
        <v>207</v>
      </c>
      <c r="D64" s="166"/>
      <c r="E64" s="167"/>
      <c r="F64" s="168"/>
      <c r="G64" s="169">
        <f>SUMIF(AF65:AF73,"&lt;&gt;NOR",G65:G73)</f>
        <v>0</v>
      </c>
      <c r="H64" s="163"/>
      <c r="I64" s="163">
        <f>SUM(I65:I73)</f>
        <v>0</v>
      </c>
      <c r="J64" s="163"/>
      <c r="K64" s="163">
        <f>SUM(K65:K73)</f>
        <v>42484</v>
      </c>
      <c r="L64" s="163"/>
      <c r="M64" s="163">
        <f>SUM(M65:M73)</f>
        <v>0</v>
      </c>
      <c r="N64" s="163"/>
      <c r="O64" s="163">
        <f>SUM(O65:O73)</f>
        <v>0</v>
      </c>
      <c r="P64" s="163"/>
      <c r="Q64" s="163">
        <f>SUM(Q65:Q73)</f>
        <v>0</v>
      </c>
      <c r="R64" s="163"/>
      <c r="S64" s="163"/>
      <c r="T64" s="163"/>
      <c r="U64" s="163"/>
      <c r="V64" s="163">
        <f>SUM(V65:V73)</f>
        <v>0</v>
      </c>
      <c r="W64" s="163"/>
      <c r="X64" s="163"/>
      <c r="AF64" t="s">
        <v>377</v>
      </c>
    </row>
    <row r="65" spans="1:59" ht="22.5" outlineLevel="1" x14ac:dyDescent="0.2">
      <c r="A65" s="176">
        <v>44</v>
      </c>
      <c r="B65" s="177" t="s">
        <v>2326</v>
      </c>
      <c r="C65" s="186" t="s">
        <v>2538</v>
      </c>
      <c r="D65" s="178" t="s">
        <v>1957</v>
      </c>
      <c r="E65" s="179">
        <v>1</v>
      </c>
      <c r="F65" s="174"/>
      <c r="G65" s="181">
        <f t="shared" ref="G65:G73" si="14">ROUND(E65*F65,2)</f>
        <v>0</v>
      </c>
      <c r="H65" s="157">
        <v>0</v>
      </c>
      <c r="I65" s="156">
        <f t="shared" ref="I65:I73" si="15">ROUND(E65*H65,2)</f>
        <v>0</v>
      </c>
      <c r="J65" s="157">
        <v>6800</v>
      </c>
      <c r="K65" s="156">
        <f t="shared" ref="K65:K73" si="16">ROUND(E65*J65,2)</f>
        <v>6800</v>
      </c>
      <c r="L65" s="156">
        <v>15</v>
      </c>
      <c r="M65" s="156">
        <f t="shared" ref="M65:M73" si="17">G65*(1+L65/100)</f>
        <v>0</v>
      </c>
      <c r="N65" s="156">
        <v>0</v>
      </c>
      <c r="O65" s="156">
        <f t="shared" ref="O65:O73" si="18">ROUND(E65*N65,2)</f>
        <v>0</v>
      </c>
      <c r="P65" s="156">
        <v>0</v>
      </c>
      <c r="Q65" s="156">
        <f t="shared" ref="Q65:Q73" si="19">ROUND(E65*P65,2)</f>
        <v>0</v>
      </c>
      <c r="R65" s="156"/>
      <c r="S65" s="156" t="s">
        <v>485</v>
      </c>
      <c r="T65" s="156" t="s">
        <v>382</v>
      </c>
      <c r="U65" s="156">
        <v>0</v>
      </c>
      <c r="V65" s="156">
        <f t="shared" ref="V65:V73" si="20">ROUND(E65*U65,2)</f>
        <v>0</v>
      </c>
      <c r="W65" s="156"/>
      <c r="X65" s="156" t="s">
        <v>383</v>
      </c>
      <c r="Y65" s="147"/>
      <c r="Z65" s="147"/>
      <c r="AA65" s="147"/>
      <c r="AB65" s="147"/>
      <c r="AC65" s="147"/>
      <c r="AD65" s="147"/>
      <c r="AE65" s="147"/>
      <c r="AF65" s="147" t="s">
        <v>384</v>
      </c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</row>
    <row r="66" spans="1:59" ht="22.5" outlineLevel="1" x14ac:dyDescent="0.2">
      <c r="A66" s="176">
        <v>45</v>
      </c>
      <c r="B66" s="177" t="s">
        <v>2328</v>
      </c>
      <c r="C66" s="186" t="s">
        <v>2539</v>
      </c>
      <c r="D66" s="178" t="s">
        <v>1957</v>
      </c>
      <c r="E66" s="179">
        <v>1</v>
      </c>
      <c r="F66" s="174"/>
      <c r="G66" s="181">
        <f t="shared" si="14"/>
        <v>0</v>
      </c>
      <c r="H66" s="157">
        <v>0</v>
      </c>
      <c r="I66" s="156">
        <f t="shared" si="15"/>
        <v>0</v>
      </c>
      <c r="J66" s="157">
        <v>1600</v>
      </c>
      <c r="K66" s="156">
        <f t="shared" si="16"/>
        <v>1600</v>
      </c>
      <c r="L66" s="156">
        <v>15</v>
      </c>
      <c r="M66" s="156">
        <f t="shared" si="17"/>
        <v>0</v>
      </c>
      <c r="N66" s="156">
        <v>0</v>
      </c>
      <c r="O66" s="156">
        <f t="shared" si="18"/>
        <v>0</v>
      </c>
      <c r="P66" s="156">
        <v>0</v>
      </c>
      <c r="Q66" s="156">
        <f t="shared" si="19"/>
        <v>0</v>
      </c>
      <c r="R66" s="156"/>
      <c r="S66" s="156" t="s">
        <v>485</v>
      </c>
      <c r="T66" s="156" t="s">
        <v>382</v>
      </c>
      <c r="U66" s="156">
        <v>0</v>
      </c>
      <c r="V66" s="156">
        <f t="shared" si="20"/>
        <v>0</v>
      </c>
      <c r="W66" s="156"/>
      <c r="X66" s="156" t="s">
        <v>383</v>
      </c>
      <c r="Y66" s="147"/>
      <c r="Z66" s="147"/>
      <c r="AA66" s="147"/>
      <c r="AB66" s="147"/>
      <c r="AC66" s="147"/>
      <c r="AD66" s="147"/>
      <c r="AE66" s="147"/>
      <c r="AF66" s="147" t="s">
        <v>384</v>
      </c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</row>
    <row r="67" spans="1:59" ht="33.75" outlineLevel="1" x14ac:dyDescent="0.2">
      <c r="A67" s="176">
        <v>46</v>
      </c>
      <c r="B67" s="177" t="s">
        <v>2330</v>
      </c>
      <c r="C67" s="186" t="s">
        <v>2540</v>
      </c>
      <c r="D67" s="178" t="s">
        <v>1957</v>
      </c>
      <c r="E67" s="179">
        <v>1</v>
      </c>
      <c r="F67" s="174"/>
      <c r="G67" s="181">
        <f t="shared" si="14"/>
        <v>0</v>
      </c>
      <c r="H67" s="157">
        <v>0</v>
      </c>
      <c r="I67" s="156">
        <f t="shared" si="15"/>
        <v>0</v>
      </c>
      <c r="J67" s="157">
        <v>8800</v>
      </c>
      <c r="K67" s="156">
        <f t="shared" si="16"/>
        <v>8800</v>
      </c>
      <c r="L67" s="156">
        <v>15</v>
      </c>
      <c r="M67" s="156">
        <f t="shared" si="17"/>
        <v>0</v>
      </c>
      <c r="N67" s="156">
        <v>0</v>
      </c>
      <c r="O67" s="156">
        <f t="shared" si="18"/>
        <v>0</v>
      </c>
      <c r="P67" s="156">
        <v>0</v>
      </c>
      <c r="Q67" s="156">
        <f t="shared" si="19"/>
        <v>0</v>
      </c>
      <c r="R67" s="156"/>
      <c r="S67" s="156" t="s">
        <v>485</v>
      </c>
      <c r="T67" s="156" t="s">
        <v>382</v>
      </c>
      <c r="U67" s="156">
        <v>0</v>
      </c>
      <c r="V67" s="156">
        <f t="shared" si="20"/>
        <v>0</v>
      </c>
      <c r="W67" s="156"/>
      <c r="X67" s="156" t="s">
        <v>383</v>
      </c>
      <c r="Y67" s="147"/>
      <c r="Z67" s="147"/>
      <c r="AA67" s="147"/>
      <c r="AB67" s="147"/>
      <c r="AC67" s="147"/>
      <c r="AD67" s="147"/>
      <c r="AE67" s="147"/>
      <c r="AF67" s="147" t="s">
        <v>384</v>
      </c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</row>
    <row r="68" spans="1:59" ht="22.5" outlineLevel="1" x14ac:dyDescent="0.2">
      <c r="A68" s="176">
        <v>47</v>
      </c>
      <c r="B68" s="177" t="s">
        <v>2332</v>
      </c>
      <c r="C68" s="186" t="s">
        <v>2541</v>
      </c>
      <c r="D68" s="178" t="s">
        <v>1957</v>
      </c>
      <c r="E68" s="179">
        <v>2</v>
      </c>
      <c r="F68" s="174"/>
      <c r="G68" s="181">
        <f t="shared" si="14"/>
        <v>0</v>
      </c>
      <c r="H68" s="157">
        <v>0</v>
      </c>
      <c r="I68" s="156">
        <f t="shared" si="15"/>
        <v>0</v>
      </c>
      <c r="J68" s="157">
        <v>3700</v>
      </c>
      <c r="K68" s="156">
        <f t="shared" si="16"/>
        <v>7400</v>
      </c>
      <c r="L68" s="156">
        <v>15</v>
      </c>
      <c r="M68" s="156">
        <f t="shared" si="17"/>
        <v>0</v>
      </c>
      <c r="N68" s="156">
        <v>0</v>
      </c>
      <c r="O68" s="156">
        <f t="shared" si="18"/>
        <v>0</v>
      </c>
      <c r="P68" s="156">
        <v>0</v>
      </c>
      <c r="Q68" s="156">
        <f t="shared" si="19"/>
        <v>0</v>
      </c>
      <c r="R68" s="156"/>
      <c r="S68" s="156" t="s">
        <v>485</v>
      </c>
      <c r="T68" s="156" t="s">
        <v>382</v>
      </c>
      <c r="U68" s="156">
        <v>0</v>
      </c>
      <c r="V68" s="156">
        <f t="shared" si="20"/>
        <v>0</v>
      </c>
      <c r="W68" s="156"/>
      <c r="X68" s="156" t="s">
        <v>383</v>
      </c>
      <c r="Y68" s="147"/>
      <c r="Z68" s="147"/>
      <c r="AA68" s="147"/>
      <c r="AB68" s="147"/>
      <c r="AC68" s="147"/>
      <c r="AD68" s="147"/>
      <c r="AE68" s="147"/>
      <c r="AF68" s="147" t="s">
        <v>384</v>
      </c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</row>
    <row r="69" spans="1:59" ht="22.5" outlineLevel="1" x14ac:dyDescent="0.2">
      <c r="A69" s="176">
        <v>48</v>
      </c>
      <c r="B69" s="177" t="s">
        <v>2334</v>
      </c>
      <c r="C69" s="186" t="s">
        <v>2542</v>
      </c>
      <c r="D69" s="178" t="s">
        <v>1957</v>
      </c>
      <c r="E69" s="179">
        <v>2</v>
      </c>
      <c r="F69" s="174"/>
      <c r="G69" s="181">
        <f t="shared" si="14"/>
        <v>0</v>
      </c>
      <c r="H69" s="157">
        <v>0</v>
      </c>
      <c r="I69" s="156">
        <f t="shared" si="15"/>
        <v>0</v>
      </c>
      <c r="J69" s="157">
        <v>3700</v>
      </c>
      <c r="K69" s="156">
        <f t="shared" si="16"/>
        <v>7400</v>
      </c>
      <c r="L69" s="156">
        <v>15</v>
      </c>
      <c r="M69" s="156">
        <f t="shared" si="17"/>
        <v>0</v>
      </c>
      <c r="N69" s="156">
        <v>0</v>
      </c>
      <c r="O69" s="156">
        <f t="shared" si="18"/>
        <v>0</v>
      </c>
      <c r="P69" s="156">
        <v>0</v>
      </c>
      <c r="Q69" s="156">
        <f t="shared" si="19"/>
        <v>0</v>
      </c>
      <c r="R69" s="156"/>
      <c r="S69" s="156" t="s">
        <v>485</v>
      </c>
      <c r="T69" s="156" t="s">
        <v>382</v>
      </c>
      <c r="U69" s="156">
        <v>0</v>
      </c>
      <c r="V69" s="156">
        <f t="shared" si="20"/>
        <v>0</v>
      </c>
      <c r="W69" s="156"/>
      <c r="X69" s="156" t="s">
        <v>383</v>
      </c>
      <c r="Y69" s="147"/>
      <c r="Z69" s="147"/>
      <c r="AA69" s="147"/>
      <c r="AB69" s="147"/>
      <c r="AC69" s="147"/>
      <c r="AD69" s="147"/>
      <c r="AE69" s="147"/>
      <c r="AF69" s="147" t="s">
        <v>384</v>
      </c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</row>
    <row r="70" spans="1:59" ht="22.5" outlineLevel="1" x14ac:dyDescent="0.2">
      <c r="A70" s="176">
        <v>49</v>
      </c>
      <c r="B70" s="177" t="s">
        <v>2335</v>
      </c>
      <c r="C70" s="186" t="s">
        <v>2543</v>
      </c>
      <c r="D70" s="178" t="s">
        <v>1957</v>
      </c>
      <c r="E70" s="179">
        <v>2</v>
      </c>
      <c r="F70" s="174"/>
      <c r="G70" s="181">
        <f t="shared" si="14"/>
        <v>0</v>
      </c>
      <c r="H70" s="157">
        <v>0</v>
      </c>
      <c r="I70" s="156">
        <f t="shared" si="15"/>
        <v>0</v>
      </c>
      <c r="J70" s="157">
        <v>3700</v>
      </c>
      <c r="K70" s="156">
        <f t="shared" si="16"/>
        <v>7400</v>
      </c>
      <c r="L70" s="156">
        <v>15</v>
      </c>
      <c r="M70" s="156">
        <f t="shared" si="17"/>
        <v>0</v>
      </c>
      <c r="N70" s="156">
        <v>0</v>
      </c>
      <c r="O70" s="156">
        <f t="shared" si="18"/>
        <v>0</v>
      </c>
      <c r="P70" s="156">
        <v>0</v>
      </c>
      <c r="Q70" s="156">
        <f t="shared" si="19"/>
        <v>0</v>
      </c>
      <c r="R70" s="156"/>
      <c r="S70" s="156" t="s">
        <v>485</v>
      </c>
      <c r="T70" s="156" t="s">
        <v>382</v>
      </c>
      <c r="U70" s="156">
        <v>0</v>
      </c>
      <c r="V70" s="156">
        <f t="shared" si="20"/>
        <v>0</v>
      </c>
      <c r="W70" s="156"/>
      <c r="X70" s="156" t="s">
        <v>383</v>
      </c>
      <c r="Y70" s="147"/>
      <c r="Z70" s="147"/>
      <c r="AA70" s="147"/>
      <c r="AB70" s="147"/>
      <c r="AC70" s="147"/>
      <c r="AD70" s="147"/>
      <c r="AE70" s="147"/>
      <c r="AF70" s="147" t="s">
        <v>384</v>
      </c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</row>
    <row r="71" spans="1:59" ht="22.5" outlineLevel="1" x14ac:dyDescent="0.2">
      <c r="A71" s="176">
        <v>50</v>
      </c>
      <c r="B71" s="177" t="s">
        <v>2337</v>
      </c>
      <c r="C71" s="186" t="s">
        <v>2544</v>
      </c>
      <c r="D71" s="178" t="s">
        <v>1957</v>
      </c>
      <c r="E71" s="179">
        <v>1</v>
      </c>
      <c r="F71" s="174"/>
      <c r="G71" s="181">
        <f t="shared" si="14"/>
        <v>0</v>
      </c>
      <c r="H71" s="157">
        <v>0</v>
      </c>
      <c r="I71" s="156">
        <f t="shared" si="15"/>
        <v>0</v>
      </c>
      <c r="J71" s="157">
        <v>1394</v>
      </c>
      <c r="K71" s="156">
        <f t="shared" si="16"/>
        <v>1394</v>
      </c>
      <c r="L71" s="156">
        <v>15</v>
      </c>
      <c r="M71" s="156">
        <f t="shared" si="17"/>
        <v>0</v>
      </c>
      <c r="N71" s="156">
        <v>0</v>
      </c>
      <c r="O71" s="156">
        <f t="shared" si="18"/>
        <v>0</v>
      </c>
      <c r="P71" s="156">
        <v>0</v>
      </c>
      <c r="Q71" s="156">
        <f t="shared" si="19"/>
        <v>0</v>
      </c>
      <c r="R71" s="156"/>
      <c r="S71" s="156" t="s">
        <v>485</v>
      </c>
      <c r="T71" s="156" t="s">
        <v>382</v>
      </c>
      <c r="U71" s="156">
        <v>0</v>
      </c>
      <c r="V71" s="156">
        <f t="shared" si="20"/>
        <v>0</v>
      </c>
      <c r="W71" s="156"/>
      <c r="X71" s="156" t="s">
        <v>383</v>
      </c>
      <c r="Y71" s="147"/>
      <c r="Z71" s="147"/>
      <c r="AA71" s="147"/>
      <c r="AB71" s="147"/>
      <c r="AC71" s="147"/>
      <c r="AD71" s="147"/>
      <c r="AE71" s="147"/>
      <c r="AF71" s="147" t="s">
        <v>384</v>
      </c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</row>
    <row r="72" spans="1:59" ht="22.5" outlineLevel="1" x14ac:dyDescent="0.2">
      <c r="A72" s="176">
        <v>51</v>
      </c>
      <c r="B72" s="177" t="s">
        <v>2339</v>
      </c>
      <c r="C72" s="186" t="s">
        <v>2545</v>
      </c>
      <c r="D72" s="178" t="s">
        <v>1957</v>
      </c>
      <c r="E72" s="179">
        <v>1</v>
      </c>
      <c r="F72" s="174"/>
      <c r="G72" s="181">
        <f t="shared" si="14"/>
        <v>0</v>
      </c>
      <c r="H72" s="157">
        <v>0</v>
      </c>
      <c r="I72" s="156">
        <f t="shared" si="15"/>
        <v>0</v>
      </c>
      <c r="J72" s="157">
        <v>1140</v>
      </c>
      <c r="K72" s="156">
        <f t="shared" si="16"/>
        <v>1140</v>
      </c>
      <c r="L72" s="156">
        <v>15</v>
      </c>
      <c r="M72" s="156">
        <f t="shared" si="17"/>
        <v>0</v>
      </c>
      <c r="N72" s="156">
        <v>0</v>
      </c>
      <c r="O72" s="156">
        <f t="shared" si="18"/>
        <v>0</v>
      </c>
      <c r="P72" s="156">
        <v>0</v>
      </c>
      <c r="Q72" s="156">
        <f t="shared" si="19"/>
        <v>0</v>
      </c>
      <c r="R72" s="156"/>
      <c r="S72" s="156" t="s">
        <v>485</v>
      </c>
      <c r="T72" s="156" t="s">
        <v>382</v>
      </c>
      <c r="U72" s="156">
        <v>0</v>
      </c>
      <c r="V72" s="156">
        <f t="shared" si="20"/>
        <v>0</v>
      </c>
      <c r="W72" s="156"/>
      <c r="X72" s="156" t="s">
        <v>383</v>
      </c>
      <c r="Y72" s="147"/>
      <c r="Z72" s="147"/>
      <c r="AA72" s="147"/>
      <c r="AB72" s="147"/>
      <c r="AC72" s="147"/>
      <c r="AD72" s="147"/>
      <c r="AE72" s="147"/>
      <c r="AF72" s="147" t="s">
        <v>384</v>
      </c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</row>
    <row r="73" spans="1:59" ht="22.5" outlineLevel="1" x14ac:dyDescent="0.2">
      <c r="A73" s="176">
        <v>52</v>
      </c>
      <c r="B73" s="177" t="s">
        <v>2341</v>
      </c>
      <c r="C73" s="186" t="s">
        <v>2547</v>
      </c>
      <c r="D73" s="178" t="s">
        <v>1957</v>
      </c>
      <c r="E73" s="179">
        <v>1</v>
      </c>
      <c r="F73" s="174"/>
      <c r="G73" s="181">
        <f t="shared" si="14"/>
        <v>0</v>
      </c>
      <c r="H73" s="157">
        <v>0</v>
      </c>
      <c r="I73" s="156">
        <f t="shared" si="15"/>
        <v>0</v>
      </c>
      <c r="J73" s="157">
        <v>550</v>
      </c>
      <c r="K73" s="156">
        <f t="shared" si="16"/>
        <v>550</v>
      </c>
      <c r="L73" s="156">
        <v>15</v>
      </c>
      <c r="M73" s="156">
        <f t="shared" si="17"/>
        <v>0</v>
      </c>
      <c r="N73" s="156">
        <v>0</v>
      </c>
      <c r="O73" s="156">
        <f t="shared" si="18"/>
        <v>0</v>
      </c>
      <c r="P73" s="156">
        <v>0</v>
      </c>
      <c r="Q73" s="156">
        <f t="shared" si="19"/>
        <v>0</v>
      </c>
      <c r="R73" s="156"/>
      <c r="S73" s="156" t="s">
        <v>485</v>
      </c>
      <c r="T73" s="156" t="s">
        <v>382</v>
      </c>
      <c r="U73" s="156">
        <v>0</v>
      </c>
      <c r="V73" s="156">
        <f t="shared" si="20"/>
        <v>0</v>
      </c>
      <c r="W73" s="156"/>
      <c r="X73" s="156" t="s">
        <v>383</v>
      </c>
      <c r="Y73" s="147"/>
      <c r="Z73" s="147"/>
      <c r="AA73" s="147"/>
      <c r="AB73" s="147"/>
      <c r="AC73" s="147"/>
      <c r="AD73" s="147"/>
      <c r="AE73" s="147"/>
      <c r="AF73" s="147" t="s">
        <v>384</v>
      </c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</row>
    <row r="74" spans="1:59" x14ac:dyDescent="0.2">
      <c r="A74" s="164" t="s">
        <v>376</v>
      </c>
      <c r="B74" s="165" t="s">
        <v>208</v>
      </c>
      <c r="C74" s="183" t="s">
        <v>212</v>
      </c>
      <c r="D74" s="166"/>
      <c r="E74" s="167"/>
      <c r="F74" s="168"/>
      <c r="G74" s="169">
        <f>SUMIF(AF75:AF79,"&lt;&gt;NOR",G75:G79)</f>
        <v>0</v>
      </c>
      <c r="H74" s="163"/>
      <c r="I74" s="163">
        <f>SUM(I75:I79)</f>
        <v>0</v>
      </c>
      <c r="J74" s="163"/>
      <c r="K74" s="163">
        <f>SUM(K75:K79)</f>
        <v>184537</v>
      </c>
      <c r="L74" s="163"/>
      <c r="M74" s="163">
        <f>SUM(M75:M79)</f>
        <v>0</v>
      </c>
      <c r="N74" s="163"/>
      <c r="O74" s="163">
        <f>SUM(O75:O79)</f>
        <v>0</v>
      </c>
      <c r="P74" s="163"/>
      <c r="Q74" s="163">
        <f>SUM(Q75:Q79)</f>
        <v>0</v>
      </c>
      <c r="R74" s="163"/>
      <c r="S74" s="163"/>
      <c r="T74" s="163"/>
      <c r="U74" s="163"/>
      <c r="V74" s="163">
        <f>SUM(V75:V79)</f>
        <v>0</v>
      </c>
      <c r="W74" s="163"/>
      <c r="X74" s="163"/>
      <c r="AF74" t="s">
        <v>377</v>
      </c>
    </row>
    <row r="75" spans="1:59" ht="45" outlineLevel="1" x14ac:dyDescent="0.2">
      <c r="A75" s="176">
        <v>53</v>
      </c>
      <c r="B75" s="177" t="s">
        <v>2242</v>
      </c>
      <c r="C75" s="186" t="s">
        <v>2548</v>
      </c>
      <c r="D75" s="178" t="s">
        <v>1957</v>
      </c>
      <c r="E75" s="179">
        <v>1</v>
      </c>
      <c r="F75" s="174"/>
      <c r="G75" s="181">
        <f>ROUND(E75*F75,2)</f>
        <v>0</v>
      </c>
      <c r="H75" s="157">
        <v>0</v>
      </c>
      <c r="I75" s="156">
        <f>ROUND(E75*H75,2)</f>
        <v>0</v>
      </c>
      <c r="J75" s="157">
        <v>87921</v>
      </c>
      <c r="K75" s="156">
        <f>ROUND(E75*J75,2)</f>
        <v>87921</v>
      </c>
      <c r="L75" s="156">
        <v>15</v>
      </c>
      <c r="M75" s="156">
        <f>G75*(1+L75/100)</f>
        <v>0</v>
      </c>
      <c r="N75" s="156">
        <v>0</v>
      </c>
      <c r="O75" s="156">
        <f>ROUND(E75*N75,2)</f>
        <v>0</v>
      </c>
      <c r="P75" s="156">
        <v>0</v>
      </c>
      <c r="Q75" s="156">
        <f>ROUND(E75*P75,2)</f>
        <v>0</v>
      </c>
      <c r="R75" s="156"/>
      <c r="S75" s="156" t="s">
        <v>485</v>
      </c>
      <c r="T75" s="156" t="s">
        <v>382</v>
      </c>
      <c r="U75" s="156">
        <v>0</v>
      </c>
      <c r="V75" s="156">
        <f>ROUND(E75*U75,2)</f>
        <v>0</v>
      </c>
      <c r="W75" s="156"/>
      <c r="X75" s="156" t="s">
        <v>533</v>
      </c>
      <c r="Y75" s="147"/>
      <c r="Z75" s="147"/>
      <c r="AA75" s="147"/>
      <c r="AB75" s="147"/>
      <c r="AC75" s="147"/>
      <c r="AD75" s="147"/>
      <c r="AE75" s="147"/>
      <c r="AF75" s="147" t="s">
        <v>534</v>
      </c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</row>
    <row r="76" spans="1:59" ht="22.5" outlineLevel="1" x14ac:dyDescent="0.2">
      <c r="A76" s="176">
        <v>54</v>
      </c>
      <c r="B76" s="177" t="s">
        <v>2244</v>
      </c>
      <c r="C76" s="186" t="s">
        <v>2549</v>
      </c>
      <c r="D76" s="178" t="s">
        <v>1957</v>
      </c>
      <c r="E76" s="179">
        <v>1</v>
      </c>
      <c r="F76" s="174"/>
      <c r="G76" s="181">
        <f>ROUND(E76*F76,2)</f>
        <v>0</v>
      </c>
      <c r="H76" s="157">
        <v>0</v>
      </c>
      <c r="I76" s="156">
        <f>ROUND(E76*H76,2)</f>
        <v>0</v>
      </c>
      <c r="J76" s="157">
        <v>35058</v>
      </c>
      <c r="K76" s="156">
        <f>ROUND(E76*J76,2)</f>
        <v>35058</v>
      </c>
      <c r="L76" s="156">
        <v>15</v>
      </c>
      <c r="M76" s="156">
        <f>G76*(1+L76/100)</f>
        <v>0</v>
      </c>
      <c r="N76" s="156">
        <v>0</v>
      </c>
      <c r="O76" s="156">
        <f>ROUND(E76*N76,2)</f>
        <v>0</v>
      </c>
      <c r="P76" s="156">
        <v>0</v>
      </c>
      <c r="Q76" s="156">
        <f>ROUND(E76*P76,2)</f>
        <v>0</v>
      </c>
      <c r="R76" s="156"/>
      <c r="S76" s="156" t="s">
        <v>485</v>
      </c>
      <c r="T76" s="156" t="s">
        <v>382</v>
      </c>
      <c r="U76" s="156">
        <v>0</v>
      </c>
      <c r="V76" s="156">
        <f>ROUND(E76*U76,2)</f>
        <v>0</v>
      </c>
      <c r="W76" s="156"/>
      <c r="X76" s="156" t="s">
        <v>533</v>
      </c>
      <c r="Y76" s="147"/>
      <c r="Z76" s="147"/>
      <c r="AA76" s="147"/>
      <c r="AB76" s="147"/>
      <c r="AC76" s="147"/>
      <c r="AD76" s="147"/>
      <c r="AE76" s="147"/>
      <c r="AF76" s="147" t="s">
        <v>534</v>
      </c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</row>
    <row r="77" spans="1:59" outlineLevel="1" x14ac:dyDescent="0.2">
      <c r="A77" s="176">
        <v>55</v>
      </c>
      <c r="B77" s="177" t="s">
        <v>2246</v>
      </c>
      <c r="C77" s="186" t="s">
        <v>2550</v>
      </c>
      <c r="D77" s="178" t="s">
        <v>1957</v>
      </c>
      <c r="E77" s="179">
        <v>2</v>
      </c>
      <c r="F77" s="174"/>
      <c r="G77" s="181">
        <f>ROUND(E77*F77,2)</f>
        <v>0</v>
      </c>
      <c r="H77" s="157">
        <v>0</v>
      </c>
      <c r="I77" s="156">
        <f>ROUND(E77*H77,2)</f>
        <v>0</v>
      </c>
      <c r="J77" s="157">
        <v>9994</v>
      </c>
      <c r="K77" s="156">
        <f>ROUND(E77*J77,2)</f>
        <v>19988</v>
      </c>
      <c r="L77" s="156">
        <v>15</v>
      </c>
      <c r="M77" s="156">
        <f>G77*(1+L77/100)</f>
        <v>0</v>
      </c>
      <c r="N77" s="156">
        <v>0</v>
      </c>
      <c r="O77" s="156">
        <f>ROUND(E77*N77,2)</f>
        <v>0</v>
      </c>
      <c r="P77" s="156">
        <v>0</v>
      </c>
      <c r="Q77" s="156">
        <f>ROUND(E77*P77,2)</f>
        <v>0</v>
      </c>
      <c r="R77" s="156"/>
      <c r="S77" s="156" t="s">
        <v>485</v>
      </c>
      <c r="T77" s="156" t="s">
        <v>382</v>
      </c>
      <c r="U77" s="156">
        <v>0</v>
      </c>
      <c r="V77" s="156">
        <f>ROUND(E77*U77,2)</f>
        <v>0</v>
      </c>
      <c r="W77" s="156"/>
      <c r="X77" s="156" t="s">
        <v>533</v>
      </c>
      <c r="Y77" s="147"/>
      <c r="Z77" s="147"/>
      <c r="AA77" s="147"/>
      <c r="AB77" s="147"/>
      <c r="AC77" s="147"/>
      <c r="AD77" s="147"/>
      <c r="AE77" s="147"/>
      <c r="AF77" s="147" t="s">
        <v>534</v>
      </c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</row>
    <row r="78" spans="1:59" outlineLevel="1" x14ac:dyDescent="0.2">
      <c r="A78" s="176">
        <v>56</v>
      </c>
      <c r="B78" s="177" t="s">
        <v>2248</v>
      </c>
      <c r="C78" s="186" t="s">
        <v>2551</v>
      </c>
      <c r="D78" s="178" t="s">
        <v>1957</v>
      </c>
      <c r="E78" s="179">
        <v>3</v>
      </c>
      <c r="F78" s="174"/>
      <c r="G78" s="181">
        <f>ROUND(E78*F78,2)</f>
        <v>0</v>
      </c>
      <c r="H78" s="157">
        <v>0</v>
      </c>
      <c r="I78" s="156">
        <f>ROUND(E78*H78,2)</f>
        <v>0</v>
      </c>
      <c r="J78" s="157">
        <v>13150</v>
      </c>
      <c r="K78" s="156">
        <f>ROUND(E78*J78,2)</f>
        <v>39450</v>
      </c>
      <c r="L78" s="156">
        <v>15</v>
      </c>
      <c r="M78" s="156">
        <f>G78*(1+L78/100)</f>
        <v>0</v>
      </c>
      <c r="N78" s="156">
        <v>0</v>
      </c>
      <c r="O78" s="156">
        <f>ROUND(E78*N78,2)</f>
        <v>0</v>
      </c>
      <c r="P78" s="156">
        <v>0</v>
      </c>
      <c r="Q78" s="156">
        <f>ROUND(E78*P78,2)</f>
        <v>0</v>
      </c>
      <c r="R78" s="156"/>
      <c r="S78" s="156" t="s">
        <v>485</v>
      </c>
      <c r="T78" s="156" t="s">
        <v>382</v>
      </c>
      <c r="U78" s="156">
        <v>0</v>
      </c>
      <c r="V78" s="156">
        <f>ROUND(E78*U78,2)</f>
        <v>0</v>
      </c>
      <c r="W78" s="156"/>
      <c r="X78" s="156" t="s">
        <v>533</v>
      </c>
      <c r="Y78" s="147"/>
      <c r="Z78" s="147"/>
      <c r="AA78" s="147"/>
      <c r="AB78" s="147"/>
      <c r="AC78" s="147"/>
      <c r="AD78" s="147"/>
      <c r="AE78" s="147"/>
      <c r="AF78" s="147" t="s">
        <v>534</v>
      </c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</row>
    <row r="79" spans="1:59" outlineLevel="1" x14ac:dyDescent="0.2">
      <c r="A79" s="176">
        <v>57</v>
      </c>
      <c r="B79" s="177" t="s">
        <v>2250</v>
      </c>
      <c r="C79" s="186" t="s">
        <v>2552</v>
      </c>
      <c r="D79" s="178" t="s">
        <v>1957</v>
      </c>
      <c r="E79" s="179">
        <v>1</v>
      </c>
      <c r="F79" s="174"/>
      <c r="G79" s="181">
        <f>ROUND(E79*F79,2)</f>
        <v>0</v>
      </c>
      <c r="H79" s="157">
        <v>0</v>
      </c>
      <c r="I79" s="156">
        <f>ROUND(E79*H79,2)</f>
        <v>0</v>
      </c>
      <c r="J79" s="157">
        <v>2120</v>
      </c>
      <c r="K79" s="156">
        <f>ROUND(E79*J79,2)</f>
        <v>2120</v>
      </c>
      <c r="L79" s="156">
        <v>15</v>
      </c>
      <c r="M79" s="156">
        <f>G79*(1+L79/100)</f>
        <v>0</v>
      </c>
      <c r="N79" s="156">
        <v>0</v>
      </c>
      <c r="O79" s="156">
        <f>ROUND(E79*N79,2)</f>
        <v>0</v>
      </c>
      <c r="P79" s="156">
        <v>0</v>
      </c>
      <c r="Q79" s="156">
        <f>ROUND(E79*P79,2)</f>
        <v>0</v>
      </c>
      <c r="R79" s="156"/>
      <c r="S79" s="156" t="s">
        <v>485</v>
      </c>
      <c r="T79" s="156" t="s">
        <v>382</v>
      </c>
      <c r="U79" s="156">
        <v>0</v>
      </c>
      <c r="V79" s="156">
        <f>ROUND(E79*U79,2)</f>
        <v>0</v>
      </c>
      <c r="W79" s="156"/>
      <c r="X79" s="156" t="s">
        <v>533</v>
      </c>
      <c r="Y79" s="147"/>
      <c r="Z79" s="147"/>
      <c r="AA79" s="147"/>
      <c r="AB79" s="147"/>
      <c r="AC79" s="147"/>
      <c r="AD79" s="147"/>
      <c r="AE79" s="147"/>
      <c r="AF79" s="147" t="s">
        <v>534</v>
      </c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</row>
    <row r="80" spans="1:59" x14ac:dyDescent="0.2">
      <c r="A80" s="164" t="s">
        <v>376</v>
      </c>
      <c r="B80" s="165" t="s">
        <v>105</v>
      </c>
      <c r="C80" s="183" t="s">
        <v>108</v>
      </c>
      <c r="D80" s="166"/>
      <c r="E80" s="167"/>
      <c r="F80" s="168"/>
      <c r="G80" s="169">
        <f>SUMIF(AF81:AF83,"&lt;&gt;NOR",G81:G83)</f>
        <v>0</v>
      </c>
      <c r="H80" s="163"/>
      <c r="I80" s="163">
        <f>SUM(I81:I83)</f>
        <v>0</v>
      </c>
      <c r="J80" s="163"/>
      <c r="K80" s="163">
        <f>SUM(K81:K83)</f>
        <v>55851</v>
      </c>
      <c r="L80" s="163"/>
      <c r="M80" s="163">
        <f>SUM(M81:M83)</f>
        <v>0</v>
      </c>
      <c r="N80" s="163"/>
      <c r="O80" s="163">
        <f>SUM(O81:O83)</f>
        <v>0</v>
      </c>
      <c r="P80" s="163"/>
      <c r="Q80" s="163">
        <f>SUM(Q81:Q83)</f>
        <v>0</v>
      </c>
      <c r="R80" s="163"/>
      <c r="S80" s="163"/>
      <c r="T80" s="163"/>
      <c r="U80" s="163"/>
      <c r="V80" s="163">
        <f>SUM(V81:V83)</f>
        <v>0</v>
      </c>
      <c r="W80" s="163"/>
      <c r="X80" s="163"/>
      <c r="AF80" t="s">
        <v>377</v>
      </c>
    </row>
    <row r="81" spans="1:59" outlineLevel="1" x14ac:dyDescent="0.2">
      <c r="A81" s="176">
        <v>58</v>
      </c>
      <c r="B81" s="177" t="s">
        <v>2252</v>
      </c>
      <c r="C81" s="186" t="s">
        <v>2551</v>
      </c>
      <c r="D81" s="178" t="s">
        <v>1957</v>
      </c>
      <c r="E81" s="179">
        <v>3</v>
      </c>
      <c r="F81" s="174"/>
      <c r="G81" s="181">
        <f>ROUND(E81*F81,2)</f>
        <v>0</v>
      </c>
      <c r="H81" s="157">
        <v>0</v>
      </c>
      <c r="I81" s="156">
        <f>ROUND(E81*H81,2)</f>
        <v>0</v>
      </c>
      <c r="J81" s="157">
        <v>13150</v>
      </c>
      <c r="K81" s="156">
        <f>ROUND(E81*J81,2)</f>
        <v>39450</v>
      </c>
      <c r="L81" s="156">
        <v>15</v>
      </c>
      <c r="M81" s="156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6"/>
      <c r="S81" s="156" t="s">
        <v>485</v>
      </c>
      <c r="T81" s="156" t="s">
        <v>382</v>
      </c>
      <c r="U81" s="156">
        <v>0</v>
      </c>
      <c r="V81" s="156">
        <f>ROUND(E81*U81,2)</f>
        <v>0</v>
      </c>
      <c r="W81" s="156"/>
      <c r="X81" s="156" t="s">
        <v>533</v>
      </c>
      <c r="Y81" s="147"/>
      <c r="Z81" s="147"/>
      <c r="AA81" s="147"/>
      <c r="AB81" s="147"/>
      <c r="AC81" s="147"/>
      <c r="AD81" s="147"/>
      <c r="AE81" s="147"/>
      <c r="AF81" s="147" t="s">
        <v>534</v>
      </c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</row>
    <row r="82" spans="1:59" outlineLevel="1" x14ac:dyDescent="0.2">
      <c r="A82" s="176">
        <v>59</v>
      </c>
      <c r="B82" s="177" t="s">
        <v>2254</v>
      </c>
      <c r="C82" s="186" t="s">
        <v>2553</v>
      </c>
      <c r="D82" s="178" t="s">
        <v>1957</v>
      </c>
      <c r="E82" s="179">
        <v>1</v>
      </c>
      <c r="F82" s="174"/>
      <c r="G82" s="181">
        <f>ROUND(E82*F82,2)</f>
        <v>0</v>
      </c>
      <c r="H82" s="157">
        <v>0</v>
      </c>
      <c r="I82" s="156">
        <f>ROUND(E82*H82,2)</f>
        <v>0</v>
      </c>
      <c r="J82" s="157">
        <v>14281</v>
      </c>
      <c r="K82" s="156">
        <f>ROUND(E82*J82,2)</f>
        <v>14281</v>
      </c>
      <c r="L82" s="156">
        <v>15</v>
      </c>
      <c r="M82" s="156">
        <f>G82*(1+L82/100)</f>
        <v>0</v>
      </c>
      <c r="N82" s="156">
        <v>0</v>
      </c>
      <c r="O82" s="156">
        <f>ROUND(E82*N82,2)</f>
        <v>0</v>
      </c>
      <c r="P82" s="156">
        <v>0</v>
      </c>
      <c r="Q82" s="156">
        <f>ROUND(E82*P82,2)</f>
        <v>0</v>
      </c>
      <c r="R82" s="156"/>
      <c r="S82" s="156" t="s">
        <v>485</v>
      </c>
      <c r="T82" s="156" t="s">
        <v>382</v>
      </c>
      <c r="U82" s="156">
        <v>0</v>
      </c>
      <c r="V82" s="156">
        <f>ROUND(E82*U82,2)</f>
        <v>0</v>
      </c>
      <c r="W82" s="156"/>
      <c r="X82" s="156" t="s">
        <v>533</v>
      </c>
      <c r="Y82" s="147"/>
      <c r="Z82" s="147"/>
      <c r="AA82" s="147"/>
      <c r="AB82" s="147"/>
      <c r="AC82" s="147"/>
      <c r="AD82" s="147"/>
      <c r="AE82" s="147"/>
      <c r="AF82" s="147" t="s">
        <v>534</v>
      </c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</row>
    <row r="83" spans="1:59" outlineLevel="1" x14ac:dyDescent="0.2">
      <c r="A83" s="176">
        <v>60</v>
      </c>
      <c r="B83" s="177" t="s">
        <v>2256</v>
      </c>
      <c r="C83" s="186" t="s">
        <v>2552</v>
      </c>
      <c r="D83" s="178" t="s">
        <v>1957</v>
      </c>
      <c r="E83" s="179">
        <v>1</v>
      </c>
      <c r="F83" s="174"/>
      <c r="G83" s="181">
        <f>ROUND(E83*F83,2)</f>
        <v>0</v>
      </c>
      <c r="H83" s="157">
        <v>0</v>
      </c>
      <c r="I83" s="156">
        <f>ROUND(E83*H83,2)</f>
        <v>0</v>
      </c>
      <c r="J83" s="157">
        <v>2120</v>
      </c>
      <c r="K83" s="156">
        <f>ROUND(E83*J83,2)</f>
        <v>2120</v>
      </c>
      <c r="L83" s="156">
        <v>15</v>
      </c>
      <c r="M83" s="156">
        <f>G83*(1+L83/100)</f>
        <v>0</v>
      </c>
      <c r="N83" s="156">
        <v>0</v>
      </c>
      <c r="O83" s="156">
        <f>ROUND(E83*N83,2)</f>
        <v>0</v>
      </c>
      <c r="P83" s="156">
        <v>0</v>
      </c>
      <c r="Q83" s="156">
        <f>ROUND(E83*P83,2)</f>
        <v>0</v>
      </c>
      <c r="R83" s="156"/>
      <c r="S83" s="156" t="s">
        <v>485</v>
      </c>
      <c r="T83" s="156" t="s">
        <v>382</v>
      </c>
      <c r="U83" s="156">
        <v>0</v>
      </c>
      <c r="V83" s="156">
        <f>ROUND(E83*U83,2)</f>
        <v>0</v>
      </c>
      <c r="W83" s="156"/>
      <c r="X83" s="156" t="s">
        <v>533</v>
      </c>
      <c r="Y83" s="147"/>
      <c r="Z83" s="147"/>
      <c r="AA83" s="147"/>
      <c r="AB83" s="147"/>
      <c r="AC83" s="147"/>
      <c r="AD83" s="147"/>
      <c r="AE83" s="147"/>
      <c r="AF83" s="147" t="s">
        <v>534</v>
      </c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</row>
    <row r="84" spans="1:59" x14ac:dyDescent="0.2">
      <c r="A84" s="164" t="s">
        <v>376</v>
      </c>
      <c r="B84" s="165" t="s">
        <v>109</v>
      </c>
      <c r="C84" s="183" t="s">
        <v>113</v>
      </c>
      <c r="D84" s="166"/>
      <c r="E84" s="167"/>
      <c r="F84" s="168"/>
      <c r="G84" s="169">
        <f>SUMIF(AF85:AF87,"&lt;&gt;NOR",G85:G87)</f>
        <v>0</v>
      </c>
      <c r="H84" s="163"/>
      <c r="I84" s="163">
        <f>SUM(I85:I87)</f>
        <v>0</v>
      </c>
      <c r="J84" s="163"/>
      <c r="K84" s="163">
        <f>SUM(K85:K87)</f>
        <v>55851</v>
      </c>
      <c r="L84" s="163"/>
      <c r="M84" s="163">
        <f>SUM(M85:M87)</f>
        <v>0</v>
      </c>
      <c r="N84" s="163"/>
      <c r="O84" s="163">
        <f>SUM(O85:O87)</f>
        <v>0</v>
      </c>
      <c r="P84" s="163"/>
      <c r="Q84" s="163">
        <f>SUM(Q85:Q87)</f>
        <v>0</v>
      </c>
      <c r="R84" s="163"/>
      <c r="S84" s="163"/>
      <c r="T84" s="163"/>
      <c r="U84" s="163"/>
      <c r="V84" s="163">
        <f>SUM(V85:V87)</f>
        <v>0</v>
      </c>
      <c r="W84" s="163"/>
      <c r="X84" s="163"/>
      <c r="AF84" t="s">
        <v>377</v>
      </c>
    </row>
    <row r="85" spans="1:59" outlineLevel="1" x14ac:dyDescent="0.2">
      <c r="A85" s="176">
        <v>61</v>
      </c>
      <c r="B85" s="177" t="s">
        <v>2258</v>
      </c>
      <c r="C85" s="186" t="s">
        <v>2551</v>
      </c>
      <c r="D85" s="178" t="s">
        <v>1957</v>
      </c>
      <c r="E85" s="179">
        <v>3</v>
      </c>
      <c r="F85" s="174"/>
      <c r="G85" s="181">
        <f>ROUND(E85*F85,2)</f>
        <v>0</v>
      </c>
      <c r="H85" s="157">
        <v>0</v>
      </c>
      <c r="I85" s="156">
        <f>ROUND(E85*H85,2)</f>
        <v>0</v>
      </c>
      <c r="J85" s="157">
        <v>13150</v>
      </c>
      <c r="K85" s="156">
        <f>ROUND(E85*J85,2)</f>
        <v>39450</v>
      </c>
      <c r="L85" s="156">
        <v>15</v>
      </c>
      <c r="M85" s="156">
        <f>G85*(1+L85/100)</f>
        <v>0</v>
      </c>
      <c r="N85" s="156">
        <v>0</v>
      </c>
      <c r="O85" s="156">
        <f>ROUND(E85*N85,2)</f>
        <v>0</v>
      </c>
      <c r="P85" s="156">
        <v>0</v>
      </c>
      <c r="Q85" s="156">
        <f>ROUND(E85*P85,2)</f>
        <v>0</v>
      </c>
      <c r="R85" s="156"/>
      <c r="S85" s="156" t="s">
        <v>485</v>
      </c>
      <c r="T85" s="156" t="s">
        <v>382</v>
      </c>
      <c r="U85" s="156">
        <v>0</v>
      </c>
      <c r="V85" s="156">
        <f>ROUND(E85*U85,2)</f>
        <v>0</v>
      </c>
      <c r="W85" s="156"/>
      <c r="X85" s="156" t="s">
        <v>533</v>
      </c>
      <c r="Y85" s="147"/>
      <c r="Z85" s="147"/>
      <c r="AA85" s="147"/>
      <c r="AB85" s="147"/>
      <c r="AC85" s="147"/>
      <c r="AD85" s="147"/>
      <c r="AE85" s="147"/>
      <c r="AF85" s="147" t="s">
        <v>534</v>
      </c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</row>
    <row r="86" spans="1:59" outlineLevel="1" x14ac:dyDescent="0.2">
      <c r="A86" s="176">
        <v>62</v>
      </c>
      <c r="B86" s="177" t="s">
        <v>2260</v>
      </c>
      <c r="C86" s="186" t="s">
        <v>2553</v>
      </c>
      <c r="D86" s="178" t="s">
        <v>1957</v>
      </c>
      <c r="E86" s="179">
        <v>1</v>
      </c>
      <c r="F86" s="174"/>
      <c r="G86" s="181">
        <f>ROUND(E86*F86,2)</f>
        <v>0</v>
      </c>
      <c r="H86" s="157">
        <v>0</v>
      </c>
      <c r="I86" s="156">
        <f>ROUND(E86*H86,2)</f>
        <v>0</v>
      </c>
      <c r="J86" s="157">
        <v>14281</v>
      </c>
      <c r="K86" s="156">
        <f>ROUND(E86*J86,2)</f>
        <v>14281</v>
      </c>
      <c r="L86" s="156">
        <v>15</v>
      </c>
      <c r="M86" s="156">
        <f>G86*(1+L86/100)</f>
        <v>0</v>
      </c>
      <c r="N86" s="156">
        <v>0</v>
      </c>
      <c r="O86" s="156">
        <f>ROUND(E86*N86,2)</f>
        <v>0</v>
      </c>
      <c r="P86" s="156">
        <v>0</v>
      </c>
      <c r="Q86" s="156">
        <f>ROUND(E86*P86,2)</f>
        <v>0</v>
      </c>
      <c r="R86" s="156"/>
      <c r="S86" s="156" t="s">
        <v>485</v>
      </c>
      <c r="T86" s="156" t="s">
        <v>382</v>
      </c>
      <c r="U86" s="156">
        <v>0</v>
      </c>
      <c r="V86" s="156">
        <f>ROUND(E86*U86,2)</f>
        <v>0</v>
      </c>
      <c r="W86" s="156"/>
      <c r="X86" s="156" t="s">
        <v>533</v>
      </c>
      <c r="Y86" s="147"/>
      <c r="Z86" s="147"/>
      <c r="AA86" s="147"/>
      <c r="AB86" s="147"/>
      <c r="AC86" s="147"/>
      <c r="AD86" s="147"/>
      <c r="AE86" s="147"/>
      <c r="AF86" s="147" t="s">
        <v>534</v>
      </c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</row>
    <row r="87" spans="1:59" outlineLevel="1" x14ac:dyDescent="0.2">
      <c r="A87" s="176">
        <v>63</v>
      </c>
      <c r="B87" s="177" t="s">
        <v>2262</v>
      </c>
      <c r="C87" s="186" t="s">
        <v>2552</v>
      </c>
      <c r="D87" s="178" t="s">
        <v>1957</v>
      </c>
      <c r="E87" s="179">
        <v>1</v>
      </c>
      <c r="F87" s="174"/>
      <c r="G87" s="181">
        <f>ROUND(E87*F87,2)</f>
        <v>0</v>
      </c>
      <c r="H87" s="157">
        <v>0</v>
      </c>
      <c r="I87" s="156">
        <f>ROUND(E87*H87,2)</f>
        <v>0</v>
      </c>
      <c r="J87" s="157">
        <v>2120</v>
      </c>
      <c r="K87" s="156">
        <f>ROUND(E87*J87,2)</f>
        <v>2120</v>
      </c>
      <c r="L87" s="156">
        <v>15</v>
      </c>
      <c r="M87" s="156">
        <f>G87*(1+L87/100)</f>
        <v>0</v>
      </c>
      <c r="N87" s="156">
        <v>0</v>
      </c>
      <c r="O87" s="156">
        <f>ROUND(E87*N87,2)</f>
        <v>0</v>
      </c>
      <c r="P87" s="156">
        <v>0</v>
      </c>
      <c r="Q87" s="156">
        <f>ROUND(E87*P87,2)</f>
        <v>0</v>
      </c>
      <c r="R87" s="156"/>
      <c r="S87" s="156" t="s">
        <v>485</v>
      </c>
      <c r="T87" s="156" t="s">
        <v>382</v>
      </c>
      <c r="U87" s="156">
        <v>0</v>
      </c>
      <c r="V87" s="156">
        <f>ROUND(E87*U87,2)</f>
        <v>0</v>
      </c>
      <c r="W87" s="156"/>
      <c r="X87" s="156" t="s">
        <v>533</v>
      </c>
      <c r="Y87" s="147"/>
      <c r="Z87" s="147"/>
      <c r="AA87" s="147"/>
      <c r="AB87" s="147"/>
      <c r="AC87" s="147"/>
      <c r="AD87" s="147"/>
      <c r="AE87" s="147"/>
      <c r="AF87" s="147" t="s">
        <v>534</v>
      </c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</row>
    <row r="88" spans="1:59" x14ac:dyDescent="0.2">
      <c r="A88" s="164" t="s">
        <v>376</v>
      </c>
      <c r="B88" s="165" t="s">
        <v>114</v>
      </c>
      <c r="C88" s="183" t="s">
        <v>117</v>
      </c>
      <c r="D88" s="166"/>
      <c r="E88" s="167"/>
      <c r="F88" s="168"/>
      <c r="G88" s="169">
        <f>SUMIF(AF89:AF91,"&lt;&gt;NOR",G89:G91)</f>
        <v>0</v>
      </c>
      <c r="H88" s="163"/>
      <c r="I88" s="163">
        <f>SUM(I89:I91)</f>
        <v>0</v>
      </c>
      <c r="J88" s="163"/>
      <c r="K88" s="163">
        <f>SUM(K89:K91)</f>
        <v>220683</v>
      </c>
      <c r="L88" s="163"/>
      <c r="M88" s="163">
        <f>SUM(M89:M91)</f>
        <v>0</v>
      </c>
      <c r="N88" s="163"/>
      <c r="O88" s="163">
        <f>SUM(O89:O91)</f>
        <v>0</v>
      </c>
      <c r="P88" s="163"/>
      <c r="Q88" s="163">
        <f>SUM(Q89:Q91)</f>
        <v>0</v>
      </c>
      <c r="R88" s="163"/>
      <c r="S88" s="163"/>
      <c r="T88" s="163"/>
      <c r="U88" s="163"/>
      <c r="V88" s="163">
        <f>SUM(V89:V91)</f>
        <v>0</v>
      </c>
      <c r="W88" s="163"/>
      <c r="X88" s="163"/>
      <c r="AF88" t="s">
        <v>377</v>
      </c>
    </row>
    <row r="89" spans="1:59" ht="22.5" outlineLevel="1" x14ac:dyDescent="0.2">
      <c r="A89" s="176">
        <v>64</v>
      </c>
      <c r="B89" s="177" t="s">
        <v>2264</v>
      </c>
      <c r="C89" s="186" t="s">
        <v>2554</v>
      </c>
      <c r="D89" s="178" t="s">
        <v>1957</v>
      </c>
      <c r="E89" s="179">
        <v>1</v>
      </c>
      <c r="F89" s="174"/>
      <c r="G89" s="181">
        <f>ROUND(E89*F89,2)</f>
        <v>0</v>
      </c>
      <c r="H89" s="157">
        <v>0</v>
      </c>
      <c r="I89" s="156">
        <f>ROUND(E89*H89,2)</f>
        <v>0</v>
      </c>
      <c r="J89" s="157">
        <v>187892</v>
      </c>
      <c r="K89" s="156">
        <f>ROUND(E89*J89,2)</f>
        <v>187892</v>
      </c>
      <c r="L89" s="156">
        <v>15</v>
      </c>
      <c r="M89" s="156">
        <f>G89*(1+L89/100)</f>
        <v>0</v>
      </c>
      <c r="N89" s="156">
        <v>0</v>
      </c>
      <c r="O89" s="156">
        <f>ROUND(E89*N89,2)</f>
        <v>0</v>
      </c>
      <c r="P89" s="156">
        <v>0</v>
      </c>
      <c r="Q89" s="156">
        <f>ROUND(E89*P89,2)</f>
        <v>0</v>
      </c>
      <c r="R89" s="156"/>
      <c r="S89" s="156" t="s">
        <v>485</v>
      </c>
      <c r="T89" s="156" t="s">
        <v>382</v>
      </c>
      <c r="U89" s="156">
        <v>0</v>
      </c>
      <c r="V89" s="156">
        <f>ROUND(E89*U89,2)</f>
        <v>0</v>
      </c>
      <c r="W89" s="156"/>
      <c r="X89" s="156" t="s">
        <v>533</v>
      </c>
      <c r="Y89" s="147"/>
      <c r="Z89" s="147"/>
      <c r="AA89" s="147"/>
      <c r="AB89" s="147"/>
      <c r="AC89" s="147"/>
      <c r="AD89" s="147"/>
      <c r="AE89" s="147"/>
      <c r="AF89" s="147" t="s">
        <v>534</v>
      </c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</row>
    <row r="90" spans="1:59" ht="45" outlineLevel="1" x14ac:dyDescent="0.2">
      <c r="A90" s="176">
        <v>65</v>
      </c>
      <c r="B90" s="177" t="s">
        <v>2369</v>
      </c>
      <c r="C90" s="186" t="s">
        <v>2555</v>
      </c>
      <c r="D90" s="178" t="s">
        <v>1957</v>
      </c>
      <c r="E90" s="179">
        <v>1</v>
      </c>
      <c r="F90" s="174"/>
      <c r="G90" s="181">
        <f>ROUND(E90*F90,2)</f>
        <v>0</v>
      </c>
      <c r="H90" s="157">
        <v>0</v>
      </c>
      <c r="I90" s="156">
        <f>ROUND(E90*H90,2)</f>
        <v>0</v>
      </c>
      <c r="J90" s="157">
        <v>28541</v>
      </c>
      <c r="K90" s="156">
        <f>ROUND(E90*J90,2)</f>
        <v>28541</v>
      </c>
      <c r="L90" s="156">
        <v>15</v>
      </c>
      <c r="M90" s="156">
        <f>G90*(1+L90/100)</f>
        <v>0</v>
      </c>
      <c r="N90" s="156">
        <v>0</v>
      </c>
      <c r="O90" s="156">
        <f>ROUND(E90*N90,2)</f>
        <v>0</v>
      </c>
      <c r="P90" s="156">
        <v>0</v>
      </c>
      <c r="Q90" s="156">
        <f>ROUND(E90*P90,2)</f>
        <v>0</v>
      </c>
      <c r="R90" s="156"/>
      <c r="S90" s="156" t="s">
        <v>485</v>
      </c>
      <c r="T90" s="156" t="s">
        <v>382</v>
      </c>
      <c r="U90" s="156">
        <v>0</v>
      </c>
      <c r="V90" s="156">
        <f>ROUND(E90*U90,2)</f>
        <v>0</v>
      </c>
      <c r="W90" s="156"/>
      <c r="X90" s="156" t="s">
        <v>383</v>
      </c>
      <c r="Y90" s="147"/>
      <c r="Z90" s="147"/>
      <c r="AA90" s="147"/>
      <c r="AB90" s="147"/>
      <c r="AC90" s="147"/>
      <c r="AD90" s="147"/>
      <c r="AE90" s="147"/>
      <c r="AF90" s="147" t="s">
        <v>384</v>
      </c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</row>
    <row r="91" spans="1:59" outlineLevel="1" x14ac:dyDescent="0.2">
      <c r="A91" s="176">
        <v>66</v>
      </c>
      <c r="B91" s="177" t="s">
        <v>2266</v>
      </c>
      <c r="C91" s="186" t="s">
        <v>2556</v>
      </c>
      <c r="D91" s="178" t="s">
        <v>1957</v>
      </c>
      <c r="E91" s="179">
        <v>1</v>
      </c>
      <c r="F91" s="174"/>
      <c r="G91" s="181">
        <f>ROUND(E91*F91,2)</f>
        <v>0</v>
      </c>
      <c r="H91" s="157">
        <v>0</v>
      </c>
      <c r="I91" s="156">
        <f>ROUND(E91*H91,2)</f>
        <v>0</v>
      </c>
      <c r="J91" s="157">
        <v>4250</v>
      </c>
      <c r="K91" s="156">
        <f>ROUND(E91*J91,2)</f>
        <v>4250</v>
      </c>
      <c r="L91" s="156">
        <v>15</v>
      </c>
      <c r="M91" s="156">
        <f>G91*(1+L91/100)</f>
        <v>0</v>
      </c>
      <c r="N91" s="156">
        <v>0</v>
      </c>
      <c r="O91" s="156">
        <f>ROUND(E91*N91,2)</f>
        <v>0</v>
      </c>
      <c r="P91" s="156">
        <v>0</v>
      </c>
      <c r="Q91" s="156">
        <f>ROUND(E91*P91,2)</f>
        <v>0</v>
      </c>
      <c r="R91" s="156"/>
      <c r="S91" s="156" t="s">
        <v>485</v>
      </c>
      <c r="T91" s="156" t="s">
        <v>382</v>
      </c>
      <c r="U91" s="156">
        <v>0</v>
      </c>
      <c r="V91" s="156">
        <f>ROUND(E91*U91,2)</f>
        <v>0</v>
      </c>
      <c r="W91" s="156"/>
      <c r="X91" s="156" t="s">
        <v>533</v>
      </c>
      <c r="Y91" s="147"/>
      <c r="Z91" s="147"/>
      <c r="AA91" s="147"/>
      <c r="AB91" s="147"/>
      <c r="AC91" s="147"/>
      <c r="AD91" s="147"/>
      <c r="AE91" s="147"/>
      <c r="AF91" s="147" t="s">
        <v>534</v>
      </c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</row>
    <row r="92" spans="1:59" x14ac:dyDescent="0.2">
      <c r="A92" s="164" t="s">
        <v>376</v>
      </c>
      <c r="B92" s="165" t="s">
        <v>118</v>
      </c>
      <c r="C92" s="183" t="s">
        <v>121</v>
      </c>
      <c r="D92" s="166"/>
      <c r="E92" s="167"/>
      <c r="F92" s="168"/>
      <c r="G92" s="169">
        <f>SUMIF(AF93:AF138,"&lt;&gt;NOR",G93:G138)</f>
        <v>0</v>
      </c>
      <c r="H92" s="163"/>
      <c r="I92" s="163">
        <f>SUM(I93:I138)</f>
        <v>9897</v>
      </c>
      <c r="J92" s="163"/>
      <c r="K92" s="163">
        <f>SUM(K93:K138)</f>
        <v>298072</v>
      </c>
      <c r="L92" s="163"/>
      <c r="M92" s="163">
        <f>SUM(M93:M138)</f>
        <v>0</v>
      </c>
      <c r="N92" s="163"/>
      <c r="O92" s="163">
        <f>SUM(O93:O138)</f>
        <v>0</v>
      </c>
      <c r="P92" s="163"/>
      <c r="Q92" s="163">
        <f>SUM(Q93:Q138)</f>
        <v>0</v>
      </c>
      <c r="R92" s="163"/>
      <c r="S92" s="163"/>
      <c r="T92" s="163"/>
      <c r="U92" s="163"/>
      <c r="V92" s="163">
        <f>SUM(V93:V138)</f>
        <v>0</v>
      </c>
      <c r="W92" s="163"/>
      <c r="X92" s="163"/>
      <c r="AF92" t="s">
        <v>377</v>
      </c>
    </row>
    <row r="93" spans="1:59" ht="56.25" outlineLevel="1" x14ac:dyDescent="0.2">
      <c r="A93" s="170">
        <v>67</v>
      </c>
      <c r="B93" s="171" t="s">
        <v>2242</v>
      </c>
      <c r="C93" s="184" t="s">
        <v>2557</v>
      </c>
      <c r="D93" s="172" t="s">
        <v>1957</v>
      </c>
      <c r="E93" s="173">
        <v>1</v>
      </c>
      <c r="F93" s="174"/>
      <c r="G93" s="175">
        <f>ROUND(E93*F93,2)</f>
        <v>0</v>
      </c>
      <c r="H93" s="157">
        <v>0</v>
      </c>
      <c r="I93" s="156">
        <f>ROUND(E93*H93,2)</f>
        <v>0</v>
      </c>
      <c r="J93" s="157">
        <v>18620</v>
      </c>
      <c r="K93" s="156">
        <f>ROUND(E93*J93,2)</f>
        <v>18620</v>
      </c>
      <c r="L93" s="156">
        <v>15</v>
      </c>
      <c r="M93" s="156">
        <f>G93*(1+L93/100)</f>
        <v>0</v>
      </c>
      <c r="N93" s="156">
        <v>0</v>
      </c>
      <c r="O93" s="156">
        <f>ROUND(E93*N93,2)</f>
        <v>0</v>
      </c>
      <c r="P93" s="156">
        <v>0</v>
      </c>
      <c r="Q93" s="156">
        <f>ROUND(E93*P93,2)</f>
        <v>0</v>
      </c>
      <c r="R93" s="156"/>
      <c r="S93" s="156" t="s">
        <v>485</v>
      </c>
      <c r="T93" s="156" t="s">
        <v>382</v>
      </c>
      <c r="U93" s="156">
        <v>0</v>
      </c>
      <c r="V93" s="156">
        <f>ROUND(E93*U93,2)</f>
        <v>0</v>
      </c>
      <c r="W93" s="156"/>
      <c r="X93" s="156" t="s">
        <v>533</v>
      </c>
      <c r="Y93" s="147"/>
      <c r="Z93" s="147"/>
      <c r="AA93" s="147"/>
      <c r="AB93" s="147"/>
      <c r="AC93" s="147"/>
      <c r="AD93" s="147"/>
      <c r="AE93" s="147"/>
      <c r="AF93" s="147" t="s">
        <v>534</v>
      </c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</row>
    <row r="94" spans="1:59" outlineLevel="1" x14ac:dyDescent="0.2">
      <c r="A94" s="154"/>
      <c r="B94" s="155"/>
      <c r="C94" s="249" t="s">
        <v>2558</v>
      </c>
      <c r="D94" s="250"/>
      <c r="E94" s="250"/>
      <c r="F94" s="250"/>
      <c r="G94" s="250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47"/>
      <c r="Z94" s="147"/>
      <c r="AA94" s="147"/>
      <c r="AB94" s="147"/>
      <c r="AC94" s="147"/>
      <c r="AD94" s="147"/>
      <c r="AE94" s="147"/>
      <c r="AF94" s="147" t="s">
        <v>655</v>
      </c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</row>
    <row r="95" spans="1:59" outlineLevel="1" x14ac:dyDescent="0.2">
      <c r="A95" s="154"/>
      <c r="B95" s="155"/>
      <c r="C95" s="247" t="s">
        <v>2559</v>
      </c>
      <c r="D95" s="248"/>
      <c r="E95" s="248"/>
      <c r="F95" s="248"/>
      <c r="G95" s="248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  <c r="Y95" s="147"/>
      <c r="Z95" s="147"/>
      <c r="AA95" s="147"/>
      <c r="AB95" s="147"/>
      <c r="AC95" s="147"/>
      <c r="AD95" s="147"/>
      <c r="AE95" s="147"/>
      <c r="AF95" s="147" t="s">
        <v>655</v>
      </c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</row>
    <row r="96" spans="1:59" outlineLevel="1" x14ac:dyDescent="0.2">
      <c r="A96" s="154"/>
      <c r="B96" s="155"/>
      <c r="C96" s="247" t="s">
        <v>2560</v>
      </c>
      <c r="D96" s="248"/>
      <c r="E96" s="248"/>
      <c r="F96" s="248"/>
      <c r="G96" s="248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47"/>
      <c r="Z96" s="147"/>
      <c r="AA96" s="147"/>
      <c r="AB96" s="147"/>
      <c r="AC96" s="147"/>
      <c r="AD96" s="147"/>
      <c r="AE96" s="147"/>
      <c r="AF96" s="147" t="s">
        <v>655</v>
      </c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</row>
    <row r="97" spans="1:59" outlineLevel="1" x14ac:dyDescent="0.2">
      <c r="A97" s="154"/>
      <c r="B97" s="155"/>
      <c r="C97" s="247" t="s">
        <v>2561</v>
      </c>
      <c r="D97" s="248"/>
      <c r="E97" s="248"/>
      <c r="F97" s="248"/>
      <c r="G97" s="248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47"/>
      <c r="Z97" s="147"/>
      <c r="AA97" s="147"/>
      <c r="AB97" s="147"/>
      <c r="AC97" s="147"/>
      <c r="AD97" s="147"/>
      <c r="AE97" s="147"/>
      <c r="AF97" s="147" t="s">
        <v>655</v>
      </c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</row>
    <row r="98" spans="1:59" ht="45" outlineLevel="1" x14ac:dyDescent="0.2">
      <c r="A98" s="170">
        <v>68</v>
      </c>
      <c r="B98" s="171" t="s">
        <v>2244</v>
      </c>
      <c r="C98" s="184" t="s">
        <v>2562</v>
      </c>
      <c r="D98" s="172" t="s">
        <v>1957</v>
      </c>
      <c r="E98" s="173">
        <v>1</v>
      </c>
      <c r="F98" s="174"/>
      <c r="G98" s="175">
        <f>ROUND(E98*F98,2)</f>
        <v>0</v>
      </c>
      <c r="H98" s="157">
        <v>0</v>
      </c>
      <c r="I98" s="156">
        <f>ROUND(E98*H98,2)</f>
        <v>0</v>
      </c>
      <c r="J98" s="157">
        <v>33265</v>
      </c>
      <c r="K98" s="156">
        <f>ROUND(E98*J98,2)</f>
        <v>33265</v>
      </c>
      <c r="L98" s="156">
        <v>15</v>
      </c>
      <c r="M98" s="156">
        <f>G98*(1+L98/100)</f>
        <v>0</v>
      </c>
      <c r="N98" s="156">
        <v>0</v>
      </c>
      <c r="O98" s="156">
        <f>ROUND(E98*N98,2)</f>
        <v>0</v>
      </c>
      <c r="P98" s="156">
        <v>0</v>
      </c>
      <c r="Q98" s="156">
        <f>ROUND(E98*P98,2)</f>
        <v>0</v>
      </c>
      <c r="R98" s="156"/>
      <c r="S98" s="156" t="s">
        <v>485</v>
      </c>
      <c r="T98" s="156" t="s">
        <v>382</v>
      </c>
      <c r="U98" s="156">
        <v>0</v>
      </c>
      <c r="V98" s="156">
        <f>ROUND(E98*U98,2)</f>
        <v>0</v>
      </c>
      <c r="W98" s="156"/>
      <c r="X98" s="156" t="s">
        <v>533</v>
      </c>
      <c r="Y98" s="147"/>
      <c r="Z98" s="147"/>
      <c r="AA98" s="147"/>
      <c r="AB98" s="147"/>
      <c r="AC98" s="147"/>
      <c r="AD98" s="147"/>
      <c r="AE98" s="147"/>
      <c r="AF98" s="147" t="s">
        <v>534</v>
      </c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</row>
    <row r="99" spans="1:59" outlineLevel="1" x14ac:dyDescent="0.2">
      <c r="A99" s="154"/>
      <c r="B99" s="155"/>
      <c r="C99" s="249" t="s">
        <v>2563</v>
      </c>
      <c r="D99" s="250"/>
      <c r="E99" s="250"/>
      <c r="F99" s="250"/>
      <c r="G99" s="250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47"/>
      <c r="Z99" s="147"/>
      <c r="AA99" s="147"/>
      <c r="AB99" s="147"/>
      <c r="AC99" s="147"/>
      <c r="AD99" s="147"/>
      <c r="AE99" s="147"/>
      <c r="AF99" s="147" t="s">
        <v>655</v>
      </c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</row>
    <row r="100" spans="1:59" outlineLevel="1" x14ac:dyDescent="0.2">
      <c r="A100" s="154"/>
      <c r="B100" s="155"/>
      <c r="C100" s="247" t="s">
        <v>2564</v>
      </c>
      <c r="D100" s="248"/>
      <c r="E100" s="248"/>
      <c r="F100" s="248"/>
      <c r="G100" s="248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47"/>
      <c r="Z100" s="147"/>
      <c r="AA100" s="147"/>
      <c r="AB100" s="147"/>
      <c r="AC100" s="147"/>
      <c r="AD100" s="147"/>
      <c r="AE100" s="147"/>
      <c r="AF100" s="147" t="s">
        <v>655</v>
      </c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</row>
    <row r="101" spans="1:59" outlineLevel="1" x14ac:dyDescent="0.2">
      <c r="A101" s="154"/>
      <c r="B101" s="155"/>
      <c r="C101" s="247" t="s">
        <v>2565</v>
      </c>
      <c r="D101" s="248"/>
      <c r="E101" s="248"/>
      <c r="F101" s="248"/>
      <c r="G101" s="248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47"/>
      <c r="Z101" s="147"/>
      <c r="AA101" s="147"/>
      <c r="AB101" s="147"/>
      <c r="AC101" s="147"/>
      <c r="AD101" s="147"/>
      <c r="AE101" s="147"/>
      <c r="AF101" s="147" t="s">
        <v>655</v>
      </c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</row>
    <row r="102" spans="1:59" outlineLevel="1" x14ac:dyDescent="0.2">
      <c r="A102" s="154"/>
      <c r="B102" s="155"/>
      <c r="C102" s="247" t="s">
        <v>2566</v>
      </c>
      <c r="D102" s="248"/>
      <c r="E102" s="248"/>
      <c r="F102" s="248"/>
      <c r="G102" s="248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47"/>
      <c r="Z102" s="147"/>
      <c r="AA102" s="147"/>
      <c r="AB102" s="147"/>
      <c r="AC102" s="147"/>
      <c r="AD102" s="147"/>
      <c r="AE102" s="147"/>
      <c r="AF102" s="147" t="s">
        <v>655</v>
      </c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</row>
    <row r="103" spans="1:59" outlineLevel="1" x14ac:dyDescent="0.2">
      <c r="A103" s="154"/>
      <c r="B103" s="155"/>
      <c r="C103" s="247" t="s">
        <v>2567</v>
      </c>
      <c r="D103" s="248"/>
      <c r="E103" s="248"/>
      <c r="F103" s="248"/>
      <c r="G103" s="248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47"/>
      <c r="Z103" s="147"/>
      <c r="AA103" s="147"/>
      <c r="AB103" s="147"/>
      <c r="AC103" s="147"/>
      <c r="AD103" s="147"/>
      <c r="AE103" s="147"/>
      <c r="AF103" s="147" t="s">
        <v>655</v>
      </c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</row>
    <row r="104" spans="1:59" outlineLevel="1" x14ac:dyDescent="0.2">
      <c r="A104" s="176">
        <v>69</v>
      </c>
      <c r="B104" s="177" t="s">
        <v>2246</v>
      </c>
      <c r="C104" s="186" t="s">
        <v>2568</v>
      </c>
      <c r="D104" s="178" t="s">
        <v>1957</v>
      </c>
      <c r="E104" s="179">
        <v>10</v>
      </c>
      <c r="F104" s="174"/>
      <c r="G104" s="181">
        <f t="shared" ref="G104:G111" si="21">ROUND(E104*F104,2)</f>
        <v>0</v>
      </c>
      <c r="H104" s="157">
        <v>0</v>
      </c>
      <c r="I104" s="156">
        <f t="shared" ref="I104:I111" si="22">ROUND(E104*H104,2)</f>
        <v>0</v>
      </c>
      <c r="J104" s="157">
        <v>4500</v>
      </c>
      <c r="K104" s="156">
        <f t="shared" ref="K104:K111" si="23">ROUND(E104*J104,2)</f>
        <v>45000</v>
      </c>
      <c r="L104" s="156">
        <v>15</v>
      </c>
      <c r="M104" s="156">
        <f t="shared" ref="M104:M111" si="24">G104*(1+L104/100)</f>
        <v>0</v>
      </c>
      <c r="N104" s="156">
        <v>0</v>
      </c>
      <c r="O104" s="156">
        <f t="shared" ref="O104:O111" si="25">ROUND(E104*N104,2)</f>
        <v>0</v>
      </c>
      <c r="P104" s="156">
        <v>0</v>
      </c>
      <c r="Q104" s="156">
        <f t="shared" ref="Q104:Q111" si="26">ROUND(E104*P104,2)</f>
        <v>0</v>
      </c>
      <c r="R104" s="156"/>
      <c r="S104" s="156" t="s">
        <v>485</v>
      </c>
      <c r="T104" s="156" t="s">
        <v>382</v>
      </c>
      <c r="U104" s="156">
        <v>0</v>
      </c>
      <c r="V104" s="156">
        <f t="shared" ref="V104:V111" si="27">ROUND(E104*U104,2)</f>
        <v>0</v>
      </c>
      <c r="W104" s="156"/>
      <c r="X104" s="156" t="s">
        <v>533</v>
      </c>
      <c r="Y104" s="147"/>
      <c r="Z104" s="147"/>
      <c r="AA104" s="147"/>
      <c r="AB104" s="147"/>
      <c r="AC104" s="147"/>
      <c r="AD104" s="147"/>
      <c r="AE104" s="147"/>
      <c r="AF104" s="147" t="s">
        <v>534</v>
      </c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</row>
    <row r="105" spans="1:59" outlineLevel="1" x14ac:dyDescent="0.2">
      <c r="A105" s="176">
        <v>70</v>
      </c>
      <c r="B105" s="177" t="s">
        <v>2248</v>
      </c>
      <c r="C105" s="186" t="s">
        <v>2569</v>
      </c>
      <c r="D105" s="178" t="s">
        <v>1957</v>
      </c>
      <c r="E105" s="179">
        <v>5</v>
      </c>
      <c r="F105" s="174"/>
      <c r="G105" s="181">
        <f t="shared" si="21"/>
        <v>0</v>
      </c>
      <c r="H105" s="157">
        <v>0</v>
      </c>
      <c r="I105" s="156">
        <f t="shared" si="22"/>
        <v>0</v>
      </c>
      <c r="J105" s="157">
        <v>6200</v>
      </c>
      <c r="K105" s="156">
        <f t="shared" si="23"/>
        <v>31000</v>
      </c>
      <c r="L105" s="156">
        <v>15</v>
      </c>
      <c r="M105" s="156">
        <f t="shared" si="24"/>
        <v>0</v>
      </c>
      <c r="N105" s="156">
        <v>0</v>
      </c>
      <c r="O105" s="156">
        <f t="shared" si="25"/>
        <v>0</v>
      </c>
      <c r="P105" s="156">
        <v>0</v>
      </c>
      <c r="Q105" s="156">
        <f t="shared" si="26"/>
        <v>0</v>
      </c>
      <c r="R105" s="156"/>
      <c r="S105" s="156" t="s">
        <v>485</v>
      </c>
      <c r="T105" s="156" t="s">
        <v>382</v>
      </c>
      <c r="U105" s="156">
        <v>0</v>
      </c>
      <c r="V105" s="156">
        <f t="shared" si="27"/>
        <v>0</v>
      </c>
      <c r="W105" s="156"/>
      <c r="X105" s="156" t="s">
        <v>533</v>
      </c>
      <c r="Y105" s="147"/>
      <c r="Z105" s="147"/>
      <c r="AA105" s="147"/>
      <c r="AB105" s="147"/>
      <c r="AC105" s="147"/>
      <c r="AD105" s="147"/>
      <c r="AE105" s="147"/>
      <c r="AF105" s="147" t="s">
        <v>534</v>
      </c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</row>
    <row r="106" spans="1:59" ht="45" outlineLevel="1" x14ac:dyDescent="0.2">
      <c r="A106" s="176">
        <v>71</v>
      </c>
      <c r="B106" s="177" t="s">
        <v>2250</v>
      </c>
      <c r="C106" s="186" t="s">
        <v>2570</v>
      </c>
      <c r="D106" s="178" t="s">
        <v>1957</v>
      </c>
      <c r="E106" s="179">
        <v>1</v>
      </c>
      <c r="F106" s="174"/>
      <c r="G106" s="181">
        <f t="shared" si="21"/>
        <v>0</v>
      </c>
      <c r="H106" s="157">
        <v>0</v>
      </c>
      <c r="I106" s="156">
        <f t="shared" si="22"/>
        <v>0</v>
      </c>
      <c r="J106" s="157">
        <v>3500</v>
      </c>
      <c r="K106" s="156">
        <f t="shared" si="23"/>
        <v>3500</v>
      </c>
      <c r="L106" s="156">
        <v>15</v>
      </c>
      <c r="M106" s="156">
        <f t="shared" si="24"/>
        <v>0</v>
      </c>
      <c r="N106" s="156">
        <v>0</v>
      </c>
      <c r="O106" s="156">
        <f t="shared" si="25"/>
        <v>0</v>
      </c>
      <c r="P106" s="156">
        <v>0</v>
      </c>
      <c r="Q106" s="156">
        <f t="shared" si="26"/>
        <v>0</v>
      </c>
      <c r="R106" s="156"/>
      <c r="S106" s="156" t="s">
        <v>485</v>
      </c>
      <c r="T106" s="156" t="s">
        <v>382</v>
      </c>
      <c r="U106" s="156">
        <v>0</v>
      </c>
      <c r="V106" s="156">
        <f t="shared" si="27"/>
        <v>0</v>
      </c>
      <c r="W106" s="156"/>
      <c r="X106" s="156" t="s">
        <v>533</v>
      </c>
      <c r="Y106" s="147"/>
      <c r="Z106" s="147"/>
      <c r="AA106" s="147"/>
      <c r="AB106" s="147"/>
      <c r="AC106" s="147"/>
      <c r="AD106" s="147"/>
      <c r="AE106" s="147"/>
      <c r="AF106" s="147" t="s">
        <v>534</v>
      </c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</row>
    <row r="107" spans="1:59" ht="33.75" outlineLevel="1" x14ac:dyDescent="0.2">
      <c r="A107" s="176">
        <v>72</v>
      </c>
      <c r="B107" s="177" t="s">
        <v>2252</v>
      </c>
      <c r="C107" s="186" t="s">
        <v>2571</v>
      </c>
      <c r="D107" s="178" t="s">
        <v>1957</v>
      </c>
      <c r="E107" s="179">
        <v>1</v>
      </c>
      <c r="F107" s="174"/>
      <c r="G107" s="181">
        <f t="shared" si="21"/>
        <v>0</v>
      </c>
      <c r="H107" s="157">
        <v>0</v>
      </c>
      <c r="I107" s="156">
        <f t="shared" si="22"/>
        <v>0</v>
      </c>
      <c r="J107" s="157">
        <v>2500</v>
      </c>
      <c r="K107" s="156">
        <f t="shared" si="23"/>
        <v>2500</v>
      </c>
      <c r="L107" s="156">
        <v>15</v>
      </c>
      <c r="M107" s="156">
        <f t="shared" si="24"/>
        <v>0</v>
      </c>
      <c r="N107" s="156">
        <v>0</v>
      </c>
      <c r="O107" s="156">
        <f t="shared" si="25"/>
        <v>0</v>
      </c>
      <c r="P107" s="156">
        <v>0</v>
      </c>
      <c r="Q107" s="156">
        <f t="shared" si="26"/>
        <v>0</v>
      </c>
      <c r="R107" s="156"/>
      <c r="S107" s="156" t="s">
        <v>485</v>
      </c>
      <c r="T107" s="156" t="s">
        <v>382</v>
      </c>
      <c r="U107" s="156">
        <v>0</v>
      </c>
      <c r="V107" s="156">
        <f t="shared" si="27"/>
        <v>0</v>
      </c>
      <c r="W107" s="156"/>
      <c r="X107" s="156" t="s">
        <v>533</v>
      </c>
      <c r="Y107" s="147"/>
      <c r="Z107" s="147"/>
      <c r="AA107" s="147"/>
      <c r="AB107" s="147"/>
      <c r="AC107" s="147"/>
      <c r="AD107" s="147"/>
      <c r="AE107" s="147"/>
      <c r="AF107" s="147" t="s">
        <v>534</v>
      </c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</row>
    <row r="108" spans="1:59" ht="22.5" outlineLevel="1" x14ac:dyDescent="0.2">
      <c r="A108" s="176">
        <v>73</v>
      </c>
      <c r="B108" s="177" t="s">
        <v>2254</v>
      </c>
      <c r="C108" s="186" t="s">
        <v>2572</v>
      </c>
      <c r="D108" s="178" t="s">
        <v>1957</v>
      </c>
      <c r="E108" s="179">
        <v>1</v>
      </c>
      <c r="F108" s="174"/>
      <c r="G108" s="181">
        <f t="shared" si="21"/>
        <v>0</v>
      </c>
      <c r="H108" s="157">
        <v>0</v>
      </c>
      <c r="I108" s="156">
        <f t="shared" si="22"/>
        <v>0</v>
      </c>
      <c r="J108" s="157">
        <v>5000</v>
      </c>
      <c r="K108" s="156">
        <f t="shared" si="23"/>
        <v>5000</v>
      </c>
      <c r="L108" s="156">
        <v>15</v>
      </c>
      <c r="M108" s="156">
        <f t="shared" si="24"/>
        <v>0</v>
      </c>
      <c r="N108" s="156">
        <v>0</v>
      </c>
      <c r="O108" s="156">
        <f t="shared" si="25"/>
        <v>0</v>
      </c>
      <c r="P108" s="156">
        <v>0</v>
      </c>
      <c r="Q108" s="156">
        <f t="shared" si="26"/>
        <v>0</v>
      </c>
      <c r="R108" s="156"/>
      <c r="S108" s="156" t="s">
        <v>485</v>
      </c>
      <c r="T108" s="156" t="s">
        <v>382</v>
      </c>
      <c r="U108" s="156">
        <v>0</v>
      </c>
      <c r="V108" s="156">
        <f t="shared" si="27"/>
        <v>0</v>
      </c>
      <c r="W108" s="156"/>
      <c r="X108" s="156" t="s">
        <v>533</v>
      </c>
      <c r="Y108" s="147"/>
      <c r="Z108" s="147"/>
      <c r="AA108" s="147"/>
      <c r="AB108" s="147"/>
      <c r="AC108" s="147"/>
      <c r="AD108" s="147"/>
      <c r="AE108" s="147"/>
      <c r="AF108" s="147" t="s">
        <v>534</v>
      </c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</row>
    <row r="109" spans="1:59" outlineLevel="1" x14ac:dyDescent="0.2">
      <c r="A109" s="176">
        <v>74</v>
      </c>
      <c r="B109" s="177" t="s">
        <v>2256</v>
      </c>
      <c r="C109" s="186" t="s">
        <v>2573</v>
      </c>
      <c r="D109" s="178" t="s">
        <v>1957</v>
      </c>
      <c r="E109" s="179">
        <v>1</v>
      </c>
      <c r="F109" s="174"/>
      <c r="G109" s="181">
        <f t="shared" si="21"/>
        <v>0</v>
      </c>
      <c r="H109" s="157">
        <v>0</v>
      </c>
      <c r="I109" s="156">
        <f t="shared" si="22"/>
        <v>0</v>
      </c>
      <c r="J109" s="157">
        <v>15000</v>
      </c>
      <c r="K109" s="156">
        <f t="shared" si="23"/>
        <v>15000</v>
      </c>
      <c r="L109" s="156">
        <v>15</v>
      </c>
      <c r="M109" s="156">
        <f t="shared" si="24"/>
        <v>0</v>
      </c>
      <c r="N109" s="156">
        <v>0</v>
      </c>
      <c r="O109" s="156">
        <f t="shared" si="25"/>
        <v>0</v>
      </c>
      <c r="P109" s="156">
        <v>0</v>
      </c>
      <c r="Q109" s="156">
        <f t="shared" si="26"/>
        <v>0</v>
      </c>
      <c r="R109" s="156"/>
      <c r="S109" s="156" t="s">
        <v>485</v>
      </c>
      <c r="T109" s="156" t="s">
        <v>382</v>
      </c>
      <c r="U109" s="156">
        <v>0</v>
      </c>
      <c r="V109" s="156">
        <f t="shared" si="27"/>
        <v>0</v>
      </c>
      <c r="W109" s="156"/>
      <c r="X109" s="156" t="s">
        <v>533</v>
      </c>
      <c r="Y109" s="147"/>
      <c r="Z109" s="147"/>
      <c r="AA109" s="147"/>
      <c r="AB109" s="147"/>
      <c r="AC109" s="147"/>
      <c r="AD109" s="147"/>
      <c r="AE109" s="147"/>
      <c r="AF109" s="147" t="s">
        <v>534</v>
      </c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</row>
    <row r="110" spans="1:59" outlineLevel="1" x14ac:dyDescent="0.2">
      <c r="A110" s="176">
        <v>75</v>
      </c>
      <c r="B110" s="177" t="s">
        <v>2258</v>
      </c>
      <c r="C110" s="186" t="s">
        <v>2574</v>
      </c>
      <c r="D110" s="178" t="s">
        <v>1957</v>
      </c>
      <c r="E110" s="179">
        <v>1</v>
      </c>
      <c r="F110" s="174"/>
      <c r="G110" s="181">
        <f t="shared" si="21"/>
        <v>0</v>
      </c>
      <c r="H110" s="157">
        <v>0</v>
      </c>
      <c r="I110" s="156">
        <f t="shared" si="22"/>
        <v>0</v>
      </c>
      <c r="J110" s="157">
        <v>22000</v>
      </c>
      <c r="K110" s="156">
        <f t="shared" si="23"/>
        <v>22000</v>
      </c>
      <c r="L110" s="156">
        <v>15</v>
      </c>
      <c r="M110" s="156">
        <f t="shared" si="24"/>
        <v>0</v>
      </c>
      <c r="N110" s="156">
        <v>0</v>
      </c>
      <c r="O110" s="156">
        <f t="shared" si="25"/>
        <v>0</v>
      </c>
      <c r="P110" s="156">
        <v>0</v>
      </c>
      <c r="Q110" s="156">
        <f t="shared" si="26"/>
        <v>0</v>
      </c>
      <c r="R110" s="156"/>
      <c r="S110" s="156" t="s">
        <v>485</v>
      </c>
      <c r="T110" s="156" t="s">
        <v>382</v>
      </c>
      <c r="U110" s="156">
        <v>0</v>
      </c>
      <c r="V110" s="156">
        <f t="shared" si="27"/>
        <v>0</v>
      </c>
      <c r="W110" s="156"/>
      <c r="X110" s="156" t="s">
        <v>533</v>
      </c>
      <c r="Y110" s="147"/>
      <c r="Z110" s="147"/>
      <c r="AA110" s="147"/>
      <c r="AB110" s="147"/>
      <c r="AC110" s="147"/>
      <c r="AD110" s="147"/>
      <c r="AE110" s="147"/>
      <c r="AF110" s="147" t="s">
        <v>534</v>
      </c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</row>
    <row r="111" spans="1:59" ht="56.25" outlineLevel="1" x14ac:dyDescent="0.2">
      <c r="A111" s="170">
        <v>76</v>
      </c>
      <c r="B111" s="171" t="s">
        <v>2260</v>
      </c>
      <c r="C111" s="184" t="s">
        <v>2575</v>
      </c>
      <c r="D111" s="172" t="s">
        <v>1957</v>
      </c>
      <c r="E111" s="173">
        <v>1</v>
      </c>
      <c r="F111" s="174"/>
      <c r="G111" s="175">
        <f t="shared" si="21"/>
        <v>0</v>
      </c>
      <c r="H111" s="157">
        <v>9897</v>
      </c>
      <c r="I111" s="156">
        <f t="shared" si="22"/>
        <v>9897</v>
      </c>
      <c r="J111" s="157">
        <v>0</v>
      </c>
      <c r="K111" s="156">
        <f t="shared" si="23"/>
        <v>0</v>
      </c>
      <c r="L111" s="156">
        <v>15</v>
      </c>
      <c r="M111" s="156">
        <f t="shared" si="24"/>
        <v>0</v>
      </c>
      <c r="N111" s="156">
        <v>0</v>
      </c>
      <c r="O111" s="156">
        <f t="shared" si="25"/>
        <v>0</v>
      </c>
      <c r="P111" s="156">
        <v>0</v>
      </c>
      <c r="Q111" s="156">
        <f t="shared" si="26"/>
        <v>0</v>
      </c>
      <c r="R111" s="156"/>
      <c r="S111" s="156" t="s">
        <v>485</v>
      </c>
      <c r="T111" s="156" t="s">
        <v>382</v>
      </c>
      <c r="U111" s="156">
        <v>0</v>
      </c>
      <c r="V111" s="156">
        <f t="shared" si="27"/>
        <v>0</v>
      </c>
      <c r="W111" s="156"/>
      <c r="X111" s="156" t="s">
        <v>407</v>
      </c>
      <c r="Y111" s="147"/>
      <c r="Z111" s="147"/>
      <c r="AA111" s="147"/>
      <c r="AB111" s="147"/>
      <c r="AC111" s="147"/>
      <c r="AD111" s="147"/>
      <c r="AE111" s="147"/>
      <c r="AF111" s="147" t="s">
        <v>408</v>
      </c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</row>
    <row r="112" spans="1:59" outlineLevel="1" x14ac:dyDescent="0.2">
      <c r="A112" s="154"/>
      <c r="B112" s="155"/>
      <c r="C112" s="249" t="s">
        <v>2576</v>
      </c>
      <c r="D112" s="250"/>
      <c r="E112" s="250"/>
      <c r="F112" s="250"/>
      <c r="G112" s="250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  <c r="Y112" s="147"/>
      <c r="Z112" s="147"/>
      <c r="AA112" s="147"/>
      <c r="AB112" s="147"/>
      <c r="AC112" s="147"/>
      <c r="AD112" s="147"/>
      <c r="AE112" s="147"/>
      <c r="AF112" s="147" t="s">
        <v>655</v>
      </c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</row>
    <row r="113" spans="1:59" outlineLevel="1" x14ac:dyDescent="0.2">
      <c r="A113" s="154"/>
      <c r="B113" s="155"/>
      <c r="C113" s="247" t="s">
        <v>2559</v>
      </c>
      <c r="D113" s="248"/>
      <c r="E113" s="248"/>
      <c r="F113" s="248"/>
      <c r="G113" s="248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  <c r="Y113" s="147"/>
      <c r="Z113" s="147"/>
      <c r="AA113" s="147"/>
      <c r="AB113" s="147"/>
      <c r="AC113" s="147"/>
      <c r="AD113" s="147"/>
      <c r="AE113" s="147"/>
      <c r="AF113" s="147" t="s">
        <v>655</v>
      </c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</row>
    <row r="114" spans="1:59" outlineLevel="1" x14ac:dyDescent="0.2">
      <c r="A114" s="154"/>
      <c r="B114" s="155"/>
      <c r="C114" s="247" t="s">
        <v>2560</v>
      </c>
      <c r="D114" s="248"/>
      <c r="E114" s="248"/>
      <c r="F114" s="248"/>
      <c r="G114" s="248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47"/>
      <c r="Z114" s="147"/>
      <c r="AA114" s="147"/>
      <c r="AB114" s="147"/>
      <c r="AC114" s="147"/>
      <c r="AD114" s="147"/>
      <c r="AE114" s="147"/>
      <c r="AF114" s="147" t="s">
        <v>655</v>
      </c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</row>
    <row r="115" spans="1:59" outlineLevel="1" x14ac:dyDescent="0.2">
      <c r="A115" s="154"/>
      <c r="B115" s="155"/>
      <c r="C115" s="247" t="s">
        <v>2561</v>
      </c>
      <c r="D115" s="248"/>
      <c r="E115" s="248"/>
      <c r="F115" s="248"/>
      <c r="G115" s="248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47"/>
      <c r="Z115" s="147"/>
      <c r="AA115" s="147"/>
      <c r="AB115" s="147"/>
      <c r="AC115" s="147"/>
      <c r="AD115" s="147"/>
      <c r="AE115" s="147"/>
      <c r="AF115" s="147" t="s">
        <v>655</v>
      </c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</row>
    <row r="116" spans="1:59" ht="45" outlineLevel="1" x14ac:dyDescent="0.2">
      <c r="A116" s="170">
        <v>77</v>
      </c>
      <c r="B116" s="171" t="s">
        <v>2262</v>
      </c>
      <c r="C116" s="184" t="s">
        <v>2562</v>
      </c>
      <c r="D116" s="172" t="s">
        <v>1957</v>
      </c>
      <c r="E116" s="173">
        <v>1</v>
      </c>
      <c r="F116" s="174"/>
      <c r="G116" s="175">
        <f>ROUND(E116*F116,2)</f>
        <v>0</v>
      </c>
      <c r="H116" s="157">
        <v>0</v>
      </c>
      <c r="I116" s="156">
        <f>ROUND(E116*H116,2)</f>
        <v>0</v>
      </c>
      <c r="J116" s="157">
        <v>22145</v>
      </c>
      <c r="K116" s="156">
        <f>ROUND(E116*J116,2)</f>
        <v>22145</v>
      </c>
      <c r="L116" s="156">
        <v>15</v>
      </c>
      <c r="M116" s="156">
        <f>G116*(1+L116/100)</f>
        <v>0</v>
      </c>
      <c r="N116" s="156">
        <v>0</v>
      </c>
      <c r="O116" s="156">
        <f>ROUND(E116*N116,2)</f>
        <v>0</v>
      </c>
      <c r="P116" s="156">
        <v>0</v>
      </c>
      <c r="Q116" s="156">
        <f>ROUND(E116*P116,2)</f>
        <v>0</v>
      </c>
      <c r="R116" s="156"/>
      <c r="S116" s="156" t="s">
        <v>485</v>
      </c>
      <c r="T116" s="156" t="s">
        <v>382</v>
      </c>
      <c r="U116" s="156">
        <v>0</v>
      </c>
      <c r="V116" s="156">
        <f>ROUND(E116*U116,2)</f>
        <v>0</v>
      </c>
      <c r="W116" s="156"/>
      <c r="X116" s="156" t="s">
        <v>533</v>
      </c>
      <c r="Y116" s="147"/>
      <c r="Z116" s="147"/>
      <c r="AA116" s="147"/>
      <c r="AB116" s="147"/>
      <c r="AC116" s="147"/>
      <c r="AD116" s="147"/>
      <c r="AE116" s="147"/>
      <c r="AF116" s="147" t="s">
        <v>534</v>
      </c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</row>
    <row r="117" spans="1:59" outlineLevel="1" x14ac:dyDescent="0.2">
      <c r="A117" s="154"/>
      <c r="B117" s="155"/>
      <c r="C117" s="249" t="s">
        <v>2563</v>
      </c>
      <c r="D117" s="250"/>
      <c r="E117" s="250"/>
      <c r="F117" s="250"/>
      <c r="G117" s="250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47"/>
      <c r="Z117" s="147"/>
      <c r="AA117" s="147"/>
      <c r="AB117" s="147"/>
      <c r="AC117" s="147"/>
      <c r="AD117" s="147"/>
      <c r="AE117" s="147"/>
      <c r="AF117" s="147" t="s">
        <v>655</v>
      </c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</row>
    <row r="118" spans="1:59" outlineLevel="1" x14ac:dyDescent="0.2">
      <c r="A118" s="154"/>
      <c r="B118" s="155"/>
      <c r="C118" s="247" t="s">
        <v>2564</v>
      </c>
      <c r="D118" s="248"/>
      <c r="E118" s="248"/>
      <c r="F118" s="248"/>
      <c r="G118" s="248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47"/>
      <c r="Z118" s="147"/>
      <c r="AA118" s="147"/>
      <c r="AB118" s="147"/>
      <c r="AC118" s="147"/>
      <c r="AD118" s="147"/>
      <c r="AE118" s="147"/>
      <c r="AF118" s="147" t="s">
        <v>655</v>
      </c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</row>
    <row r="119" spans="1:59" outlineLevel="1" x14ac:dyDescent="0.2">
      <c r="A119" s="154"/>
      <c r="B119" s="155"/>
      <c r="C119" s="247" t="s">
        <v>2565</v>
      </c>
      <c r="D119" s="248"/>
      <c r="E119" s="248"/>
      <c r="F119" s="248"/>
      <c r="G119" s="248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47"/>
      <c r="Z119" s="147"/>
      <c r="AA119" s="147"/>
      <c r="AB119" s="147"/>
      <c r="AC119" s="147"/>
      <c r="AD119" s="147"/>
      <c r="AE119" s="147"/>
      <c r="AF119" s="147" t="s">
        <v>655</v>
      </c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</row>
    <row r="120" spans="1:59" outlineLevel="1" x14ac:dyDescent="0.2">
      <c r="A120" s="154"/>
      <c r="B120" s="155"/>
      <c r="C120" s="247" t="s">
        <v>2566</v>
      </c>
      <c r="D120" s="248"/>
      <c r="E120" s="248"/>
      <c r="F120" s="248"/>
      <c r="G120" s="248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47"/>
      <c r="Z120" s="147"/>
      <c r="AA120" s="147"/>
      <c r="AB120" s="147"/>
      <c r="AC120" s="147"/>
      <c r="AD120" s="147"/>
      <c r="AE120" s="147"/>
      <c r="AF120" s="147" t="s">
        <v>655</v>
      </c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</row>
    <row r="121" spans="1:59" outlineLevel="1" x14ac:dyDescent="0.2">
      <c r="A121" s="154"/>
      <c r="B121" s="155"/>
      <c r="C121" s="247" t="s">
        <v>2567</v>
      </c>
      <c r="D121" s="248"/>
      <c r="E121" s="248"/>
      <c r="F121" s="248"/>
      <c r="G121" s="248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47"/>
      <c r="Z121" s="147"/>
      <c r="AA121" s="147"/>
      <c r="AB121" s="147"/>
      <c r="AC121" s="147"/>
      <c r="AD121" s="147"/>
      <c r="AE121" s="147"/>
      <c r="AF121" s="147" t="s">
        <v>655</v>
      </c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</row>
    <row r="122" spans="1:59" ht="22.5" outlineLevel="1" x14ac:dyDescent="0.2">
      <c r="A122" s="176">
        <v>78</v>
      </c>
      <c r="B122" s="177" t="s">
        <v>2264</v>
      </c>
      <c r="C122" s="186" t="s">
        <v>2572</v>
      </c>
      <c r="D122" s="178" t="s">
        <v>1957</v>
      </c>
      <c r="E122" s="179">
        <v>1</v>
      </c>
      <c r="F122" s="174"/>
      <c r="G122" s="181">
        <f>ROUND(E122*F122,2)</f>
        <v>0</v>
      </c>
      <c r="H122" s="157">
        <v>0</v>
      </c>
      <c r="I122" s="156">
        <f>ROUND(E122*H122,2)</f>
        <v>0</v>
      </c>
      <c r="J122" s="157">
        <v>4000</v>
      </c>
      <c r="K122" s="156">
        <f>ROUND(E122*J122,2)</f>
        <v>4000</v>
      </c>
      <c r="L122" s="156">
        <v>15</v>
      </c>
      <c r="M122" s="156">
        <f>G122*(1+L122/100)</f>
        <v>0</v>
      </c>
      <c r="N122" s="156">
        <v>0</v>
      </c>
      <c r="O122" s="156">
        <f>ROUND(E122*N122,2)</f>
        <v>0</v>
      </c>
      <c r="P122" s="156">
        <v>0</v>
      </c>
      <c r="Q122" s="156">
        <f>ROUND(E122*P122,2)</f>
        <v>0</v>
      </c>
      <c r="R122" s="156"/>
      <c r="S122" s="156" t="s">
        <v>485</v>
      </c>
      <c r="T122" s="156" t="s">
        <v>382</v>
      </c>
      <c r="U122" s="156">
        <v>0</v>
      </c>
      <c r="V122" s="156">
        <f>ROUND(E122*U122,2)</f>
        <v>0</v>
      </c>
      <c r="W122" s="156"/>
      <c r="X122" s="156" t="s">
        <v>533</v>
      </c>
      <c r="Y122" s="147"/>
      <c r="Z122" s="147"/>
      <c r="AA122" s="147"/>
      <c r="AB122" s="147"/>
      <c r="AC122" s="147"/>
      <c r="AD122" s="147"/>
      <c r="AE122" s="147"/>
      <c r="AF122" s="147" t="s">
        <v>534</v>
      </c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</row>
    <row r="123" spans="1:59" outlineLevel="1" x14ac:dyDescent="0.2">
      <c r="A123" s="176">
        <v>79</v>
      </c>
      <c r="B123" s="177" t="s">
        <v>2266</v>
      </c>
      <c r="C123" s="186" t="s">
        <v>2573</v>
      </c>
      <c r="D123" s="178" t="s">
        <v>1957</v>
      </c>
      <c r="E123" s="179">
        <v>1</v>
      </c>
      <c r="F123" s="174"/>
      <c r="G123" s="181">
        <f>ROUND(E123*F123,2)</f>
        <v>0</v>
      </c>
      <c r="H123" s="157">
        <v>0</v>
      </c>
      <c r="I123" s="156">
        <f>ROUND(E123*H123,2)</f>
        <v>0</v>
      </c>
      <c r="J123" s="157">
        <v>12000</v>
      </c>
      <c r="K123" s="156">
        <f>ROUND(E123*J123,2)</f>
        <v>12000</v>
      </c>
      <c r="L123" s="156">
        <v>15</v>
      </c>
      <c r="M123" s="156">
        <f>G123*(1+L123/100)</f>
        <v>0</v>
      </c>
      <c r="N123" s="156">
        <v>0</v>
      </c>
      <c r="O123" s="156">
        <f>ROUND(E123*N123,2)</f>
        <v>0</v>
      </c>
      <c r="P123" s="156">
        <v>0</v>
      </c>
      <c r="Q123" s="156">
        <f>ROUND(E123*P123,2)</f>
        <v>0</v>
      </c>
      <c r="R123" s="156"/>
      <c r="S123" s="156" t="s">
        <v>485</v>
      </c>
      <c r="T123" s="156" t="s">
        <v>382</v>
      </c>
      <c r="U123" s="156">
        <v>0</v>
      </c>
      <c r="V123" s="156">
        <f>ROUND(E123*U123,2)</f>
        <v>0</v>
      </c>
      <c r="W123" s="156"/>
      <c r="X123" s="156" t="s">
        <v>533</v>
      </c>
      <c r="Y123" s="147"/>
      <c r="Z123" s="147"/>
      <c r="AA123" s="147"/>
      <c r="AB123" s="147"/>
      <c r="AC123" s="147"/>
      <c r="AD123" s="147"/>
      <c r="AE123" s="147"/>
      <c r="AF123" s="147" t="s">
        <v>534</v>
      </c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</row>
    <row r="124" spans="1:59" outlineLevel="1" x14ac:dyDescent="0.2">
      <c r="A124" s="176">
        <v>80</v>
      </c>
      <c r="B124" s="177" t="s">
        <v>2268</v>
      </c>
      <c r="C124" s="186" t="s">
        <v>2574</v>
      </c>
      <c r="D124" s="178" t="s">
        <v>1957</v>
      </c>
      <c r="E124" s="179">
        <v>1</v>
      </c>
      <c r="F124" s="174"/>
      <c r="G124" s="181">
        <f>ROUND(E124*F124,2)</f>
        <v>0</v>
      </c>
      <c r="H124" s="157">
        <v>0</v>
      </c>
      <c r="I124" s="156">
        <f>ROUND(E124*H124,2)</f>
        <v>0</v>
      </c>
      <c r="J124" s="157">
        <v>18000</v>
      </c>
      <c r="K124" s="156">
        <f>ROUND(E124*J124,2)</f>
        <v>18000</v>
      </c>
      <c r="L124" s="156">
        <v>15</v>
      </c>
      <c r="M124" s="156">
        <f>G124*(1+L124/100)</f>
        <v>0</v>
      </c>
      <c r="N124" s="156">
        <v>0</v>
      </c>
      <c r="O124" s="156">
        <f>ROUND(E124*N124,2)</f>
        <v>0</v>
      </c>
      <c r="P124" s="156">
        <v>0</v>
      </c>
      <c r="Q124" s="156">
        <f>ROUND(E124*P124,2)</f>
        <v>0</v>
      </c>
      <c r="R124" s="156"/>
      <c r="S124" s="156" t="s">
        <v>485</v>
      </c>
      <c r="T124" s="156" t="s">
        <v>382</v>
      </c>
      <c r="U124" s="156">
        <v>0</v>
      </c>
      <c r="V124" s="156">
        <f>ROUND(E124*U124,2)</f>
        <v>0</v>
      </c>
      <c r="W124" s="156"/>
      <c r="X124" s="156" t="s">
        <v>533</v>
      </c>
      <c r="Y124" s="147"/>
      <c r="Z124" s="147"/>
      <c r="AA124" s="147"/>
      <c r="AB124" s="147"/>
      <c r="AC124" s="147"/>
      <c r="AD124" s="147"/>
      <c r="AE124" s="147"/>
      <c r="AF124" s="147" t="s">
        <v>534</v>
      </c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</row>
    <row r="125" spans="1:59" ht="56.25" outlineLevel="1" x14ac:dyDescent="0.2">
      <c r="A125" s="170">
        <v>81</v>
      </c>
      <c r="B125" s="171" t="s">
        <v>2270</v>
      </c>
      <c r="C125" s="184" t="s">
        <v>2575</v>
      </c>
      <c r="D125" s="172" t="s">
        <v>1957</v>
      </c>
      <c r="E125" s="173">
        <v>1</v>
      </c>
      <c r="F125" s="174"/>
      <c r="G125" s="175">
        <f>ROUND(E125*F125,2)</f>
        <v>0</v>
      </c>
      <c r="H125" s="157">
        <v>0</v>
      </c>
      <c r="I125" s="156">
        <f>ROUND(E125*H125,2)</f>
        <v>0</v>
      </c>
      <c r="J125" s="157">
        <v>9897</v>
      </c>
      <c r="K125" s="156">
        <f>ROUND(E125*J125,2)</f>
        <v>9897</v>
      </c>
      <c r="L125" s="156">
        <v>15</v>
      </c>
      <c r="M125" s="156">
        <f>G125*(1+L125/100)</f>
        <v>0</v>
      </c>
      <c r="N125" s="156">
        <v>0</v>
      </c>
      <c r="O125" s="156">
        <f>ROUND(E125*N125,2)</f>
        <v>0</v>
      </c>
      <c r="P125" s="156">
        <v>0</v>
      </c>
      <c r="Q125" s="156">
        <f>ROUND(E125*P125,2)</f>
        <v>0</v>
      </c>
      <c r="R125" s="156"/>
      <c r="S125" s="156" t="s">
        <v>485</v>
      </c>
      <c r="T125" s="156" t="s">
        <v>382</v>
      </c>
      <c r="U125" s="156">
        <v>0</v>
      </c>
      <c r="V125" s="156">
        <f>ROUND(E125*U125,2)</f>
        <v>0</v>
      </c>
      <c r="W125" s="156"/>
      <c r="X125" s="156" t="s">
        <v>533</v>
      </c>
      <c r="Y125" s="147"/>
      <c r="Z125" s="147"/>
      <c r="AA125" s="147"/>
      <c r="AB125" s="147"/>
      <c r="AC125" s="147"/>
      <c r="AD125" s="147"/>
      <c r="AE125" s="147"/>
      <c r="AF125" s="147" t="s">
        <v>534</v>
      </c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</row>
    <row r="126" spans="1:59" outlineLevel="1" x14ac:dyDescent="0.2">
      <c r="A126" s="154"/>
      <c r="B126" s="155"/>
      <c r="C126" s="249" t="s">
        <v>2576</v>
      </c>
      <c r="D126" s="250"/>
      <c r="E126" s="250"/>
      <c r="F126" s="250"/>
      <c r="G126" s="250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6"/>
      <c r="X126" s="156"/>
      <c r="Y126" s="147"/>
      <c r="Z126" s="147"/>
      <c r="AA126" s="147"/>
      <c r="AB126" s="147"/>
      <c r="AC126" s="147"/>
      <c r="AD126" s="147"/>
      <c r="AE126" s="147"/>
      <c r="AF126" s="147" t="s">
        <v>655</v>
      </c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</row>
    <row r="127" spans="1:59" outlineLevel="1" x14ac:dyDescent="0.2">
      <c r="A127" s="154"/>
      <c r="B127" s="155"/>
      <c r="C127" s="247" t="s">
        <v>2559</v>
      </c>
      <c r="D127" s="248"/>
      <c r="E127" s="248"/>
      <c r="F127" s="248"/>
      <c r="G127" s="248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56"/>
      <c r="Y127" s="147"/>
      <c r="Z127" s="147"/>
      <c r="AA127" s="147"/>
      <c r="AB127" s="147"/>
      <c r="AC127" s="147"/>
      <c r="AD127" s="147"/>
      <c r="AE127" s="147"/>
      <c r="AF127" s="147" t="s">
        <v>655</v>
      </c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</row>
    <row r="128" spans="1:59" outlineLevel="1" x14ac:dyDescent="0.2">
      <c r="A128" s="154"/>
      <c r="B128" s="155"/>
      <c r="C128" s="247" t="s">
        <v>2560</v>
      </c>
      <c r="D128" s="248"/>
      <c r="E128" s="248"/>
      <c r="F128" s="248"/>
      <c r="G128" s="248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47"/>
      <c r="Z128" s="147"/>
      <c r="AA128" s="147"/>
      <c r="AB128" s="147"/>
      <c r="AC128" s="147"/>
      <c r="AD128" s="147"/>
      <c r="AE128" s="147"/>
      <c r="AF128" s="147" t="s">
        <v>655</v>
      </c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</row>
    <row r="129" spans="1:59" outlineLevel="1" x14ac:dyDescent="0.2">
      <c r="A129" s="154"/>
      <c r="B129" s="155"/>
      <c r="C129" s="247" t="s">
        <v>2561</v>
      </c>
      <c r="D129" s="248"/>
      <c r="E129" s="248"/>
      <c r="F129" s="248"/>
      <c r="G129" s="248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47"/>
      <c r="Z129" s="147"/>
      <c r="AA129" s="147"/>
      <c r="AB129" s="147"/>
      <c r="AC129" s="147"/>
      <c r="AD129" s="147"/>
      <c r="AE129" s="147"/>
      <c r="AF129" s="147" t="s">
        <v>655</v>
      </c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</row>
    <row r="130" spans="1:59" ht="45" outlineLevel="1" x14ac:dyDescent="0.2">
      <c r="A130" s="170">
        <v>82</v>
      </c>
      <c r="B130" s="171" t="s">
        <v>2272</v>
      </c>
      <c r="C130" s="184" t="s">
        <v>2562</v>
      </c>
      <c r="D130" s="172" t="s">
        <v>1957</v>
      </c>
      <c r="E130" s="173">
        <v>1</v>
      </c>
      <c r="F130" s="174"/>
      <c r="G130" s="175">
        <f>ROUND(E130*F130,2)</f>
        <v>0</v>
      </c>
      <c r="H130" s="157">
        <v>0</v>
      </c>
      <c r="I130" s="156">
        <f>ROUND(E130*H130,2)</f>
        <v>0</v>
      </c>
      <c r="J130" s="157">
        <v>22145</v>
      </c>
      <c r="K130" s="156">
        <f>ROUND(E130*J130,2)</f>
        <v>22145</v>
      </c>
      <c r="L130" s="156">
        <v>15</v>
      </c>
      <c r="M130" s="156">
        <f>G130*(1+L130/100)</f>
        <v>0</v>
      </c>
      <c r="N130" s="156">
        <v>0</v>
      </c>
      <c r="O130" s="156">
        <f>ROUND(E130*N130,2)</f>
        <v>0</v>
      </c>
      <c r="P130" s="156">
        <v>0</v>
      </c>
      <c r="Q130" s="156">
        <f>ROUND(E130*P130,2)</f>
        <v>0</v>
      </c>
      <c r="R130" s="156"/>
      <c r="S130" s="156" t="s">
        <v>485</v>
      </c>
      <c r="T130" s="156" t="s">
        <v>382</v>
      </c>
      <c r="U130" s="156">
        <v>0</v>
      </c>
      <c r="V130" s="156">
        <f>ROUND(E130*U130,2)</f>
        <v>0</v>
      </c>
      <c r="W130" s="156"/>
      <c r="X130" s="156" t="s">
        <v>533</v>
      </c>
      <c r="Y130" s="147"/>
      <c r="Z130" s="147"/>
      <c r="AA130" s="147"/>
      <c r="AB130" s="147"/>
      <c r="AC130" s="147"/>
      <c r="AD130" s="147"/>
      <c r="AE130" s="147"/>
      <c r="AF130" s="147" t="s">
        <v>534</v>
      </c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</row>
    <row r="131" spans="1:59" outlineLevel="1" x14ac:dyDescent="0.2">
      <c r="A131" s="154"/>
      <c r="B131" s="155"/>
      <c r="C131" s="249" t="s">
        <v>2563</v>
      </c>
      <c r="D131" s="250"/>
      <c r="E131" s="250"/>
      <c r="F131" s="250"/>
      <c r="G131" s="250"/>
      <c r="H131" s="156"/>
      <c r="I131" s="156"/>
      <c r="J131" s="156"/>
      <c r="K131" s="156"/>
      <c r="L131" s="156"/>
      <c r="M131" s="156"/>
      <c r="N131" s="156"/>
      <c r="O131" s="156"/>
      <c r="P131" s="156"/>
      <c r="Q131" s="156"/>
      <c r="R131" s="156"/>
      <c r="S131" s="156"/>
      <c r="T131" s="156"/>
      <c r="U131" s="156"/>
      <c r="V131" s="156"/>
      <c r="W131" s="156"/>
      <c r="X131" s="156"/>
      <c r="Y131" s="147"/>
      <c r="Z131" s="147"/>
      <c r="AA131" s="147"/>
      <c r="AB131" s="147"/>
      <c r="AC131" s="147"/>
      <c r="AD131" s="147"/>
      <c r="AE131" s="147"/>
      <c r="AF131" s="147" t="s">
        <v>655</v>
      </c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</row>
    <row r="132" spans="1:59" outlineLevel="1" x14ac:dyDescent="0.2">
      <c r="A132" s="154"/>
      <c r="B132" s="155"/>
      <c r="C132" s="247" t="s">
        <v>2564</v>
      </c>
      <c r="D132" s="248"/>
      <c r="E132" s="248"/>
      <c r="F132" s="248"/>
      <c r="G132" s="248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47"/>
      <c r="Z132" s="147"/>
      <c r="AA132" s="147"/>
      <c r="AB132" s="147"/>
      <c r="AC132" s="147"/>
      <c r="AD132" s="147"/>
      <c r="AE132" s="147"/>
      <c r="AF132" s="147" t="s">
        <v>655</v>
      </c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</row>
    <row r="133" spans="1:59" outlineLevel="1" x14ac:dyDescent="0.2">
      <c r="A133" s="154"/>
      <c r="B133" s="155"/>
      <c r="C133" s="247" t="s">
        <v>2565</v>
      </c>
      <c r="D133" s="248"/>
      <c r="E133" s="248"/>
      <c r="F133" s="248"/>
      <c r="G133" s="248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47"/>
      <c r="Z133" s="147"/>
      <c r="AA133" s="147"/>
      <c r="AB133" s="147"/>
      <c r="AC133" s="147"/>
      <c r="AD133" s="147"/>
      <c r="AE133" s="147"/>
      <c r="AF133" s="147" t="s">
        <v>655</v>
      </c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</row>
    <row r="134" spans="1:59" outlineLevel="1" x14ac:dyDescent="0.2">
      <c r="A134" s="154"/>
      <c r="B134" s="155"/>
      <c r="C134" s="247" t="s">
        <v>2566</v>
      </c>
      <c r="D134" s="248"/>
      <c r="E134" s="248"/>
      <c r="F134" s="248"/>
      <c r="G134" s="248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47"/>
      <c r="Z134" s="147"/>
      <c r="AA134" s="147"/>
      <c r="AB134" s="147"/>
      <c r="AC134" s="147"/>
      <c r="AD134" s="147"/>
      <c r="AE134" s="147"/>
      <c r="AF134" s="147" t="s">
        <v>655</v>
      </c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</row>
    <row r="135" spans="1:59" outlineLevel="1" x14ac:dyDescent="0.2">
      <c r="A135" s="154"/>
      <c r="B135" s="155"/>
      <c r="C135" s="247" t="s">
        <v>2567</v>
      </c>
      <c r="D135" s="248"/>
      <c r="E135" s="248"/>
      <c r="F135" s="248"/>
      <c r="G135" s="248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/>
      <c r="Y135" s="147"/>
      <c r="Z135" s="147"/>
      <c r="AA135" s="147"/>
      <c r="AB135" s="147"/>
      <c r="AC135" s="147"/>
      <c r="AD135" s="147"/>
      <c r="AE135" s="147"/>
      <c r="AF135" s="147" t="s">
        <v>655</v>
      </c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</row>
    <row r="136" spans="1:59" ht="22.5" outlineLevel="1" x14ac:dyDescent="0.2">
      <c r="A136" s="176">
        <v>83</v>
      </c>
      <c r="B136" s="177" t="s">
        <v>2274</v>
      </c>
      <c r="C136" s="186" t="s">
        <v>2572</v>
      </c>
      <c r="D136" s="178" t="s">
        <v>1957</v>
      </c>
      <c r="E136" s="179">
        <v>1</v>
      </c>
      <c r="F136" s="174"/>
      <c r="G136" s="181">
        <f>ROUND(E136*F136,2)</f>
        <v>0</v>
      </c>
      <c r="H136" s="157">
        <v>0</v>
      </c>
      <c r="I136" s="156">
        <f>ROUND(E136*H136,2)</f>
        <v>0</v>
      </c>
      <c r="J136" s="157">
        <v>4000</v>
      </c>
      <c r="K136" s="156">
        <f>ROUND(E136*J136,2)</f>
        <v>4000</v>
      </c>
      <c r="L136" s="156">
        <v>15</v>
      </c>
      <c r="M136" s="156">
        <f>G136*(1+L136/100)</f>
        <v>0</v>
      </c>
      <c r="N136" s="156">
        <v>0</v>
      </c>
      <c r="O136" s="156">
        <f>ROUND(E136*N136,2)</f>
        <v>0</v>
      </c>
      <c r="P136" s="156">
        <v>0</v>
      </c>
      <c r="Q136" s="156">
        <f>ROUND(E136*P136,2)</f>
        <v>0</v>
      </c>
      <c r="R136" s="156"/>
      <c r="S136" s="156" t="s">
        <v>485</v>
      </c>
      <c r="T136" s="156" t="s">
        <v>382</v>
      </c>
      <c r="U136" s="156">
        <v>0</v>
      </c>
      <c r="V136" s="156">
        <f>ROUND(E136*U136,2)</f>
        <v>0</v>
      </c>
      <c r="W136" s="156"/>
      <c r="X136" s="156" t="s">
        <v>533</v>
      </c>
      <c r="Y136" s="147"/>
      <c r="Z136" s="147"/>
      <c r="AA136" s="147"/>
      <c r="AB136" s="147"/>
      <c r="AC136" s="147"/>
      <c r="AD136" s="147"/>
      <c r="AE136" s="147"/>
      <c r="AF136" s="147" t="s">
        <v>534</v>
      </c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</row>
    <row r="137" spans="1:59" outlineLevel="1" x14ac:dyDescent="0.2">
      <c r="A137" s="176">
        <v>84</v>
      </c>
      <c r="B137" s="177" t="s">
        <v>2276</v>
      </c>
      <c r="C137" s="186" t="s">
        <v>2573</v>
      </c>
      <c r="D137" s="178" t="s">
        <v>1957</v>
      </c>
      <c r="E137" s="179">
        <v>1</v>
      </c>
      <c r="F137" s="174"/>
      <c r="G137" s="181">
        <f>ROUND(E137*F137,2)</f>
        <v>0</v>
      </c>
      <c r="H137" s="157">
        <v>0</v>
      </c>
      <c r="I137" s="156">
        <f>ROUND(E137*H137,2)</f>
        <v>0</v>
      </c>
      <c r="J137" s="157">
        <v>12000</v>
      </c>
      <c r="K137" s="156">
        <f>ROUND(E137*J137,2)</f>
        <v>12000</v>
      </c>
      <c r="L137" s="156">
        <v>15</v>
      </c>
      <c r="M137" s="156">
        <f>G137*(1+L137/100)</f>
        <v>0</v>
      </c>
      <c r="N137" s="156">
        <v>0</v>
      </c>
      <c r="O137" s="156">
        <f>ROUND(E137*N137,2)</f>
        <v>0</v>
      </c>
      <c r="P137" s="156">
        <v>0</v>
      </c>
      <c r="Q137" s="156">
        <f>ROUND(E137*P137,2)</f>
        <v>0</v>
      </c>
      <c r="R137" s="156"/>
      <c r="S137" s="156" t="s">
        <v>485</v>
      </c>
      <c r="T137" s="156" t="s">
        <v>382</v>
      </c>
      <c r="U137" s="156">
        <v>0</v>
      </c>
      <c r="V137" s="156">
        <f>ROUND(E137*U137,2)</f>
        <v>0</v>
      </c>
      <c r="W137" s="156"/>
      <c r="X137" s="156" t="s">
        <v>533</v>
      </c>
      <c r="Y137" s="147"/>
      <c r="Z137" s="147"/>
      <c r="AA137" s="147"/>
      <c r="AB137" s="147"/>
      <c r="AC137" s="147"/>
      <c r="AD137" s="147"/>
      <c r="AE137" s="147"/>
      <c r="AF137" s="147" t="s">
        <v>534</v>
      </c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</row>
    <row r="138" spans="1:59" outlineLevel="1" x14ac:dyDescent="0.2">
      <c r="A138" s="176">
        <v>85</v>
      </c>
      <c r="B138" s="177" t="s">
        <v>2278</v>
      </c>
      <c r="C138" s="186" t="s">
        <v>2574</v>
      </c>
      <c r="D138" s="178" t="s">
        <v>1957</v>
      </c>
      <c r="E138" s="179">
        <v>1</v>
      </c>
      <c r="F138" s="174"/>
      <c r="G138" s="181">
        <f>ROUND(E138*F138,2)</f>
        <v>0</v>
      </c>
      <c r="H138" s="157">
        <v>0</v>
      </c>
      <c r="I138" s="156">
        <f>ROUND(E138*H138,2)</f>
        <v>0</v>
      </c>
      <c r="J138" s="157">
        <v>18000</v>
      </c>
      <c r="K138" s="156">
        <f>ROUND(E138*J138,2)</f>
        <v>18000</v>
      </c>
      <c r="L138" s="156">
        <v>15</v>
      </c>
      <c r="M138" s="156">
        <f>G138*(1+L138/100)</f>
        <v>0</v>
      </c>
      <c r="N138" s="156">
        <v>0</v>
      </c>
      <c r="O138" s="156">
        <f>ROUND(E138*N138,2)</f>
        <v>0</v>
      </c>
      <c r="P138" s="156">
        <v>0</v>
      </c>
      <c r="Q138" s="156">
        <f>ROUND(E138*P138,2)</f>
        <v>0</v>
      </c>
      <c r="R138" s="156"/>
      <c r="S138" s="156" t="s">
        <v>485</v>
      </c>
      <c r="T138" s="156" t="s">
        <v>382</v>
      </c>
      <c r="U138" s="156">
        <v>0</v>
      </c>
      <c r="V138" s="156">
        <f>ROUND(E138*U138,2)</f>
        <v>0</v>
      </c>
      <c r="W138" s="156"/>
      <c r="X138" s="156" t="s">
        <v>533</v>
      </c>
      <c r="Y138" s="147"/>
      <c r="Z138" s="147"/>
      <c r="AA138" s="147"/>
      <c r="AB138" s="147"/>
      <c r="AC138" s="147"/>
      <c r="AD138" s="147"/>
      <c r="AE138" s="147"/>
      <c r="AF138" s="147" t="s">
        <v>534</v>
      </c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</row>
    <row r="139" spans="1:59" x14ac:dyDescent="0.2">
      <c r="A139" s="164" t="s">
        <v>376</v>
      </c>
      <c r="B139" s="165" t="s">
        <v>122</v>
      </c>
      <c r="C139" s="183" t="s">
        <v>125</v>
      </c>
      <c r="D139" s="166"/>
      <c r="E139" s="167"/>
      <c r="F139" s="168"/>
      <c r="G139" s="169">
        <f>SUMIF(AF140:AF161,"&lt;&gt;NOR",G140:G161)</f>
        <v>0</v>
      </c>
      <c r="H139" s="163"/>
      <c r="I139" s="163">
        <f>SUM(I140:I161)</f>
        <v>22500</v>
      </c>
      <c r="J139" s="163"/>
      <c r="K139" s="163">
        <f>SUM(K140:K161)</f>
        <v>249639.3</v>
      </c>
      <c r="L139" s="163"/>
      <c r="M139" s="163">
        <f>SUM(M140:M161)</f>
        <v>0</v>
      </c>
      <c r="N139" s="163"/>
      <c r="O139" s="163">
        <f>SUM(O140:O161)</f>
        <v>0</v>
      </c>
      <c r="P139" s="163"/>
      <c r="Q139" s="163">
        <f>SUM(Q140:Q161)</f>
        <v>0</v>
      </c>
      <c r="R139" s="163"/>
      <c r="S139" s="163"/>
      <c r="T139" s="163"/>
      <c r="U139" s="163"/>
      <c r="V139" s="163">
        <f>SUM(V140:V161)</f>
        <v>0</v>
      </c>
      <c r="W139" s="163"/>
      <c r="X139" s="163"/>
      <c r="AF139" t="s">
        <v>377</v>
      </c>
    </row>
    <row r="140" spans="1:59" ht="22.5" outlineLevel="1" x14ac:dyDescent="0.2">
      <c r="A140" s="176">
        <v>86</v>
      </c>
      <c r="B140" s="177" t="s">
        <v>2242</v>
      </c>
      <c r="C140" s="186" t="s">
        <v>2577</v>
      </c>
      <c r="D140" s="178" t="s">
        <v>397</v>
      </c>
      <c r="E140" s="179">
        <v>300</v>
      </c>
      <c r="F140" s="174"/>
      <c r="G140" s="181">
        <f t="shared" ref="G140:G161" si="28">ROUND(E140*F140,2)</f>
        <v>0</v>
      </c>
      <c r="H140" s="157">
        <v>0</v>
      </c>
      <c r="I140" s="156">
        <f t="shared" ref="I140:I161" si="29">ROUND(E140*H140,2)</f>
        <v>0</v>
      </c>
      <c r="J140" s="157">
        <v>13.61</v>
      </c>
      <c r="K140" s="156">
        <f t="shared" ref="K140:K161" si="30">ROUND(E140*J140,2)</f>
        <v>4083</v>
      </c>
      <c r="L140" s="156">
        <v>15</v>
      </c>
      <c r="M140" s="156">
        <f t="shared" ref="M140:M161" si="31">G140*(1+L140/100)</f>
        <v>0</v>
      </c>
      <c r="N140" s="156">
        <v>0</v>
      </c>
      <c r="O140" s="156">
        <f t="shared" ref="O140:O161" si="32">ROUND(E140*N140,2)</f>
        <v>0</v>
      </c>
      <c r="P140" s="156">
        <v>0</v>
      </c>
      <c r="Q140" s="156">
        <f t="shared" ref="Q140:Q161" si="33">ROUND(E140*P140,2)</f>
        <v>0</v>
      </c>
      <c r="R140" s="156"/>
      <c r="S140" s="156" t="s">
        <v>485</v>
      </c>
      <c r="T140" s="156" t="s">
        <v>382</v>
      </c>
      <c r="U140" s="156">
        <v>0</v>
      </c>
      <c r="V140" s="156">
        <f t="shared" ref="V140:V161" si="34">ROUND(E140*U140,2)</f>
        <v>0</v>
      </c>
      <c r="W140" s="156"/>
      <c r="X140" s="156" t="s">
        <v>533</v>
      </c>
      <c r="Y140" s="147"/>
      <c r="Z140" s="147"/>
      <c r="AA140" s="147"/>
      <c r="AB140" s="147"/>
      <c r="AC140" s="147"/>
      <c r="AD140" s="147"/>
      <c r="AE140" s="147"/>
      <c r="AF140" s="147" t="s">
        <v>534</v>
      </c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</row>
    <row r="141" spans="1:59" ht="22.5" outlineLevel="1" x14ac:dyDescent="0.2">
      <c r="A141" s="176">
        <v>87</v>
      </c>
      <c r="B141" s="177" t="s">
        <v>2244</v>
      </c>
      <c r="C141" s="186" t="s">
        <v>2578</v>
      </c>
      <c r="D141" s="178" t="s">
        <v>397</v>
      </c>
      <c r="E141" s="179">
        <v>600</v>
      </c>
      <c r="F141" s="174"/>
      <c r="G141" s="181">
        <f t="shared" si="28"/>
        <v>0</v>
      </c>
      <c r="H141" s="157">
        <v>0</v>
      </c>
      <c r="I141" s="156">
        <f t="shared" si="29"/>
        <v>0</v>
      </c>
      <c r="J141" s="157">
        <v>20.58</v>
      </c>
      <c r="K141" s="156">
        <f t="shared" si="30"/>
        <v>12348</v>
      </c>
      <c r="L141" s="156">
        <v>15</v>
      </c>
      <c r="M141" s="156">
        <f t="shared" si="31"/>
        <v>0</v>
      </c>
      <c r="N141" s="156">
        <v>0</v>
      </c>
      <c r="O141" s="156">
        <f t="shared" si="32"/>
        <v>0</v>
      </c>
      <c r="P141" s="156">
        <v>0</v>
      </c>
      <c r="Q141" s="156">
        <f t="shared" si="33"/>
        <v>0</v>
      </c>
      <c r="R141" s="156"/>
      <c r="S141" s="156" t="s">
        <v>485</v>
      </c>
      <c r="T141" s="156" t="s">
        <v>382</v>
      </c>
      <c r="U141" s="156">
        <v>0</v>
      </c>
      <c r="V141" s="156">
        <f t="shared" si="34"/>
        <v>0</v>
      </c>
      <c r="W141" s="156"/>
      <c r="X141" s="156" t="s">
        <v>533</v>
      </c>
      <c r="Y141" s="147"/>
      <c r="Z141" s="147"/>
      <c r="AA141" s="147"/>
      <c r="AB141" s="147"/>
      <c r="AC141" s="147"/>
      <c r="AD141" s="147"/>
      <c r="AE141" s="147"/>
      <c r="AF141" s="147" t="s">
        <v>534</v>
      </c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</row>
    <row r="142" spans="1:59" outlineLevel="1" x14ac:dyDescent="0.2">
      <c r="A142" s="176">
        <v>88</v>
      </c>
      <c r="B142" s="177" t="s">
        <v>2246</v>
      </c>
      <c r="C142" s="186" t="s">
        <v>2579</v>
      </c>
      <c r="D142" s="178" t="s">
        <v>397</v>
      </c>
      <c r="E142" s="179">
        <v>600</v>
      </c>
      <c r="F142" s="174"/>
      <c r="G142" s="181">
        <f t="shared" si="28"/>
        <v>0</v>
      </c>
      <c r="H142" s="157">
        <v>0</v>
      </c>
      <c r="I142" s="156">
        <f t="shared" si="29"/>
        <v>0</v>
      </c>
      <c r="J142" s="157">
        <v>52.98</v>
      </c>
      <c r="K142" s="156">
        <f t="shared" si="30"/>
        <v>31788</v>
      </c>
      <c r="L142" s="156">
        <v>15</v>
      </c>
      <c r="M142" s="156">
        <f t="shared" si="31"/>
        <v>0</v>
      </c>
      <c r="N142" s="156">
        <v>0</v>
      </c>
      <c r="O142" s="156">
        <f t="shared" si="32"/>
        <v>0</v>
      </c>
      <c r="P142" s="156">
        <v>0</v>
      </c>
      <c r="Q142" s="156">
        <f t="shared" si="33"/>
        <v>0</v>
      </c>
      <c r="R142" s="156"/>
      <c r="S142" s="156" t="s">
        <v>485</v>
      </c>
      <c r="T142" s="156" t="s">
        <v>382</v>
      </c>
      <c r="U142" s="156">
        <v>0</v>
      </c>
      <c r="V142" s="156">
        <f t="shared" si="34"/>
        <v>0</v>
      </c>
      <c r="W142" s="156"/>
      <c r="X142" s="156" t="s">
        <v>533</v>
      </c>
      <c r="Y142" s="147"/>
      <c r="Z142" s="147"/>
      <c r="AA142" s="147"/>
      <c r="AB142" s="147"/>
      <c r="AC142" s="147"/>
      <c r="AD142" s="147"/>
      <c r="AE142" s="147"/>
      <c r="AF142" s="147" t="s">
        <v>534</v>
      </c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</row>
    <row r="143" spans="1:59" outlineLevel="1" x14ac:dyDescent="0.2">
      <c r="A143" s="176">
        <v>89</v>
      </c>
      <c r="B143" s="177" t="s">
        <v>2248</v>
      </c>
      <c r="C143" s="186" t="s">
        <v>2580</v>
      </c>
      <c r="D143" s="178" t="s">
        <v>397</v>
      </c>
      <c r="E143" s="179">
        <v>1000</v>
      </c>
      <c r="F143" s="174"/>
      <c r="G143" s="181">
        <f t="shared" si="28"/>
        <v>0</v>
      </c>
      <c r="H143" s="157">
        <v>0</v>
      </c>
      <c r="I143" s="156">
        <f t="shared" si="29"/>
        <v>0</v>
      </c>
      <c r="J143" s="157">
        <v>8.81</v>
      </c>
      <c r="K143" s="156">
        <f t="shared" si="30"/>
        <v>8810</v>
      </c>
      <c r="L143" s="156">
        <v>15</v>
      </c>
      <c r="M143" s="156">
        <f t="shared" si="31"/>
        <v>0</v>
      </c>
      <c r="N143" s="156">
        <v>0</v>
      </c>
      <c r="O143" s="156">
        <f t="shared" si="32"/>
        <v>0</v>
      </c>
      <c r="P143" s="156">
        <v>0</v>
      </c>
      <c r="Q143" s="156">
        <f t="shared" si="33"/>
        <v>0</v>
      </c>
      <c r="R143" s="156"/>
      <c r="S143" s="156" t="s">
        <v>485</v>
      </c>
      <c r="T143" s="156" t="s">
        <v>382</v>
      </c>
      <c r="U143" s="156">
        <v>0</v>
      </c>
      <c r="V143" s="156">
        <f t="shared" si="34"/>
        <v>0</v>
      </c>
      <c r="W143" s="156"/>
      <c r="X143" s="156" t="s">
        <v>533</v>
      </c>
      <c r="Y143" s="147"/>
      <c r="Z143" s="147"/>
      <c r="AA143" s="147"/>
      <c r="AB143" s="147"/>
      <c r="AC143" s="147"/>
      <c r="AD143" s="147"/>
      <c r="AE143" s="147"/>
      <c r="AF143" s="147" t="s">
        <v>534</v>
      </c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</row>
    <row r="144" spans="1:59" outlineLevel="1" x14ac:dyDescent="0.2">
      <c r="A144" s="176">
        <v>90</v>
      </c>
      <c r="B144" s="177" t="s">
        <v>2250</v>
      </c>
      <c r="C144" s="186" t="s">
        <v>2581</v>
      </c>
      <c r="D144" s="178" t="s">
        <v>397</v>
      </c>
      <c r="E144" s="179">
        <v>800</v>
      </c>
      <c r="F144" s="174"/>
      <c r="G144" s="181">
        <f t="shared" si="28"/>
        <v>0</v>
      </c>
      <c r="H144" s="157">
        <v>0</v>
      </c>
      <c r="I144" s="156">
        <f t="shared" si="29"/>
        <v>0</v>
      </c>
      <c r="J144" s="157">
        <v>15.41</v>
      </c>
      <c r="K144" s="156">
        <f t="shared" si="30"/>
        <v>12328</v>
      </c>
      <c r="L144" s="156">
        <v>15</v>
      </c>
      <c r="M144" s="156">
        <f t="shared" si="31"/>
        <v>0</v>
      </c>
      <c r="N144" s="156">
        <v>0</v>
      </c>
      <c r="O144" s="156">
        <f t="shared" si="32"/>
        <v>0</v>
      </c>
      <c r="P144" s="156">
        <v>0</v>
      </c>
      <c r="Q144" s="156">
        <f t="shared" si="33"/>
        <v>0</v>
      </c>
      <c r="R144" s="156"/>
      <c r="S144" s="156" t="s">
        <v>485</v>
      </c>
      <c r="T144" s="156" t="s">
        <v>382</v>
      </c>
      <c r="U144" s="156">
        <v>0</v>
      </c>
      <c r="V144" s="156">
        <f t="shared" si="34"/>
        <v>0</v>
      </c>
      <c r="W144" s="156"/>
      <c r="X144" s="156" t="s">
        <v>533</v>
      </c>
      <c r="Y144" s="147"/>
      <c r="Z144" s="147"/>
      <c r="AA144" s="147"/>
      <c r="AB144" s="147"/>
      <c r="AC144" s="147"/>
      <c r="AD144" s="147"/>
      <c r="AE144" s="147"/>
      <c r="AF144" s="147" t="s">
        <v>534</v>
      </c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</row>
    <row r="145" spans="1:59" outlineLevel="1" x14ac:dyDescent="0.2">
      <c r="A145" s="176">
        <v>91</v>
      </c>
      <c r="B145" s="177" t="s">
        <v>2252</v>
      </c>
      <c r="C145" s="186" t="s">
        <v>2582</v>
      </c>
      <c r="D145" s="178" t="s">
        <v>397</v>
      </c>
      <c r="E145" s="179">
        <v>600</v>
      </c>
      <c r="F145" s="174"/>
      <c r="G145" s="181">
        <f t="shared" si="28"/>
        <v>0</v>
      </c>
      <c r="H145" s="157">
        <v>0</v>
      </c>
      <c r="I145" s="156">
        <f t="shared" si="29"/>
        <v>0</v>
      </c>
      <c r="J145" s="157">
        <v>25.33</v>
      </c>
      <c r="K145" s="156">
        <f t="shared" si="30"/>
        <v>15198</v>
      </c>
      <c r="L145" s="156">
        <v>15</v>
      </c>
      <c r="M145" s="156">
        <f t="shared" si="31"/>
        <v>0</v>
      </c>
      <c r="N145" s="156">
        <v>0</v>
      </c>
      <c r="O145" s="156">
        <f t="shared" si="32"/>
        <v>0</v>
      </c>
      <c r="P145" s="156">
        <v>0</v>
      </c>
      <c r="Q145" s="156">
        <f t="shared" si="33"/>
        <v>0</v>
      </c>
      <c r="R145" s="156"/>
      <c r="S145" s="156" t="s">
        <v>485</v>
      </c>
      <c r="T145" s="156" t="s">
        <v>382</v>
      </c>
      <c r="U145" s="156">
        <v>0</v>
      </c>
      <c r="V145" s="156">
        <f t="shared" si="34"/>
        <v>0</v>
      </c>
      <c r="W145" s="156"/>
      <c r="X145" s="156" t="s">
        <v>533</v>
      </c>
      <c r="Y145" s="147"/>
      <c r="Z145" s="147"/>
      <c r="AA145" s="147"/>
      <c r="AB145" s="147"/>
      <c r="AC145" s="147"/>
      <c r="AD145" s="147"/>
      <c r="AE145" s="147"/>
      <c r="AF145" s="147" t="s">
        <v>534</v>
      </c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</row>
    <row r="146" spans="1:59" outlineLevel="1" x14ac:dyDescent="0.2">
      <c r="A146" s="176">
        <v>92</v>
      </c>
      <c r="B146" s="177" t="s">
        <v>2254</v>
      </c>
      <c r="C146" s="186" t="s">
        <v>2583</v>
      </c>
      <c r="D146" s="178" t="s">
        <v>397</v>
      </c>
      <c r="E146" s="179">
        <v>250</v>
      </c>
      <c r="F146" s="174"/>
      <c r="G146" s="181">
        <f t="shared" si="28"/>
        <v>0</v>
      </c>
      <c r="H146" s="157">
        <v>0</v>
      </c>
      <c r="I146" s="156">
        <f t="shared" si="29"/>
        <v>0</v>
      </c>
      <c r="J146" s="157">
        <v>42.17</v>
      </c>
      <c r="K146" s="156">
        <f t="shared" si="30"/>
        <v>10542.5</v>
      </c>
      <c r="L146" s="156">
        <v>15</v>
      </c>
      <c r="M146" s="156">
        <f t="shared" si="31"/>
        <v>0</v>
      </c>
      <c r="N146" s="156">
        <v>0</v>
      </c>
      <c r="O146" s="156">
        <f t="shared" si="32"/>
        <v>0</v>
      </c>
      <c r="P146" s="156">
        <v>0</v>
      </c>
      <c r="Q146" s="156">
        <f t="shared" si="33"/>
        <v>0</v>
      </c>
      <c r="R146" s="156"/>
      <c r="S146" s="156" t="s">
        <v>485</v>
      </c>
      <c r="T146" s="156" t="s">
        <v>382</v>
      </c>
      <c r="U146" s="156">
        <v>0</v>
      </c>
      <c r="V146" s="156">
        <f t="shared" si="34"/>
        <v>0</v>
      </c>
      <c r="W146" s="156"/>
      <c r="X146" s="156" t="s">
        <v>533</v>
      </c>
      <c r="Y146" s="147"/>
      <c r="Z146" s="147"/>
      <c r="AA146" s="147"/>
      <c r="AB146" s="147"/>
      <c r="AC146" s="147"/>
      <c r="AD146" s="147"/>
      <c r="AE146" s="147"/>
      <c r="AF146" s="147" t="s">
        <v>534</v>
      </c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</row>
    <row r="147" spans="1:59" outlineLevel="1" x14ac:dyDescent="0.2">
      <c r="A147" s="176">
        <v>93</v>
      </c>
      <c r="B147" s="177" t="s">
        <v>2256</v>
      </c>
      <c r="C147" s="186" t="s">
        <v>2584</v>
      </c>
      <c r="D147" s="178" t="s">
        <v>397</v>
      </c>
      <c r="E147" s="179">
        <v>100</v>
      </c>
      <c r="F147" s="174"/>
      <c r="G147" s="181">
        <f t="shared" si="28"/>
        <v>0</v>
      </c>
      <c r="H147" s="157">
        <v>0</v>
      </c>
      <c r="I147" s="156">
        <f t="shared" si="29"/>
        <v>0</v>
      </c>
      <c r="J147" s="157">
        <v>12.74</v>
      </c>
      <c r="K147" s="156">
        <f t="shared" si="30"/>
        <v>1274</v>
      </c>
      <c r="L147" s="156">
        <v>15</v>
      </c>
      <c r="M147" s="156">
        <f t="shared" si="31"/>
        <v>0</v>
      </c>
      <c r="N147" s="156">
        <v>0</v>
      </c>
      <c r="O147" s="156">
        <f t="shared" si="32"/>
        <v>0</v>
      </c>
      <c r="P147" s="156">
        <v>0</v>
      </c>
      <c r="Q147" s="156">
        <f t="shared" si="33"/>
        <v>0</v>
      </c>
      <c r="R147" s="156"/>
      <c r="S147" s="156" t="s">
        <v>485</v>
      </c>
      <c r="T147" s="156" t="s">
        <v>382</v>
      </c>
      <c r="U147" s="156">
        <v>0</v>
      </c>
      <c r="V147" s="156">
        <f t="shared" si="34"/>
        <v>0</v>
      </c>
      <c r="W147" s="156"/>
      <c r="X147" s="156" t="s">
        <v>533</v>
      </c>
      <c r="Y147" s="147"/>
      <c r="Z147" s="147"/>
      <c r="AA147" s="147"/>
      <c r="AB147" s="147"/>
      <c r="AC147" s="147"/>
      <c r="AD147" s="147"/>
      <c r="AE147" s="147"/>
      <c r="AF147" s="147" t="s">
        <v>534</v>
      </c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</row>
    <row r="148" spans="1:59" outlineLevel="1" x14ac:dyDescent="0.2">
      <c r="A148" s="176">
        <v>94</v>
      </c>
      <c r="B148" s="177" t="s">
        <v>2258</v>
      </c>
      <c r="C148" s="186" t="s">
        <v>2585</v>
      </c>
      <c r="D148" s="178" t="s">
        <v>397</v>
      </c>
      <c r="E148" s="179">
        <v>100</v>
      </c>
      <c r="F148" s="174"/>
      <c r="G148" s="181">
        <f t="shared" si="28"/>
        <v>0</v>
      </c>
      <c r="H148" s="157">
        <v>0</v>
      </c>
      <c r="I148" s="156">
        <f t="shared" si="29"/>
        <v>0</v>
      </c>
      <c r="J148" s="157">
        <v>30.72</v>
      </c>
      <c r="K148" s="156">
        <f t="shared" si="30"/>
        <v>3072</v>
      </c>
      <c r="L148" s="156">
        <v>15</v>
      </c>
      <c r="M148" s="156">
        <f t="shared" si="31"/>
        <v>0</v>
      </c>
      <c r="N148" s="156">
        <v>0</v>
      </c>
      <c r="O148" s="156">
        <f t="shared" si="32"/>
        <v>0</v>
      </c>
      <c r="P148" s="156">
        <v>0</v>
      </c>
      <c r="Q148" s="156">
        <f t="shared" si="33"/>
        <v>0</v>
      </c>
      <c r="R148" s="156"/>
      <c r="S148" s="156" t="s">
        <v>485</v>
      </c>
      <c r="T148" s="156" t="s">
        <v>382</v>
      </c>
      <c r="U148" s="156">
        <v>0</v>
      </c>
      <c r="V148" s="156">
        <f t="shared" si="34"/>
        <v>0</v>
      </c>
      <c r="W148" s="156"/>
      <c r="X148" s="156" t="s">
        <v>533</v>
      </c>
      <c r="Y148" s="147"/>
      <c r="Z148" s="147"/>
      <c r="AA148" s="147"/>
      <c r="AB148" s="147"/>
      <c r="AC148" s="147"/>
      <c r="AD148" s="147"/>
      <c r="AE148" s="147"/>
      <c r="AF148" s="147" t="s">
        <v>534</v>
      </c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</row>
    <row r="149" spans="1:59" outlineLevel="1" x14ac:dyDescent="0.2">
      <c r="A149" s="176">
        <v>95</v>
      </c>
      <c r="B149" s="177" t="s">
        <v>2260</v>
      </c>
      <c r="C149" s="186" t="s">
        <v>2586</v>
      </c>
      <c r="D149" s="178" t="s">
        <v>397</v>
      </c>
      <c r="E149" s="179">
        <v>100</v>
      </c>
      <c r="F149" s="174"/>
      <c r="G149" s="181">
        <f t="shared" si="28"/>
        <v>0</v>
      </c>
      <c r="H149" s="157">
        <v>0</v>
      </c>
      <c r="I149" s="156">
        <f t="shared" si="29"/>
        <v>0</v>
      </c>
      <c r="J149" s="157">
        <v>34.119999999999997</v>
      </c>
      <c r="K149" s="156">
        <f t="shared" si="30"/>
        <v>3412</v>
      </c>
      <c r="L149" s="156">
        <v>15</v>
      </c>
      <c r="M149" s="156">
        <f t="shared" si="31"/>
        <v>0</v>
      </c>
      <c r="N149" s="156">
        <v>0</v>
      </c>
      <c r="O149" s="156">
        <f t="shared" si="32"/>
        <v>0</v>
      </c>
      <c r="P149" s="156">
        <v>0</v>
      </c>
      <c r="Q149" s="156">
        <f t="shared" si="33"/>
        <v>0</v>
      </c>
      <c r="R149" s="156"/>
      <c r="S149" s="156" t="s">
        <v>485</v>
      </c>
      <c r="T149" s="156" t="s">
        <v>382</v>
      </c>
      <c r="U149" s="156">
        <v>0</v>
      </c>
      <c r="V149" s="156">
        <f t="shared" si="34"/>
        <v>0</v>
      </c>
      <c r="W149" s="156"/>
      <c r="X149" s="156" t="s">
        <v>533</v>
      </c>
      <c r="Y149" s="147"/>
      <c r="Z149" s="147"/>
      <c r="AA149" s="147"/>
      <c r="AB149" s="147"/>
      <c r="AC149" s="147"/>
      <c r="AD149" s="147"/>
      <c r="AE149" s="147"/>
      <c r="AF149" s="147" t="s">
        <v>534</v>
      </c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</row>
    <row r="150" spans="1:59" outlineLevel="1" x14ac:dyDescent="0.2">
      <c r="A150" s="176">
        <v>96</v>
      </c>
      <c r="B150" s="177" t="s">
        <v>2262</v>
      </c>
      <c r="C150" s="186" t="s">
        <v>2587</v>
      </c>
      <c r="D150" s="178" t="s">
        <v>397</v>
      </c>
      <c r="E150" s="179">
        <v>60</v>
      </c>
      <c r="F150" s="174"/>
      <c r="G150" s="181">
        <f t="shared" si="28"/>
        <v>0</v>
      </c>
      <c r="H150" s="157">
        <v>0</v>
      </c>
      <c r="I150" s="156">
        <f t="shared" si="29"/>
        <v>0</v>
      </c>
      <c r="J150" s="157">
        <v>60.81</v>
      </c>
      <c r="K150" s="156">
        <f t="shared" si="30"/>
        <v>3648.6</v>
      </c>
      <c r="L150" s="156">
        <v>15</v>
      </c>
      <c r="M150" s="156">
        <f t="shared" si="31"/>
        <v>0</v>
      </c>
      <c r="N150" s="156">
        <v>0</v>
      </c>
      <c r="O150" s="156">
        <f t="shared" si="32"/>
        <v>0</v>
      </c>
      <c r="P150" s="156">
        <v>0</v>
      </c>
      <c r="Q150" s="156">
        <f t="shared" si="33"/>
        <v>0</v>
      </c>
      <c r="R150" s="156"/>
      <c r="S150" s="156" t="s">
        <v>485</v>
      </c>
      <c r="T150" s="156" t="s">
        <v>382</v>
      </c>
      <c r="U150" s="156">
        <v>0</v>
      </c>
      <c r="V150" s="156">
        <f t="shared" si="34"/>
        <v>0</v>
      </c>
      <c r="W150" s="156"/>
      <c r="X150" s="156" t="s">
        <v>533</v>
      </c>
      <c r="Y150" s="147"/>
      <c r="Z150" s="147"/>
      <c r="AA150" s="147"/>
      <c r="AB150" s="147"/>
      <c r="AC150" s="147"/>
      <c r="AD150" s="147"/>
      <c r="AE150" s="147"/>
      <c r="AF150" s="147" t="s">
        <v>534</v>
      </c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</row>
    <row r="151" spans="1:59" outlineLevel="1" x14ac:dyDescent="0.2">
      <c r="A151" s="176">
        <v>97</v>
      </c>
      <c r="B151" s="177" t="s">
        <v>2264</v>
      </c>
      <c r="C151" s="186" t="s">
        <v>2588</v>
      </c>
      <c r="D151" s="178" t="s">
        <v>397</v>
      </c>
      <c r="E151" s="179">
        <v>250</v>
      </c>
      <c r="F151" s="174"/>
      <c r="G151" s="181">
        <f t="shared" si="28"/>
        <v>0</v>
      </c>
      <c r="H151" s="157">
        <v>0</v>
      </c>
      <c r="I151" s="156">
        <f t="shared" si="29"/>
        <v>0</v>
      </c>
      <c r="J151" s="157">
        <v>23.6</v>
      </c>
      <c r="K151" s="156">
        <f t="shared" si="30"/>
        <v>5900</v>
      </c>
      <c r="L151" s="156">
        <v>15</v>
      </c>
      <c r="M151" s="156">
        <f t="shared" si="31"/>
        <v>0</v>
      </c>
      <c r="N151" s="156">
        <v>0</v>
      </c>
      <c r="O151" s="156">
        <f t="shared" si="32"/>
        <v>0</v>
      </c>
      <c r="P151" s="156">
        <v>0</v>
      </c>
      <c r="Q151" s="156">
        <f t="shared" si="33"/>
        <v>0</v>
      </c>
      <c r="R151" s="156"/>
      <c r="S151" s="156" t="s">
        <v>485</v>
      </c>
      <c r="T151" s="156" t="s">
        <v>382</v>
      </c>
      <c r="U151" s="156">
        <v>0</v>
      </c>
      <c r="V151" s="156">
        <f t="shared" si="34"/>
        <v>0</v>
      </c>
      <c r="W151" s="156"/>
      <c r="X151" s="156" t="s">
        <v>533</v>
      </c>
      <c r="Y151" s="147"/>
      <c r="Z151" s="147"/>
      <c r="AA151" s="147"/>
      <c r="AB151" s="147"/>
      <c r="AC151" s="147"/>
      <c r="AD151" s="147"/>
      <c r="AE151" s="147"/>
      <c r="AF151" s="147" t="s">
        <v>534</v>
      </c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</row>
    <row r="152" spans="1:59" ht="22.5" outlineLevel="1" x14ac:dyDescent="0.2">
      <c r="A152" s="176">
        <v>98</v>
      </c>
      <c r="B152" s="177" t="s">
        <v>2266</v>
      </c>
      <c r="C152" s="186" t="s">
        <v>2589</v>
      </c>
      <c r="D152" s="178" t="s">
        <v>397</v>
      </c>
      <c r="E152" s="179">
        <v>60</v>
      </c>
      <c r="F152" s="174"/>
      <c r="G152" s="181">
        <f t="shared" si="28"/>
        <v>0</v>
      </c>
      <c r="H152" s="157">
        <v>0</v>
      </c>
      <c r="I152" s="156">
        <f t="shared" si="29"/>
        <v>0</v>
      </c>
      <c r="J152" s="157">
        <v>18.920000000000002</v>
      </c>
      <c r="K152" s="156">
        <f t="shared" si="30"/>
        <v>1135.2</v>
      </c>
      <c r="L152" s="156">
        <v>15</v>
      </c>
      <c r="M152" s="156">
        <f t="shared" si="31"/>
        <v>0</v>
      </c>
      <c r="N152" s="156">
        <v>0</v>
      </c>
      <c r="O152" s="156">
        <f t="shared" si="32"/>
        <v>0</v>
      </c>
      <c r="P152" s="156">
        <v>0</v>
      </c>
      <c r="Q152" s="156">
        <f t="shared" si="33"/>
        <v>0</v>
      </c>
      <c r="R152" s="156"/>
      <c r="S152" s="156" t="s">
        <v>485</v>
      </c>
      <c r="T152" s="156" t="s">
        <v>382</v>
      </c>
      <c r="U152" s="156">
        <v>0</v>
      </c>
      <c r="V152" s="156">
        <f t="shared" si="34"/>
        <v>0</v>
      </c>
      <c r="W152" s="156"/>
      <c r="X152" s="156" t="s">
        <v>533</v>
      </c>
      <c r="Y152" s="147"/>
      <c r="Z152" s="147"/>
      <c r="AA152" s="147"/>
      <c r="AB152" s="147"/>
      <c r="AC152" s="147"/>
      <c r="AD152" s="147"/>
      <c r="AE152" s="147"/>
      <c r="AF152" s="147" t="s">
        <v>534</v>
      </c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</row>
    <row r="153" spans="1:59" outlineLevel="1" x14ac:dyDescent="0.2">
      <c r="A153" s="176">
        <v>99</v>
      </c>
      <c r="B153" s="177" t="s">
        <v>2268</v>
      </c>
      <c r="C153" s="186" t="s">
        <v>2590</v>
      </c>
      <c r="D153" s="178" t="s">
        <v>397</v>
      </c>
      <c r="E153" s="179">
        <v>20</v>
      </c>
      <c r="F153" s="174"/>
      <c r="G153" s="181">
        <f t="shared" si="28"/>
        <v>0</v>
      </c>
      <c r="H153" s="157">
        <v>0</v>
      </c>
      <c r="I153" s="156">
        <f t="shared" si="29"/>
        <v>0</v>
      </c>
      <c r="J153" s="157">
        <v>77</v>
      </c>
      <c r="K153" s="156">
        <f t="shared" si="30"/>
        <v>1540</v>
      </c>
      <c r="L153" s="156">
        <v>15</v>
      </c>
      <c r="M153" s="156">
        <f t="shared" si="31"/>
        <v>0</v>
      </c>
      <c r="N153" s="156">
        <v>0</v>
      </c>
      <c r="O153" s="156">
        <f t="shared" si="32"/>
        <v>0</v>
      </c>
      <c r="P153" s="156">
        <v>0</v>
      </c>
      <c r="Q153" s="156">
        <f t="shared" si="33"/>
        <v>0</v>
      </c>
      <c r="R153" s="156"/>
      <c r="S153" s="156" t="s">
        <v>485</v>
      </c>
      <c r="T153" s="156" t="s">
        <v>382</v>
      </c>
      <c r="U153" s="156">
        <v>0</v>
      </c>
      <c r="V153" s="156">
        <f t="shared" si="34"/>
        <v>0</v>
      </c>
      <c r="W153" s="156"/>
      <c r="X153" s="156" t="s">
        <v>533</v>
      </c>
      <c r="Y153" s="147"/>
      <c r="Z153" s="147"/>
      <c r="AA153" s="147"/>
      <c r="AB153" s="147"/>
      <c r="AC153" s="147"/>
      <c r="AD153" s="147"/>
      <c r="AE153" s="147"/>
      <c r="AF153" s="147" t="s">
        <v>534</v>
      </c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</row>
    <row r="154" spans="1:59" ht="22.5" outlineLevel="1" x14ac:dyDescent="0.2">
      <c r="A154" s="176">
        <v>100</v>
      </c>
      <c r="B154" s="177" t="s">
        <v>2270</v>
      </c>
      <c r="C154" s="186" t="s">
        <v>2591</v>
      </c>
      <c r="D154" s="178" t="s">
        <v>397</v>
      </c>
      <c r="E154" s="179">
        <v>80</v>
      </c>
      <c r="F154" s="174"/>
      <c r="G154" s="181">
        <f t="shared" si="28"/>
        <v>0</v>
      </c>
      <c r="H154" s="157">
        <v>0</v>
      </c>
      <c r="I154" s="156">
        <f t="shared" si="29"/>
        <v>0</v>
      </c>
      <c r="J154" s="157">
        <v>22</v>
      </c>
      <c r="K154" s="156">
        <f t="shared" si="30"/>
        <v>1760</v>
      </c>
      <c r="L154" s="156">
        <v>15</v>
      </c>
      <c r="M154" s="156">
        <f t="shared" si="31"/>
        <v>0</v>
      </c>
      <c r="N154" s="156">
        <v>0</v>
      </c>
      <c r="O154" s="156">
        <f t="shared" si="32"/>
        <v>0</v>
      </c>
      <c r="P154" s="156">
        <v>0</v>
      </c>
      <c r="Q154" s="156">
        <f t="shared" si="33"/>
        <v>0</v>
      </c>
      <c r="R154" s="156"/>
      <c r="S154" s="156" t="s">
        <v>485</v>
      </c>
      <c r="T154" s="156" t="s">
        <v>382</v>
      </c>
      <c r="U154" s="156">
        <v>0</v>
      </c>
      <c r="V154" s="156">
        <f t="shared" si="34"/>
        <v>0</v>
      </c>
      <c r="W154" s="156"/>
      <c r="X154" s="156" t="s">
        <v>533</v>
      </c>
      <c r="Y154" s="147"/>
      <c r="Z154" s="147"/>
      <c r="AA154" s="147"/>
      <c r="AB154" s="147"/>
      <c r="AC154" s="147"/>
      <c r="AD154" s="147"/>
      <c r="AE154" s="147"/>
      <c r="AF154" s="147" t="s">
        <v>534</v>
      </c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</row>
    <row r="155" spans="1:59" ht="22.5" outlineLevel="1" x14ac:dyDescent="0.2">
      <c r="A155" s="176">
        <v>101</v>
      </c>
      <c r="B155" s="177" t="s">
        <v>2272</v>
      </c>
      <c r="C155" s="186" t="s">
        <v>2592</v>
      </c>
      <c r="D155" s="178" t="s">
        <v>397</v>
      </c>
      <c r="E155" s="179">
        <v>100</v>
      </c>
      <c r="F155" s="174"/>
      <c r="G155" s="181">
        <f t="shared" si="28"/>
        <v>0</v>
      </c>
      <c r="H155" s="157">
        <v>0</v>
      </c>
      <c r="I155" s="156">
        <f t="shared" si="29"/>
        <v>0</v>
      </c>
      <c r="J155" s="157">
        <v>36</v>
      </c>
      <c r="K155" s="156">
        <f t="shared" si="30"/>
        <v>3600</v>
      </c>
      <c r="L155" s="156">
        <v>15</v>
      </c>
      <c r="M155" s="156">
        <f t="shared" si="31"/>
        <v>0</v>
      </c>
      <c r="N155" s="156">
        <v>0</v>
      </c>
      <c r="O155" s="156">
        <f t="shared" si="32"/>
        <v>0</v>
      </c>
      <c r="P155" s="156">
        <v>0</v>
      </c>
      <c r="Q155" s="156">
        <f t="shared" si="33"/>
        <v>0</v>
      </c>
      <c r="R155" s="156"/>
      <c r="S155" s="156" t="s">
        <v>485</v>
      </c>
      <c r="T155" s="156" t="s">
        <v>382</v>
      </c>
      <c r="U155" s="156">
        <v>0</v>
      </c>
      <c r="V155" s="156">
        <f t="shared" si="34"/>
        <v>0</v>
      </c>
      <c r="W155" s="156"/>
      <c r="X155" s="156" t="s">
        <v>533</v>
      </c>
      <c r="Y155" s="147"/>
      <c r="Z155" s="147"/>
      <c r="AA155" s="147"/>
      <c r="AB155" s="147"/>
      <c r="AC155" s="147"/>
      <c r="AD155" s="147"/>
      <c r="AE155" s="147"/>
      <c r="AF155" s="147" t="s">
        <v>534</v>
      </c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</row>
    <row r="156" spans="1:59" ht="22.5" outlineLevel="1" x14ac:dyDescent="0.2">
      <c r="A156" s="176">
        <v>102</v>
      </c>
      <c r="B156" s="177" t="s">
        <v>2274</v>
      </c>
      <c r="C156" s="186" t="s">
        <v>2593</v>
      </c>
      <c r="D156" s="178" t="s">
        <v>397</v>
      </c>
      <c r="E156" s="179">
        <v>120</v>
      </c>
      <c r="F156" s="174"/>
      <c r="G156" s="181">
        <f t="shared" si="28"/>
        <v>0</v>
      </c>
      <c r="H156" s="157">
        <v>0</v>
      </c>
      <c r="I156" s="156">
        <f t="shared" si="29"/>
        <v>0</v>
      </c>
      <c r="J156" s="157">
        <v>160</v>
      </c>
      <c r="K156" s="156">
        <f t="shared" si="30"/>
        <v>19200</v>
      </c>
      <c r="L156" s="156">
        <v>15</v>
      </c>
      <c r="M156" s="156">
        <f t="shared" si="31"/>
        <v>0</v>
      </c>
      <c r="N156" s="156">
        <v>0</v>
      </c>
      <c r="O156" s="156">
        <f t="shared" si="32"/>
        <v>0</v>
      </c>
      <c r="P156" s="156">
        <v>0</v>
      </c>
      <c r="Q156" s="156">
        <f t="shared" si="33"/>
        <v>0</v>
      </c>
      <c r="R156" s="156"/>
      <c r="S156" s="156" t="s">
        <v>485</v>
      </c>
      <c r="T156" s="156" t="s">
        <v>382</v>
      </c>
      <c r="U156" s="156">
        <v>0</v>
      </c>
      <c r="V156" s="156">
        <f t="shared" si="34"/>
        <v>0</v>
      </c>
      <c r="W156" s="156"/>
      <c r="X156" s="156" t="s">
        <v>533</v>
      </c>
      <c r="Y156" s="147"/>
      <c r="Z156" s="147"/>
      <c r="AA156" s="147"/>
      <c r="AB156" s="147"/>
      <c r="AC156" s="147"/>
      <c r="AD156" s="147"/>
      <c r="AE156" s="147"/>
      <c r="AF156" s="147" t="s">
        <v>534</v>
      </c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</row>
    <row r="157" spans="1:59" ht="22.5" outlineLevel="1" x14ac:dyDescent="0.2">
      <c r="A157" s="176">
        <v>103</v>
      </c>
      <c r="B157" s="177" t="s">
        <v>2276</v>
      </c>
      <c r="C157" s="186" t="s">
        <v>2594</v>
      </c>
      <c r="D157" s="178" t="s">
        <v>397</v>
      </c>
      <c r="E157" s="179">
        <v>200</v>
      </c>
      <c r="F157" s="174"/>
      <c r="G157" s="181">
        <f t="shared" si="28"/>
        <v>0</v>
      </c>
      <c r="H157" s="157">
        <v>0</v>
      </c>
      <c r="I157" s="156">
        <f t="shared" si="29"/>
        <v>0</v>
      </c>
      <c r="J157" s="157">
        <v>240</v>
      </c>
      <c r="K157" s="156">
        <f t="shared" si="30"/>
        <v>48000</v>
      </c>
      <c r="L157" s="156">
        <v>15</v>
      </c>
      <c r="M157" s="156">
        <f t="shared" si="31"/>
        <v>0</v>
      </c>
      <c r="N157" s="156">
        <v>0</v>
      </c>
      <c r="O157" s="156">
        <f t="shared" si="32"/>
        <v>0</v>
      </c>
      <c r="P157" s="156">
        <v>0</v>
      </c>
      <c r="Q157" s="156">
        <f t="shared" si="33"/>
        <v>0</v>
      </c>
      <c r="R157" s="156"/>
      <c r="S157" s="156" t="s">
        <v>485</v>
      </c>
      <c r="T157" s="156" t="s">
        <v>382</v>
      </c>
      <c r="U157" s="156">
        <v>0</v>
      </c>
      <c r="V157" s="156">
        <f t="shared" si="34"/>
        <v>0</v>
      </c>
      <c r="W157" s="156"/>
      <c r="X157" s="156" t="s">
        <v>533</v>
      </c>
      <c r="Y157" s="147"/>
      <c r="Z157" s="147"/>
      <c r="AA157" s="147"/>
      <c r="AB157" s="147"/>
      <c r="AC157" s="147"/>
      <c r="AD157" s="147"/>
      <c r="AE157" s="147"/>
      <c r="AF157" s="147" t="s">
        <v>534</v>
      </c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</row>
    <row r="158" spans="1:59" ht="22.5" outlineLevel="1" x14ac:dyDescent="0.2">
      <c r="A158" s="176">
        <v>104</v>
      </c>
      <c r="B158" s="177" t="s">
        <v>2278</v>
      </c>
      <c r="C158" s="186" t="s">
        <v>2595</v>
      </c>
      <c r="D158" s="178" t="s">
        <v>397</v>
      </c>
      <c r="E158" s="179">
        <v>80</v>
      </c>
      <c r="F158" s="174"/>
      <c r="G158" s="181">
        <f t="shared" si="28"/>
        <v>0</v>
      </c>
      <c r="H158" s="157">
        <v>0</v>
      </c>
      <c r="I158" s="156">
        <f t="shared" si="29"/>
        <v>0</v>
      </c>
      <c r="J158" s="157">
        <v>400</v>
      </c>
      <c r="K158" s="156">
        <f t="shared" si="30"/>
        <v>32000</v>
      </c>
      <c r="L158" s="156">
        <v>15</v>
      </c>
      <c r="M158" s="156">
        <f t="shared" si="31"/>
        <v>0</v>
      </c>
      <c r="N158" s="156">
        <v>0</v>
      </c>
      <c r="O158" s="156">
        <f t="shared" si="32"/>
        <v>0</v>
      </c>
      <c r="P158" s="156">
        <v>0</v>
      </c>
      <c r="Q158" s="156">
        <f t="shared" si="33"/>
        <v>0</v>
      </c>
      <c r="R158" s="156"/>
      <c r="S158" s="156" t="s">
        <v>485</v>
      </c>
      <c r="T158" s="156" t="s">
        <v>382</v>
      </c>
      <c r="U158" s="156">
        <v>0</v>
      </c>
      <c r="V158" s="156">
        <f t="shared" si="34"/>
        <v>0</v>
      </c>
      <c r="W158" s="156"/>
      <c r="X158" s="156" t="s">
        <v>533</v>
      </c>
      <c r="Y158" s="147"/>
      <c r="Z158" s="147"/>
      <c r="AA158" s="147"/>
      <c r="AB158" s="147"/>
      <c r="AC158" s="147"/>
      <c r="AD158" s="147"/>
      <c r="AE158" s="147"/>
      <c r="AF158" s="147" t="s">
        <v>534</v>
      </c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</row>
    <row r="159" spans="1:59" ht="22.5" outlineLevel="1" x14ac:dyDescent="0.2">
      <c r="A159" s="176">
        <v>105</v>
      </c>
      <c r="B159" s="177" t="s">
        <v>2279</v>
      </c>
      <c r="C159" s="186" t="s">
        <v>2596</v>
      </c>
      <c r="D159" s="178" t="s">
        <v>1957</v>
      </c>
      <c r="E159" s="179">
        <v>300</v>
      </c>
      <c r="F159" s="174"/>
      <c r="G159" s="181">
        <f t="shared" si="28"/>
        <v>0</v>
      </c>
      <c r="H159" s="157">
        <v>75</v>
      </c>
      <c r="I159" s="156">
        <f t="shared" si="29"/>
        <v>22500</v>
      </c>
      <c r="J159" s="157">
        <v>0</v>
      </c>
      <c r="K159" s="156">
        <f t="shared" si="30"/>
        <v>0</v>
      </c>
      <c r="L159" s="156">
        <v>15</v>
      </c>
      <c r="M159" s="156">
        <f t="shared" si="31"/>
        <v>0</v>
      </c>
      <c r="N159" s="156">
        <v>0</v>
      </c>
      <c r="O159" s="156">
        <f t="shared" si="32"/>
        <v>0</v>
      </c>
      <c r="P159" s="156">
        <v>0</v>
      </c>
      <c r="Q159" s="156">
        <f t="shared" si="33"/>
        <v>0</v>
      </c>
      <c r="R159" s="156"/>
      <c r="S159" s="156" t="s">
        <v>485</v>
      </c>
      <c r="T159" s="156" t="s">
        <v>382</v>
      </c>
      <c r="U159" s="156">
        <v>0</v>
      </c>
      <c r="V159" s="156">
        <f t="shared" si="34"/>
        <v>0</v>
      </c>
      <c r="W159" s="156"/>
      <c r="X159" s="156" t="s">
        <v>407</v>
      </c>
      <c r="Y159" s="147"/>
      <c r="Z159" s="147"/>
      <c r="AA159" s="147"/>
      <c r="AB159" s="147"/>
      <c r="AC159" s="147"/>
      <c r="AD159" s="147"/>
      <c r="AE159" s="147"/>
      <c r="AF159" s="147" t="s">
        <v>408</v>
      </c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</row>
    <row r="160" spans="1:59" outlineLevel="1" x14ac:dyDescent="0.2">
      <c r="A160" s="176">
        <v>106</v>
      </c>
      <c r="B160" s="177" t="s">
        <v>2281</v>
      </c>
      <c r="C160" s="186" t="s">
        <v>2597</v>
      </c>
      <c r="D160" s="178" t="s">
        <v>1957</v>
      </c>
      <c r="E160" s="179">
        <v>20</v>
      </c>
      <c r="F160" s="174"/>
      <c r="G160" s="181">
        <f t="shared" si="28"/>
        <v>0</v>
      </c>
      <c r="H160" s="157">
        <v>0</v>
      </c>
      <c r="I160" s="156">
        <f t="shared" si="29"/>
        <v>0</v>
      </c>
      <c r="J160" s="157">
        <v>750</v>
      </c>
      <c r="K160" s="156">
        <f t="shared" si="30"/>
        <v>15000</v>
      </c>
      <c r="L160" s="156">
        <v>15</v>
      </c>
      <c r="M160" s="156">
        <f t="shared" si="31"/>
        <v>0</v>
      </c>
      <c r="N160" s="156">
        <v>0</v>
      </c>
      <c r="O160" s="156">
        <f t="shared" si="32"/>
        <v>0</v>
      </c>
      <c r="P160" s="156">
        <v>0</v>
      </c>
      <c r="Q160" s="156">
        <f t="shared" si="33"/>
        <v>0</v>
      </c>
      <c r="R160" s="156"/>
      <c r="S160" s="156" t="s">
        <v>485</v>
      </c>
      <c r="T160" s="156" t="s">
        <v>382</v>
      </c>
      <c r="U160" s="156">
        <v>0</v>
      </c>
      <c r="V160" s="156">
        <f t="shared" si="34"/>
        <v>0</v>
      </c>
      <c r="W160" s="156"/>
      <c r="X160" s="156" t="s">
        <v>533</v>
      </c>
      <c r="Y160" s="147"/>
      <c r="Z160" s="147"/>
      <c r="AA160" s="147"/>
      <c r="AB160" s="147"/>
      <c r="AC160" s="147"/>
      <c r="AD160" s="147"/>
      <c r="AE160" s="147"/>
      <c r="AF160" s="147" t="s">
        <v>534</v>
      </c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</row>
    <row r="161" spans="1:59" outlineLevel="1" x14ac:dyDescent="0.2">
      <c r="A161" s="176">
        <v>107</v>
      </c>
      <c r="B161" s="177" t="s">
        <v>2283</v>
      </c>
      <c r="C161" s="186" t="s">
        <v>2598</v>
      </c>
      <c r="D161" s="178" t="s">
        <v>2599</v>
      </c>
      <c r="E161" s="179">
        <v>2</v>
      </c>
      <c r="F161" s="174"/>
      <c r="G161" s="181">
        <f t="shared" si="28"/>
        <v>0</v>
      </c>
      <c r="H161" s="157">
        <v>0</v>
      </c>
      <c r="I161" s="156">
        <f t="shared" si="29"/>
        <v>0</v>
      </c>
      <c r="J161" s="157">
        <v>7500</v>
      </c>
      <c r="K161" s="156">
        <f t="shared" si="30"/>
        <v>15000</v>
      </c>
      <c r="L161" s="156">
        <v>15</v>
      </c>
      <c r="M161" s="156">
        <f t="shared" si="31"/>
        <v>0</v>
      </c>
      <c r="N161" s="156">
        <v>0</v>
      </c>
      <c r="O161" s="156">
        <f t="shared" si="32"/>
        <v>0</v>
      </c>
      <c r="P161" s="156">
        <v>0</v>
      </c>
      <c r="Q161" s="156">
        <f t="shared" si="33"/>
        <v>0</v>
      </c>
      <c r="R161" s="156"/>
      <c r="S161" s="156" t="s">
        <v>485</v>
      </c>
      <c r="T161" s="156" t="s">
        <v>382</v>
      </c>
      <c r="U161" s="156">
        <v>0</v>
      </c>
      <c r="V161" s="156">
        <f t="shared" si="34"/>
        <v>0</v>
      </c>
      <c r="W161" s="156"/>
      <c r="X161" s="156" t="s">
        <v>533</v>
      </c>
      <c r="Y161" s="147"/>
      <c r="Z161" s="147"/>
      <c r="AA161" s="147"/>
      <c r="AB161" s="147"/>
      <c r="AC161" s="147"/>
      <c r="AD161" s="147"/>
      <c r="AE161" s="147"/>
      <c r="AF161" s="147" t="s">
        <v>534</v>
      </c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</row>
    <row r="162" spans="1:59" x14ac:dyDescent="0.2">
      <c r="A162" s="164" t="s">
        <v>376</v>
      </c>
      <c r="B162" s="165" t="s">
        <v>126</v>
      </c>
      <c r="C162" s="183" t="s">
        <v>128</v>
      </c>
      <c r="D162" s="166"/>
      <c r="E162" s="167"/>
      <c r="F162" s="168"/>
      <c r="G162" s="169">
        <f>SUMIF(AF163:AF177,"&lt;&gt;NOR",G163:G177)</f>
        <v>0</v>
      </c>
      <c r="H162" s="163"/>
      <c r="I162" s="163">
        <f>SUM(I163:I177)</f>
        <v>0</v>
      </c>
      <c r="J162" s="163"/>
      <c r="K162" s="163">
        <f>SUM(K163:K177)</f>
        <v>875303</v>
      </c>
      <c r="L162" s="163"/>
      <c r="M162" s="163">
        <f>SUM(M163:M177)</f>
        <v>0</v>
      </c>
      <c r="N162" s="163"/>
      <c r="O162" s="163">
        <f>SUM(O163:O177)</f>
        <v>0</v>
      </c>
      <c r="P162" s="163"/>
      <c r="Q162" s="163">
        <f>SUM(Q163:Q177)</f>
        <v>0</v>
      </c>
      <c r="R162" s="163"/>
      <c r="S162" s="163"/>
      <c r="T162" s="163"/>
      <c r="U162" s="163"/>
      <c r="V162" s="163">
        <f>SUM(V163:V177)</f>
        <v>0</v>
      </c>
      <c r="W162" s="163"/>
      <c r="X162" s="163"/>
      <c r="AF162" t="s">
        <v>377</v>
      </c>
    </row>
    <row r="163" spans="1:59" outlineLevel="1" x14ac:dyDescent="0.2">
      <c r="A163" s="176">
        <v>108</v>
      </c>
      <c r="B163" s="177" t="s">
        <v>2242</v>
      </c>
      <c r="C163" s="186" t="s">
        <v>2600</v>
      </c>
      <c r="D163" s="178" t="s">
        <v>1957</v>
      </c>
      <c r="E163" s="179">
        <v>1</v>
      </c>
      <c r="F163" s="174"/>
      <c r="G163" s="181">
        <f t="shared" ref="G163:G177" si="35">ROUND(E163*F163,2)</f>
        <v>0</v>
      </c>
      <c r="H163" s="157">
        <v>0</v>
      </c>
      <c r="I163" s="156">
        <f t="shared" ref="I163:I177" si="36">ROUND(E163*H163,2)</f>
        <v>0</v>
      </c>
      <c r="J163" s="157">
        <v>150000</v>
      </c>
      <c r="K163" s="156">
        <f t="shared" ref="K163:K177" si="37">ROUND(E163*J163,2)</f>
        <v>150000</v>
      </c>
      <c r="L163" s="156">
        <v>15</v>
      </c>
      <c r="M163" s="156">
        <f t="shared" ref="M163:M177" si="38">G163*(1+L163/100)</f>
        <v>0</v>
      </c>
      <c r="N163" s="156">
        <v>0</v>
      </c>
      <c r="O163" s="156">
        <f t="shared" ref="O163:O177" si="39">ROUND(E163*N163,2)</f>
        <v>0</v>
      </c>
      <c r="P163" s="156">
        <v>0</v>
      </c>
      <c r="Q163" s="156">
        <f t="shared" ref="Q163:Q177" si="40">ROUND(E163*P163,2)</f>
        <v>0</v>
      </c>
      <c r="R163" s="156"/>
      <c r="S163" s="156" t="s">
        <v>485</v>
      </c>
      <c r="T163" s="156" t="s">
        <v>382</v>
      </c>
      <c r="U163" s="156">
        <v>0</v>
      </c>
      <c r="V163" s="156">
        <f t="shared" ref="V163:V177" si="41">ROUND(E163*U163,2)</f>
        <v>0</v>
      </c>
      <c r="W163" s="156"/>
      <c r="X163" s="156" t="s">
        <v>533</v>
      </c>
      <c r="Y163" s="147"/>
      <c r="Z163" s="147"/>
      <c r="AA163" s="147"/>
      <c r="AB163" s="147"/>
      <c r="AC163" s="147"/>
      <c r="AD163" s="147"/>
      <c r="AE163" s="147"/>
      <c r="AF163" s="147" t="s">
        <v>534</v>
      </c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</row>
    <row r="164" spans="1:59" outlineLevel="1" x14ac:dyDescent="0.2">
      <c r="A164" s="176">
        <v>109</v>
      </c>
      <c r="B164" s="177" t="s">
        <v>2244</v>
      </c>
      <c r="C164" s="186" t="s">
        <v>2601</v>
      </c>
      <c r="D164" s="178" t="s">
        <v>1957</v>
      </c>
      <c r="E164" s="179">
        <v>1</v>
      </c>
      <c r="F164" s="174"/>
      <c r="G164" s="181">
        <f t="shared" si="35"/>
        <v>0</v>
      </c>
      <c r="H164" s="157">
        <v>0</v>
      </c>
      <c r="I164" s="156">
        <f t="shared" si="36"/>
        <v>0</v>
      </c>
      <c r="J164" s="157">
        <v>150000</v>
      </c>
      <c r="K164" s="156">
        <f t="shared" si="37"/>
        <v>150000</v>
      </c>
      <c r="L164" s="156">
        <v>15</v>
      </c>
      <c r="M164" s="156">
        <f t="shared" si="38"/>
        <v>0</v>
      </c>
      <c r="N164" s="156">
        <v>0</v>
      </c>
      <c r="O164" s="156">
        <f t="shared" si="39"/>
        <v>0</v>
      </c>
      <c r="P164" s="156">
        <v>0</v>
      </c>
      <c r="Q164" s="156">
        <f t="shared" si="40"/>
        <v>0</v>
      </c>
      <c r="R164" s="156"/>
      <c r="S164" s="156" t="s">
        <v>485</v>
      </c>
      <c r="T164" s="156" t="s">
        <v>382</v>
      </c>
      <c r="U164" s="156">
        <v>0</v>
      </c>
      <c r="V164" s="156">
        <f t="shared" si="41"/>
        <v>0</v>
      </c>
      <c r="W164" s="156"/>
      <c r="X164" s="156" t="s">
        <v>533</v>
      </c>
      <c r="Y164" s="147"/>
      <c r="Z164" s="147"/>
      <c r="AA164" s="147"/>
      <c r="AB164" s="147"/>
      <c r="AC164" s="147"/>
      <c r="AD164" s="147"/>
      <c r="AE164" s="147"/>
      <c r="AF164" s="147" t="s">
        <v>534</v>
      </c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</row>
    <row r="165" spans="1:59" ht="22.5" outlineLevel="1" x14ac:dyDescent="0.2">
      <c r="A165" s="176">
        <v>110</v>
      </c>
      <c r="B165" s="177" t="s">
        <v>2246</v>
      </c>
      <c r="C165" s="186" t="s">
        <v>2602</v>
      </c>
      <c r="D165" s="178" t="s">
        <v>1957</v>
      </c>
      <c r="E165" s="179">
        <v>1</v>
      </c>
      <c r="F165" s="174"/>
      <c r="G165" s="181">
        <f t="shared" si="35"/>
        <v>0</v>
      </c>
      <c r="H165" s="157">
        <v>0</v>
      </c>
      <c r="I165" s="156">
        <f t="shared" si="36"/>
        <v>0</v>
      </c>
      <c r="J165" s="157">
        <v>8000</v>
      </c>
      <c r="K165" s="156">
        <f t="shared" si="37"/>
        <v>8000</v>
      </c>
      <c r="L165" s="156">
        <v>15</v>
      </c>
      <c r="M165" s="156">
        <f t="shared" si="38"/>
        <v>0</v>
      </c>
      <c r="N165" s="156">
        <v>0</v>
      </c>
      <c r="O165" s="156">
        <f t="shared" si="39"/>
        <v>0</v>
      </c>
      <c r="P165" s="156">
        <v>0</v>
      </c>
      <c r="Q165" s="156">
        <f t="shared" si="40"/>
        <v>0</v>
      </c>
      <c r="R165" s="156"/>
      <c r="S165" s="156" t="s">
        <v>485</v>
      </c>
      <c r="T165" s="156" t="s">
        <v>382</v>
      </c>
      <c r="U165" s="156">
        <v>0</v>
      </c>
      <c r="V165" s="156">
        <f t="shared" si="41"/>
        <v>0</v>
      </c>
      <c r="W165" s="156"/>
      <c r="X165" s="156" t="s">
        <v>533</v>
      </c>
      <c r="Y165" s="147"/>
      <c r="Z165" s="147"/>
      <c r="AA165" s="147"/>
      <c r="AB165" s="147"/>
      <c r="AC165" s="147"/>
      <c r="AD165" s="147"/>
      <c r="AE165" s="147"/>
      <c r="AF165" s="147" t="s">
        <v>534</v>
      </c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</row>
    <row r="166" spans="1:59" outlineLevel="1" x14ac:dyDescent="0.2">
      <c r="A166" s="176">
        <v>111</v>
      </c>
      <c r="B166" s="177" t="s">
        <v>2248</v>
      </c>
      <c r="C166" s="186" t="s">
        <v>2603</v>
      </c>
      <c r="D166" s="178" t="s">
        <v>1957</v>
      </c>
      <c r="E166" s="179">
        <v>1</v>
      </c>
      <c r="F166" s="174"/>
      <c r="G166" s="181">
        <f t="shared" si="35"/>
        <v>0</v>
      </c>
      <c r="H166" s="157">
        <v>0</v>
      </c>
      <c r="I166" s="156">
        <f t="shared" si="36"/>
        <v>0</v>
      </c>
      <c r="J166" s="157">
        <v>15000</v>
      </c>
      <c r="K166" s="156">
        <f t="shared" si="37"/>
        <v>15000</v>
      </c>
      <c r="L166" s="156">
        <v>15</v>
      </c>
      <c r="M166" s="156">
        <f t="shared" si="38"/>
        <v>0</v>
      </c>
      <c r="N166" s="156">
        <v>0</v>
      </c>
      <c r="O166" s="156">
        <f t="shared" si="39"/>
        <v>0</v>
      </c>
      <c r="P166" s="156">
        <v>0</v>
      </c>
      <c r="Q166" s="156">
        <f t="shared" si="40"/>
        <v>0</v>
      </c>
      <c r="R166" s="156"/>
      <c r="S166" s="156" t="s">
        <v>485</v>
      </c>
      <c r="T166" s="156" t="s">
        <v>382</v>
      </c>
      <c r="U166" s="156">
        <v>0</v>
      </c>
      <c r="V166" s="156">
        <f t="shared" si="41"/>
        <v>0</v>
      </c>
      <c r="W166" s="156"/>
      <c r="X166" s="156" t="s">
        <v>533</v>
      </c>
      <c r="Y166" s="147"/>
      <c r="Z166" s="147"/>
      <c r="AA166" s="147"/>
      <c r="AB166" s="147"/>
      <c r="AC166" s="147"/>
      <c r="AD166" s="147"/>
      <c r="AE166" s="147"/>
      <c r="AF166" s="147" t="s">
        <v>534</v>
      </c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</row>
    <row r="167" spans="1:59" ht="22.5" outlineLevel="1" x14ac:dyDescent="0.2">
      <c r="A167" s="176">
        <v>112</v>
      </c>
      <c r="B167" s="177" t="s">
        <v>2250</v>
      </c>
      <c r="C167" s="186" t="s">
        <v>2604</v>
      </c>
      <c r="D167" s="178" t="s">
        <v>1957</v>
      </c>
      <c r="E167" s="179">
        <v>2</v>
      </c>
      <c r="F167" s="174"/>
      <c r="G167" s="181">
        <f t="shared" si="35"/>
        <v>0</v>
      </c>
      <c r="H167" s="157">
        <v>0</v>
      </c>
      <c r="I167" s="156">
        <f t="shared" si="36"/>
        <v>0</v>
      </c>
      <c r="J167" s="157">
        <v>30000</v>
      </c>
      <c r="K167" s="156">
        <f t="shared" si="37"/>
        <v>60000</v>
      </c>
      <c r="L167" s="156">
        <v>15</v>
      </c>
      <c r="M167" s="156">
        <f t="shared" si="38"/>
        <v>0</v>
      </c>
      <c r="N167" s="156">
        <v>0</v>
      </c>
      <c r="O167" s="156">
        <f t="shared" si="39"/>
        <v>0</v>
      </c>
      <c r="P167" s="156">
        <v>0</v>
      </c>
      <c r="Q167" s="156">
        <f t="shared" si="40"/>
        <v>0</v>
      </c>
      <c r="R167" s="156"/>
      <c r="S167" s="156" t="s">
        <v>485</v>
      </c>
      <c r="T167" s="156" t="s">
        <v>382</v>
      </c>
      <c r="U167" s="156">
        <v>0</v>
      </c>
      <c r="V167" s="156">
        <f t="shared" si="41"/>
        <v>0</v>
      </c>
      <c r="W167" s="156"/>
      <c r="X167" s="156" t="s">
        <v>533</v>
      </c>
      <c r="Y167" s="147"/>
      <c r="Z167" s="147"/>
      <c r="AA167" s="147"/>
      <c r="AB167" s="147"/>
      <c r="AC167" s="147"/>
      <c r="AD167" s="147"/>
      <c r="AE167" s="147"/>
      <c r="AF167" s="147" t="s">
        <v>534</v>
      </c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</row>
    <row r="168" spans="1:59" outlineLevel="1" x14ac:dyDescent="0.2">
      <c r="A168" s="176">
        <v>113</v>
      </c>
      <c r="B168" s="177" t="s">
        <v>2252</v>
      </c>
      <c r="C168" s="186" t="s">
        <v>2605</v>
      </c>
      <c r="D168" s="178" t="s">
        <v>1957</v>
      </c>
      <c r="E168" s="179">
        <v>1</v>
      </c>
      <c r="F168" s="174"/>
      <c r="G168" s="181">
        <f t="shared" si="35"/>
        <v>0</v>
      </c>
      <c r="H168" s="157">
        <v>0</v>
      </c>
      <c r="I168" s="156">
        <f t="shared" si="36"/>
        <v>0</v>
      </c>
      <c r="J168" s="157">
        <v>50000</v>
      </c>
      <c r="K168" s="156">
        <f t="shared" si="37"/>
        <v>50000</v>
      </c>
      <c r="L168" s="156">
        <v>15</v>
      </c>
      <c r="M168" s="156">
        <f t="shared" si="38"/>
        <v>0</v>
      </c>
      <c r="N168" s="156">
        <v>0</v>
      </c>
      <c r="O168" s="156">
        <f t="shared" si="39"/>
        <v>0</v>
      </c>
      <c r="P168" s="156">
        <v>0</v>
      </c>
      <c r="Q168" s="156">
        <f t="shared" si="40"/>
        <v>0</v>
      </c>
      <c r="R168" s="156"/>
      <c r="S168" s="156" t="s">
        <v>485</v>
      </c>
      <c r="T168" s="156" t="s">
        <v>382</v>
      </c>
      <c r="U168" s="156">
        <v>0</v>
      </c>
      <c r="V168" s="156">
        <f t="shared" si="41"/>
        <v>0</v>
      </c>
      <c r="W168" s="156"/>
      <c r="X168" s="156" t="s">
        <v>533</v>
      </c>
      <c r="Y168" s="147"/>
      <c r="Z168" s="147"/>
      <c r="AA168" s="147"/>
      <c r="AB168" s="147"/>
      <c r="AC168" s="147"/>
      <c r="AD168" s="147"/>
      <c r="AE168" s="147"/>
      <c r="AF168" s="147" t="s">
        <v>534</v>
      </c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</row>
    <row r="169" spans="1:59" ht="22.5" outlineLevel="1" x14ac:dyDescent="0.2">
      <c r="A169" s="176">
        <v>114</v>
      </c>
      <c r="B169" s="177" t="s">
        <v>2606</v>
      </c>
      <c r="C169" s="186" t="s">
        <v>2607</v>
      </c>
      <c r="D169" s="178" t="s">
        <v>1957</v>
      </c>
      <c r="E169" s="179">
        <v>6</v>
      </c>
      <c r="F169" s="174"/>
      <c r="G169" s="181">
        <f t="shared" si="35"/>
        <v>0</v>
      </c>
      <c r="H169" s="157">
        <v>0</v>
      </c>
      <c r="I169" s="156">
        <f t="shared" si="36"/>
        <v>0</v>
      </c>
      <c r="J169" s="157">
        <v>30000</v>
      </c>
      <c r="K169" s="156">
        <f t="shared" si="37"/>
        <v>180000</v>
      </c>
      <c r="L169" s="156">
        <v>15</v>
      </c>
      <c r="M169" s="156">
        <f t="shared" si="38"/>
        <v>0</v>
      </c>
      <c r="N169" s="156">
        <v>0</v>
      </c>
      <c r="O169" s="156">
        <f t="shared" si="39"/>
        <v>0</v>
      </c>
      <c r="P169" s="156">
        <v>0</v>
      </c>
      <c r="Q169" s="156">
        <f t="shared" si="40"/>
        <v>0</v>
      </c>
      <c r="R169" s="156"/>
      <c r="S169" s="156" t="s">
        <v>485</v>
      </c>
      <c r="T169" s="156" t="s">
        <v>382</v>
      </c>
      <c r="U169" s="156">
        <v>0</v>
      </c>
      <c r="V169" s="156">
        <f t="shared" si="41"/>
        <v>0</v>
      </c>
      <c r="W169" s="156"/>
      <c r="X169" s="156" t="s">
        <v>383</v>
      </c>
      <c r="Y169" s="147"/>
      <c r="Z169" s="147"/>
      <c r="AA169" s="147"/>
      <c r="AB169" s="147"/>
      <c r="AC169" s="147"/>
      <c r="AD169" s="147"/>
      <c r="AE169" s="147"/>
      <c r="AF169" s="147" t="s">
        <v>384</v>
      </c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</row>
    <row r="170" spans="1:59" ht="22.5" outlineLevel="1" x14ac:dyDescent="0.2">
      <c r="A170" s="176">
        <v>115</v>
      </c>
      <c r="B170" s="177" t="s">
        <v>2254</v>
      </c>
      <c r="C170" s="186" t="s">
        <v>2608</v>
      </c>
      <c r="D170" s="178" t="s">
        <v>1957</v>
      </c>
      <c r="E170" s="179">
        <v>1</v>
      </c>
      <c r="F170" s="174"/>
      <c r="G170" s="181">
        <f t="shared" si="35"/>
        <v>0</v>
      </c>
      <c r="H170" s="157">
        <v>0</v>
      </c>
      <c r="I170" s="156">
        <f t="shared" si="36"/>
        <v>0</v>
      </c>
      <c r="J170" s="157">
        <v>24000</v>
      </c>
      <c r="K170" s="156">
        <f t="shared" si="37"/>
        <v>24000</v>
      </c>
      <c r="L170" s="156">
        <v>15</v>
      </c>
      <c r="M170" s="156">
        <f t="shared" si="38"/>
        <v>0</v>
      </c>
      <c r="N170" s="156">
        <v>0</v>
      </c>
      <c r="O170" s="156">
        <f t="shared" si="39"/>
        <v>0</v>
      </c>
      <c r="P170" s="156">
        <v>0</v>
      </c>
      <c r="Q170" s="156">
        <f t="shared" si="40"/>
        <v>0</v>
      </c>
      <c r="R170" s="156"/>
      <c r="S170" s="156" t="s">
        <v>485</v>
      </c>
      <c r="T170" s="156" t="s">
        <v>382</v>
      </c>
      <c r="U170" s="156">
        <v>0</v>
      </c>
      <c r="V170" s="156">
        <f t="shared" si="41"/>
        <v>0</v>
      </c>
      <c r="W170" s="156"/>
      <c r="X170" s="156" t="s">
        <v>533</v>
      </c>
      <c r="Y170" s="147"/>
      <c r="Z170" s="147"/>
      <c r="AA170" s="147"/>
      <c r="AB170" s="147"/>
      <c r="AC170" s="147"/>
      <c r="AD170" s="147"/>
      <c r="AE170" s="147"/>
      <c r="AF170" s="147" t="s">
        <v>534</v>
      </c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</row>
    <row r="171" spans="1:59" outlineLevel="1" x14ac:dyDescent="0.2">
      <c r="A171" s="176">
        <v>116</v>
      </c>
      <c r="B171" s="177" t="s">
        <v>2256</v>
      </c>
      <c r="C171" s="186" t="s">
        <v>2609</v>
      </c>
      <c r="D171" s="178" t="s">
        <v>1957</v>
      </c>
      <c r="E171" s="179">
        <v>1</v>
      </c>
      <c r="F171" s="174"/>
      <c r="G171" s="181">
        <f t="shared" si="35"/>
        <v>0</v>
      </c>
      <c r="H171" s="157">
        <v>0</v>
      </c>
      <c r="I171" s="156">
        <f t="shared" si="36"/>
        <v>0</v>
      </c>
      <c r="J171" s="157">
        <v>8200</v>
      </c>
      <c r="K171" s="156">
        <f t="shared" si="37"/>
        <v>8200</v>
      </c>
      <c r="L171" s="156">
        <v>15</v>
      </c>
      <c r="M171" s="156">
        <f t="shared" si="38"/>
        <v>0</v>
      </c>
      <c r="N171" s="156">
        <v>0</v>
      </c>
      <c r="O171" s="156">
        <f t="shared" si="39"/>
        <v>0</v>
      </c>
      <c r="P171" s="156">
        <v>0</v>
      </c>
      <c r="Q171" s="156">
        <f t="shared" si="40"/>
        <v>0</v>
      </c>
      <c r="R171" s="156"/>
      <c r="S171" s="156" t="s">
        <v>485</v>
      </c>
      <c r="T171" s="156" t="s">
        <v>382</v>
      </c>
      <c r="U171" s="156">
        <v>0</v>
      </c>
      <c r="V171" s="156">
        <f t="shared" si="41"/>
        <v>0</v>
      </c>
      <c r="W171" s="156"/>
      <c r="X171" s="156" t="s">
        <v>533</v>
      </c>
      <c r="Y171" s="147"/>
      <c r="Z171" s="147"/>
      <c r="AA171" s="147"/>
      <c r="AB171" s="147"/>
      <c r="AC171" s="147"/>
      <c r="AD171" s="147"/>
      <c r="AE171" s="147"/>
      <c r="AF171" s="147" t="s">
        <v>534</v>
      </c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</row>
    <row r="172" spans="1:59" outlineLevel="1" x14ac:dyDescent="0.2">
      <c r="A172" s="176">
        <v>117</v>
      </c>
      <c r="B172" s="177" t="s">
        <v>2258</v>
      </c>
      <c r="C172" s="186" t="s">
        <v>2610</v>
      </c>
      <c r="D172" s="178" t="s">
        <v>1957</v>
      </c>
      <c r="E172" s="179">
        <v>1</v>
      </c>
      <c r="F172" s="174"/>
      <c r="G172" s="181">
        <f t="shared" si="35"/>
        <v>0</v>
      </c>
      <c r="H172" s="157">
        <v>0</v>
      </c>
      <c r="I172" s="156">
        <f t="shared" si="36"/>
        <v>0</v>
      </c>
      <c r="J172" s="157">
        <v>16000</v>
      </c>
      <c r="K172" s="156">
        <f t="shared" si="37"/>
        <v>16000</v>
      </c>
      <c r="L172" s="156">
        <v>15</v>
      </c>
      <c r="M172" s="156">
        <f t="shared" si="38"/>
        <v>0</v>
      </c>
      <c r="N172" s="156">
        <v>0</v>
      </c>
      <c r="O172" s="156">
        <f t="shared" si="39"/>
        <v>0</v>
      </c>
      <c r="P172" s="156">
        <v>0</v>
      </c>
      <c r="Q172" s="156">
        <f t="shared" si="40"/>
        <v>0</v>
      </c>
      <c r="R172" s="156"/>
      <c r="S172" s="156" t="s">
        <v>485</v>
      </c>
      <c r="T172" s="156" t="s">
        <v>382</v>
      </c>
      <c r="U172" s="156">
        <v>0</v>
      </c>
      <c r="V172" s="156">
        <f t="shared" si="41"/>
        <v>0</v>
      </c>
      <c r="W172" s="156"/>
      <c r="X172" s="156" t="s">
        <v>533</v>
      </c>
      <c r="Y172" s="147"/>
      <c r="Z172" s="147"/>
      <c r="AA172" s="147"/>
      <c r="AB172" s="147"/>
      <c r="AC172" s="147"/>
      <c r="AD172" s="147"/>
      <c r="AE172" s="147"/>
      <c r="AF172" s="147" t="s">
        <v>534</v>
      </c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</row>
    <row r="173" spans="1:59" outlineLevel="1" x14ac:dyDescent="0.2">
      <c r="A173" s="176">
        <v>118</v>
      </c>
      <c r="B173" s="177" t="s">
        <v>2260</v>
      </c>
      <c r="C173" s="186" t="s">
        <v>2611</v>
      </c>
      <c r="D173" s="178" t="s">
        <v>1957</v>
      </c>
      <c r="E173" s="179">
        <v>1</v>
      </c>
      <c r="F173" s="174"/>
      <c r="G173" s="181">
        <f t="shared" si="35"/>
        <v>0</v>
      </c>
      <c r="H173" s="157">
        <v>0</v>
      </c>
      <c r="I173" s="156">
        <f t="shared" si="36"/>
        <v>0</v>
      </c>
      <c r="J173" s="157">
        <v>10000</v>
      </c>
      <c r="K173" s="156">
        <f t="shared" si="37"/>
        <v>10000</v>
      </c>
      <c r="L173" s="156">
        <v>15</v>
      </c>
      <c r="M173" s="156">
        <f t="shared" si="38"/>
        <v>0</v>
      </c>
      <c r="N173" s="156">
        <v>0</v>
      </c>
      <c r="O173" s="156">
        <f t="shared" si="39"/>
        <v>0</v>
      </c>
      <c r="P173" s="156">
        <v>0</v>
      </c>
      <c r="Q173" s="156">
        <f t="shared" si="40"/>
        <v>0</v>
      </c>
      <c r="R173" s="156"/>
      <c r="S173" s="156" t="s">
        <v>485</v>
      </c>
      <c r="T173" s="156" t="s">
        <v>382</v>
      </c>
      <c r="U173" s="156">
        <v>0</v>
      </c>
      <c r="V173" s="156">
        <f t="shared" si="41"/>
        <v>0</v>
      </c>
      <c r="W173" s="156"/>
      <c r="X173" s="156" t="s">
        <v>533</v>
      </c>
      <c r="Y173" s="147"/>
      <c r="Z173" s="147"/>
      <c r="AA173" s="147"/>
      <c r="AB173" s="147"/>
      <c r="AC173" s="147"/>
      <c r="AD173" s="147"/>
      <c r="AE173" s="147"/>
      <c r="AF173" s="147" t="s">
        <v>534</v>
      </c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</row>
    <row r="174" spans="1:59" outlineLevel="1" x14ac:dyDescent="0.2">
      <c r="A174" s="176">
        <v>119</v>
      </c>
      <c r="B174" s="177" t="s">
        <v>2262</v>
      </c>
      <c r="C174" s="186" t="s">
        <v>2612</v>
      </c>
      <c r="D174" s="178" t="s">
        <v>1957</v>
      </c>
      <c r="E174" s="179">
        <v>1</v>
      </c>
      <c r="F174" s="174"/>
      <c r="G174" s="181">
        <f t="shared" si="35"/>
        <v>0</v>
      </c>
      <c r="H174" s="157">
        <v>0</v>
      </c>
      <c r="I174" s="156">
        <f t="shared" si="36"/>
        <v>0</v>
      </c>
      <c r="J174" s="157">
        <v>12000</v>
      </c>
      <c r="K174" s="156">
        <f t="shared" si="37"/>
        <v>12000</v>
      </c>
      <c r="L174" s="156">
        <v>15</v>
      </c>
      <c r="M174" s="156">
        <f t="shared" si="38"/>
        <v>0</v>
      </c>
      <c r="N174" s="156">
        <v>0</v>
      </c>
      <c r="O174" s="156">
        <f t="shared" si="39"/>
        <v>0</v>
      </c>
      <c r="P174" s="156">
        <v>0</v>
      </c>
      <c r="Q174" s="156">
        <f t="shared" si="40"/>
        <v>0</v>
      </c>
      <c r="R174" s="156"/>
      <c r="S174" s="156" t="s">
        <v>485</v>
      </c>
      <c r="T174" s="156" t="s">
        <v>382</v>
      </c>
      <c r="U174" s="156">
        <v>0</v>
      </c>
      <c r="V174" s="156">
        <f t="shared" si="41"/>
        <v>0</v>
      </c>
      <c r="W174" s="156"/>
      <c r="X174" s="156" t="s">
        <v>533</v>
      </c>
      <c r="Y174" s="147"/>
      <c r="Z174" s="147"/>
      <c r="AA174" s="147"/>
      <c r="AB174" s="147"/>
      <c r="AC174" s="147"/>
      <c r="AD174" s="147"/>
      <c r="AE174" s="147"/>
      <c r="AF174" s="147" t="s">
        <v>534</v>
      </c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</row>
    <row r="175" spans="1:59" ht="33.75" outlineLevel="1" x14ac:dyDescent="0.2">
      <c r="A175" s="176">
        <v>120</v>
      </c>
      <c r="B175" s="177" t="s">
        <v>2264</v>
      </c>
      <c r="C175" s="186" t="s">
        <v>2613</v>
      </c>
      <c r="D175" s="178" t="s">
        <v>1957</v>
      </c>
      <c r="E175" s="179">
        <v>1</v>
      </c>
      <c r="F175" s="174"/>
      <c r="G175" s="181">
        <f t="shared" si="35"/>
        <v>0</v>
      </c>
      <c r="H175" s="157">
        <v>0</v>
      </c>
      <c r="I175" s="156">
        <f t="shared" si="36"/>
        <v>0</v>
      </c>
      <c r="J175" s="157">
        <v>2514</v>
      </c>
      <c r="K175" s="156">
        <f t="shared" si="37"/>
        <v>2514</v>
      </c>
      <c r="L175" s="156">
        <v>15</v>
      </c>
      <c r="M175" s="156">
        <f t="shared" si="38"/>
        <v>0</v>
      </c>
      <c r="N175" s="156">
        <v>0</v>
      </c>
      <c r="O175" s="156">
        <f t="shared" si="39"/>
        <v>0</v>
      </c>
      <c r="P175" s="156">
        <v>0</v>
      </c>
      <c r="Q175" s="156">
        <f t="shared" si="40"/>
        <v>0</v>
      </c>
      <c r="R175" s="156"/>
      <c r="S175" s="156" t="s">
        <v>485</v>
      </c>
      <c r="T175" s="156" t="s">
        <v>382</v>
      </c>
      <c r="U175" s="156">
        <v>0</v>
      </c>
      <c r="V175" s="156">
        <f t="shared" si="41"/>
        <v>0</v>
      </c>
      <c r="W175" s="156"/>
      <c r="X175" s="156" t="s">
        <v>533</v>
      </c>
      <c r="Y175" s="147"/>
      <c r="Z175" s="147"/>
      <c r="AA175" s="147"/>
      <c r="AB175" s="147"/>
      <c r="AC175" s="147"/>
      <c r="AD175" s="147"/>
      <c r="AE175" s="147"/>
      <c r="AF175" s="147" t="s">
        <v>534</v>
      </c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</row>
    <row r="176" spans="1:59" outlineLevel="1" x14ac:dyDescent="0.2">
      <c r="A176" s="176">
        <v>121</v>
      </c>
      <c r="B176" s="177" t="s">
        <v>2266</v>
      </c>
      <c r="C176" s="186" t="s">
        <v>2241</v>
      </c>
      <c r="D176" s="178" t="s">
        <v>1957</v>
      </c>
      <c r="E176" s="179">
        <v>1</v>
      </c>
      <c r="F176" s="174"/>
      <c r="G176" s="181">
        <f t="shared" si="35"/>
        <v>0</v>
      </c>
      <c r="H176" s="157">
        <v>0</v>
      </c>
      <c r="I176" s="156">
        <f t="shared" si="36"/>
        <v>0</v>
      </c>
      <c r="J176" s="157">
        <v>1874</v>
      </c>
      <c r="K176" s="156">
        <f t="shared" si="37"/>
        <v>1874</v>
      </c>
      <c r="L176" s="156">
        <v>15</v>
      </c>
      <c r="M176" s="156">
        <f t="shared" si="38"/>
        <v>0</v>
      </c>
      <c r="N176" s="156">
        <v>0</v>
      </c>
      <c r="O176" s="156">
        <f t="shared" si="39"/>
        <v>0</v>
      </c>
      <c r="P176" s="156">
        <v>0</v>
      </c>
      <c r="Q176" s="156">
        <f t="shared" si="40"/>
        <v>0</v>
      </c>
      <c r="R176" s="156"/>
      <c r="S176" s="156" t="s">
        <v>485</v>
      </c>
      <c r="T176" s="156" t="s">
        <v>382</v>
      </c>
      <c r="U176" s="156">
        <v>0</v>
      </c>
      <c r="V176" s="156">
        <f t="shared" si="41"/>
        <v>0</v>
      </c>
      <c r="W176" s="156"/>
      <c r="X176" s="156" t="s">
        <v>533</v>
      </c>
      <c r="Y176" s="147"/>
      <c r="Z176" s="147"/>
      <c r="AA176" s="147"/>
      <c r="AB176" s="147"/>
      <c r="AC176" s="147"/>
      <c r="AD176" s="147"/>
      <c r="AE176" s="147"/>
      <c r="AF176" s="147" t="s">
        <v>534</v>
      </c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</row>
    <row r="177" spans="1:59" outlineLevel="1" x14ac:dyDescent="0.2">
      <c r="A177" s="170">
        <v>122</v>
      </c>
      <c r="B177" s="171" t="s">
        <v>2268</v>
      </c>
      <c r="C177" s="184" t="s">
        <v>2614</v>
      </c>
      <c r="D177" s="172" t="s">
        <v>1957</v>
      </c>
      <c r="E177" s="173">
        <v>1</v>
      </c>
      <c r="F177" s="174"/>
      <c r="G177" s="175">
        <f t="shared" si="35"/>
        <v>0</v>
      </c>
      <c r="H177" s="157">
        <v>0</v>
      </c>
      <c r="I177" s="156">
        <f t="shared" si="36"/>
        <v>0</v>
      </c>
      <c r="J177" s="157">
        <v>187715</v>
      </c>
      <c r="K177" s="156">
        <f t="shared" si="37"/>
        <v>187715</v>
      </c>
      <c r="L177" s="156">
        <v>15</v>
      </c>
      <c r="M177" s="156">
        <f t="shared" si="38"/>
        <v>0</v>
      </c>
      <c r="N177" s="156">
        <v>0</v>
      </c>
      <c r="O177" s="156">
        <f t="shared" si="39"/>
        <v>0</v>
      </c>
      <c r="P177" s="156">
        <v>0</v>
      </c>
      <c r="Q177" s="156">
        <f t="shared" si="40"/>
        <v>0</v>
      </c>
      <c r="R177" s="156"/>
      <c r="S177" s="156" t="s">
        <v>485</v>
      </c>
      <c r="T177" s="156" t="s">
        <v>382</v>
      </c>
      <c r="U177" s="156">
        <v>0</v>
      </c>
      <c r="V177" s="156">
        <f t="shared" si="41"/>
        <v>0</v>
      </c>
      <c r="W177" s="156"/>
      <c r="X177" s="156" t="s">
        <v>533</v>
      </c>
      <c r="Y177" s="147"/>
      <c r="Z177" s="147"/>
      <c r="AA177" s="147"/>
      <c r="AB177" s="147"/>
      <c r="AC177" s="147"/>
      <c r="AD177" s="147"/>
      <c r="AE177" s="147"/>
      <c r="AF177" s="147" t="s">
        <v>534</v>
      </c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</row>
    <row r="178" spans="1:59" x14ac:dyDescent="0.2">
      <c r="A178" s="3"/>
      <c r="B178" s="4"/>
      <c r="C178" s="187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AD178">
        <v>15</v>
      </c>
      <c r="AE178">
        <v>21</v>
      </c>
      <c r="AF178" t="s">
        <v>363</v>
      </c>
    </row>
    <row r="179" spans="1:59" x14ac:dyDescent="0.2">
      <c r="A179" s="150"/>
      <c r="B179" s="151" t="s">
        <v>31</v>
      </c>
      <c r="C179" s="188"/>
      <c r="D179" s="152"/>
      <c r="E179" s="153"/>
      <c r="F179" s="153"/>
      <c r="G179" s="182">
        <f>G8+G19+G26+G33+G40+G47+G54+G64+G74+G80+G84+G88+G92+G139+G162</f>
        <v>0</v>
      </c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AD179">
        <f>SUMIF(L7:L177,AD178,G7:G177)</f>
        <v>0</v>
      </c>
      <c r="AE179">
        <f>SUMIF(L7:L177,AE178,G7:G177)</f>
        <v>0</v>
      </c>
      <c r="AF179" t="s">
        <v>1915</v>
      </c>
    </row>
    <row r="180" spans="1:59" x14ac:dyDescent="0.2">
      <c r="A180" s="3"/>
      <c r="B180" s="4"/>
      <c r="C180" s="187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59" x14ac:dyDescent="0.2">
      <c r="A181" s="3"/>
      <c r="B181" s="4"/>
      <c r="C181" s="187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59" x14ac:dyDescent="0.2">
      <c r="A182" s="258" t="s">
        <v>1916</v>
      </c>
      <c r="B182" s="258"/>
      <c r="C182" s="259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59" x14ac:dyDescent="0.2">
      <c r="A183" s="260"/>
      <c r="B183" s="261"/>
      <c r="C183" s="262"/>
      <c r="D183" s="261"/>
      <c r="E183" s="261"/>
      <c r="F183" s="261"/>
      <c r="G183" s="26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AF183" t="s">
        <v>1917</v>
      </c>
    </row>
    <row r="184" spans="1:59" x14ac:dyDescent="0.2">
      <c r="A184" s="264"/>
      <c r="B184" s="265"/>
      <c r="C184" s="266"/>
      <c r="D184" s="265"/>
      <c r="E184" s="265"/>
      <c r="F184" s="265"/>
      <c r="G184" s="267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59" x14ac:dyDescent="0.2">
      <c r="A185" s="264"/>
      <c r="B185" s="265"/>
      <c r="C185" s="266"/>
      <c r="D185" s="265"/>
      <c r="E185" s="265"/>
      <c r="F185" s="265"/>
      <c r="G185" s="267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59" x14ac:dyDescent="0.2">
      <c r="A186" s="264"/>
      <c r="B186" s="265"/>
      <c r="C186" s="266"/>
      <c r="D186" s="265"/>
      <c r="E186" s="265"/>
      <c r="F186" s="265"/>
      <c r="G186" s="267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59" x14ac:dyDescent="0.2">
      <c r="A187" s="268"/>
      <c r="B187" s="269"/>
      <c r="C187" s="270"/>
      <c r="D187" s="269"/>
      <c r="E187" s="269"/>
      <c r="F187" s="269"/>
      <c r="G187" s="271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59" x14ac:dyDescent="0.2">
      <c r="A188" s="3"/>
      <c r="B188" s="4"/>
      <c r="C188" s="187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59" x14ac:dyDescent="0.2">
      <c r="C189" s="189"/>
      <c r="D189" s="10"/>
      <c r="AF189" t="s">
        <v>1918</v>
      </c>
    </row>
    <row r="190" spans="1:59" x14ac:dyDescent="0.2">
      <c r="D190" s="10"/>
    </row>
    <row r="191" spans="1:59" x14ac:dyDescent="0.2">
      <c r="D191" s="10"/>
    </row>
    <row r="192" spans="1:59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39">
    <mergeCell ref="A183:G187"/>
    <mergeCell ref="C10:G10"/>
    <mergeCell ref="C21:G21"/>
    <mergeCell ref="C28:G28"/>
    <mergeCell ref="C35:G35"/>
    <mergeCell ref="C103:G103"/>
    <mergeCell ref="C129:G129"/>
    <mergeCell ref="C113:G113"/>
    <mergeCell ref="C114:G114"/>
    <mergeCell ref="C115:G115"/>
    <mergeCell ref="C117:G117"/>
    <mergeCell ref="C118:G118"/>
    <mergeCell ref="C119:G119"/>
    <mergeCell ref="C120:G120"/>
    <mergeCell ref="C121:G121"/>
    <mergeCell ref="C126:G126"/>
    <mergeCell ref="A1:G1"/>
    <mergeCell ref="C2:G2"/>
    <mergeCell ref="C3:G3"/>
    <mergeCell ref="C4:G4"/>
    <mergeCell ref="A182:C182"/>
    <mergeCell ref="C112:G112"/>
    <mergeCell ref="C42:G42"/>
    <mergeCell ref="C49:G49"/>
    <mergeCell ref="C94:G94"/>
    <mergeCell ref="C95:G95"/>
    <mergeCell ref="C96:G96"/>
    <mergeCell ref="C97:G97"/>
    <mergeCell ref="C99:G99"/>
    <mergeCell ref="C100:G100"/>
    <mergeCell ref="C101:G101"/>
    <mergeCell ref="C102:G102"/>
    <mergeCell ref="C134:G134"/>
    <mergeCell ref="C135:G135"/>
    <mergeCell ref="C127:G127"/>
    <mergeCell ref="C128:G128"/>
    <mergeCell ref="C131:G131"/>
    <mergeCell ref="C132:G132"/>
    <mergeCell ref="C133:G133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8" activePane="bottomLeft" state="frozen"/>
      <selection pane="bottomLeft" activeCell="F9" sqref="F9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  <col min="52" max="52" width="73.7109375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75</v>
      </c>
      <c r="C4" s="255" t="s">
        <v>76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213</v>
      </c>
      <c r="C8" s="183" t="s">
        <v>214</v>
      </c>
      <c r="D8" s="166"/>
      <c r="E8" s="167"/>
      <c r="F8" s="168"/>
      <c r="G8" s="169">
        <f>SUMIF(AF9:AF87,"&lt;&gt;NOR",G9:G87)</f>
        <v>0</v>
      </c>
      <c r="H8" s="163"/>
      <c r="I8" s="163">
        <f>SUM(I9:I87)</f>
        <v>1554</v>
      </c>
      <c r="J8" s="163"/>
      <c r="K8" s="163">
        <f>SUM(K9:K87)</f>
        <v>4155844</v>
      </c>
      <c r="L8" s="163"/>
      <c r="M8" s="163">
        <f>SUM(M9:M87)</f>
        <v>0</v>
      </c>
      <c r="N8" s="163"/>
      <c r="O8" s="163">
        <f>SUM(O9:O87)</f>
        <v>0</v>
      </c>
      <c r="P8" s="163"/>
      <c r="Q8" s="163">
        <f>SUM(Q9:Q87)</f>
        <v>0</v>
      </c>
      <c r="R8" s="163"/>
      <c r="S8" s="163"/>
      <c r="T8" s="163"/>
      <c r="U8" s="163"/>
      <c r="V8" s="163">
        <f>SUM(V9:V87)</f>
        <v>0</v>
      </c>
      <c r="W8" s="163"/>
      <c r="X8" s="163"/>
      <c r="AF8" t="s">
        <v>377</v>
      </c>
    </row>
    <row r="9" spans="1:59" ht="45" outlineLevel="1" x14ac:dyDescent="0.2">
      <c r="A9" s="170">
        <v>1</v>
      </c>
      <c r="B9" s="171" t="s">
        <v>2242</v>
      </c>
      <c r="C9" s="184" t="s">
        <v>2615</v>
      </c>
      <c r="D9" s="172" t="s">
        <v>429</v>
      </c>
      <c r="E9" s="173">
        <v>1</v>
      </c>
      <c r="F9" s="174"/>
      <c r="G9" s="175">
        <f>ROUND(E9*F9,2)</f>
        <v>0</v>
      </c>
      <c r="H9" s="157">
        <v>0</v>
      </c>
      <c r="I9" s="156">
        <f>ROUND(E9*H9,2)</f>
        <v>0</v>
      </c>
      <c r="J9" s="157">
        <v>434070</v>
      </c>
      <c r="K9" s="156">
        <f>ROUND(E9*J9,2)</f>
        <v>434070</v>
      </c>
      <c r="L9" s="156">
        <v>15</v>
      </c>
      <c r="M9" s="156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ht="90" outlineLevel="1" x14ac:dyDescent="0.2">
      <c r="A10" s="154"/>
      <c r="B10" s="155"/>
      <c r="C10" s="249" t="s">
        <v>2616</v>
      </c>
      <c r="D10" s="250"/>
      <c r="E10" s="250"/>
      <c r="F10" s="250"/>
      <c r="G10" s="250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47"/>
      <c r="Z10" s="147"/>
      <c r="AA10" s="147"/>
      <c r="AB10" s="147"/>
      <c r="AC10" s="147"/>
      <c r="AD10" s="147"/>
      <c r="AE10" s="147"/>
      <c r="AF10" s="147" t="s">
        <v>655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91" t="str">
        <f>C10</f>
        <v>možnost vytvoření až 1000 programů s 20 kroky •  Energylogic • rychlý a úsporný vývin páry • automatický předehřev/zchlazení - kompenzace změn teploty při otevření zařízení • Turbo steam • Autoclima • automatické čištění • automatické odvápnění varné komory • EcoLogicsystem - • WSS - WaterSavingSystem • ACM - AutomaticCapacity Management • horký vzduch 30 - 300 °C • kombinovaný režim 30 - 300 °C • vaření v páře 30 - 130 °C • Bio vaření 30 - 98 °C • vaření/pečení přes noc • časování zásuvů – rozdílné produkty připravované v jednom čase • regenerace • delta T vaření/pečení • nízkoteplotní vaření/pečení • Cook&amp; Hold • GoldenTouch • el. příkon 36,9 kW, jistič 63 A, 400V</v>
      </c>
      <c r="BA10" s="147"/>
      <c r="BB10" s="147"/>
      <c r="BC10" s="147"/>
      <c r="BD10" s="147"/>
      <c r="BE10" s="147"/>
      <c r="BF10" s="147"/>
      <c r="BG10" s="147"/>
    </row>
    <row r="11" spans="1:59" ht="22.5" outlineLevel="1" x14ac:dyDescent="0.2">
      <c r="A11" s="176">
        <v>2</v>
      </c>
      <c r="B11" s="177" t="s">
        <v>2244</v>
      </c>
      <c r="C11" s="186" t="s">
        <v>2617</v>
      </c>
      <c r="D11" s="178" t="s">
        <v>429</v>
      </c>
      <c r="E11" s="179">
        <v>1</v>
      </c>
      <c r="F11" s="174"/>
      <c r="G11" s="181">
        <f>ROUND(E11*F11,2)</f>
        <v>0</v>
      </c>
      <c r="H11" s="157">
        <v>0</v>
      </c>
      <c r="I11" s="156">
        <f>ROUND(E11*H11,2)</f>
        <v>0</v>
      </c>
      <c r="J11" s="157">
        <v>26649</v>
      </c>
      <c r="K11" s="156">
        <f>ROUND(E11*J11,2)</f>
        <v>26649</v>
      </c>
      <c r="L11" s="156">
        <v>15</v>
      </c>
      <c r="M11" s="156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6"/>
      <c r="S11" s="156" t="s">
        <v>485</v>
      </c>
      <c r="T11" s="156" t="s">
        <v>382</v>
      </c>
      <c r="U11" s="156">
        <v>0</v>
      </c>
      <c r="V11" s="156">
        <f>ROUND(E11*U11,2)</f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ht="56.25" outlineLevel="1" x14ac:dyDescent="0.2">
      <c r="A12" s="170">
        <v>3</v>
      </c>
      <c r="B12" s="171" t="s">
        <v>2246</v>
      </c>
      <c r="C12" s="184" t="s">
        <v>2618</v>
      </c>
      <c r="D12" s="172" t="s">
        <v>429</v>
      </c>
      <c r="E12" s="173">
        <v>2</v>
      </c>
      <c r="F12" s="174"/>
      <c r="G12" s="175">
        <f>ROUND(E12*F12,2)</f>
        <v>0</v>
      </c>
      <c r="H12" s="157">
        <v>0</v>
      </c>
      <c r="I12" s="156">
        <f>ROUND(E12*H12,2)</f>
        <v>0</v>
      </c>
      <c r="J12" s="157">
        <v>598752</v>
      </c>
      <c r="K12" s="156">
        <f>ROUND(E12*J12,2)</f>
        <v>1197504</v>
      </c>
      <c r="L12" s="156">
        <v>15</v>
      </c>
      <c r="M12" s="156">
        <f>G12*(1+L12/100)</f>
        <v>0</v>
      </c>
      <c r="N12" s="156">
        <v>0</v>
      </c>
      <c r="O12" s="156">
        <f>ROUND(E12*N12,2)</f>
        <v>0</v>
      </c>
      <c r="P12" s="156">
        <v>0</v>
      </c>
      <c r="Q12" s="156">
        <f>ROUND(E12*P12,2)</f>
        <v>0</v>
      </c>
      <c r="R12" s="156"/>
      <c r="S12" s="156" t="s">
        <v>485</v>
      </c>
      <c r="T12" s="156" t="s">
        <v>382</v>
      </c>
      <c r="U12" s="156">
        <v>0</v>
      </c>
      <c r="V12" s="156">
        <f>ROUND(E12*U12,2)</f>
        <v>0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384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ht="112.5" outlineLevel="1" x14ac:dyDescent="0.2">
      <c r="A13" s="154"/>
      <c r="B13" s="155"/>
      <c r="C13" s="249" t="s">
        <v>2619</v>
      </c>
      <c r="D13" s="250"/>
      <c r="E13" s="250"/>
      <c r="F13" s="250"/>
      <c r="G13" s="250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47"/>
      <c r="Z13" s="147"/>
      <c r="AA13" s="147"/>
      <c r="AB13" s="147"/>
      <c r="AC13" s="147"/>
      <c r="AD13" s="147"/>
      <c r="AE13" s="147"/>
      <c r="AF13" s="147" t="s">
        <v>655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91" t="str">
        <f>C13</f>
        <v>vodotěsným bezespárovým zámkovým systémem propojitelným s ostatními sousedními spotřebiči varného bloku •  Kapacita: 50/30 litrů hrubý/čistý objem • Rozměr vany: 540x540x170mm •  Dno pánve svařeno bez viditelných spojů se všemi stěnami pánve z nerezové oceli (AISI 304), s nepřilnavým povrchem, síla dna 10 mm • Výklopné, vyvážené  víko s dvojitou stěnou • Robustní konstrukce, tloušťka vrchní části 2 mm • Dotykový displej - ergonomické umístění nahoře • 8 manuálně nastavitelných provozních režimů - smažení, vaření, pečení, multi zónové dušení, multi zónové vaření, multi  zónové  pečení , zvláštní funkce pro jemné vaření a pečení s nízkou teplotou / přes noc • Automatické uložení receptů • Program pro čištění pánve (AACS - systém čištění) • Servis se provádí z přední části přístroje bez nutnosti vysunutí pánve z varného bloku •  Mycí set v základní ceně zařízení</v>
      </c>
      <c r="BA13" s="147"/>
      <c r="BB13" s="147"/>
      <c r="BC13" s="147"/>
      <c r="BD13" s="147"/>
      <c r="BE13" s="147"/>
      <c r="BF13" s="147"/>
      <c r="BG13" s="147"/>
    </row>
    <row r="14" spans="1:59" ht="56.25" outlineLevel="1" x14ac:dyDescent="0.2">
      <c r="A14" s="170">
        <v>4</v>
      </c>
      <c r="B14" s="171" t="s">
        <v>2248</v>
      </c>
      <c r="C14" s="184" t="s">
        <v>2620</v>
      </c>
      <c r="D14" s="172" t="s">
        <v>429</v>
      </c>
      <c r="E14" s="173">
        <v>1</v>
      </c>
      <c r="F14" s="174"/>
      <c r="G14" s="175">
        <f>ROUND(E14*F14,2)</f>
        <v>0</v>
      </c>
      <c r="H14" s="157">
        <v>0</v>
      </c>
      <c r="I14" s="156">
        <f>ROUND(E14*H14,2)</f>
        <v>0</v>
      </c>
      <c r="J14" s="157">
        <v>409920</v>
      </c>
      <c r="K14" s="156">
        <f>ROUND(E14*J14,2)</f>
        <v>409920</v>
      </c>
      <c r="L14" s="156">
        <v>15</v>
      </c>
      <c r="M14" s="156">
        <f>G14*(1+L14/100)</f>
        <v>0</v>
      </c>
      <c r="N14" s="156">
        <v>0</v>
      </c>
      <c r="O14" s="156">
        <f>ROUND(E14*N14,2)</f>
        <v>0</v>
      </c>
      <c r="P14" s="156">
        <v>0</v>
      </c>
      <c r="Q14" s="156">
        <f>ROUND(E14*P14,2)</f>
        <v>0</v>
      </c>
      <c r="R14" s="156"/>
      <c r="S14" s="156" t="s">
        <v>485</v>
      </c>
      <c r="T14" s="156" t="s">
        <v>382</v>
      </c>
      <c r="U14" s="156">
        <v>0</v>
      </c>
      <c r="V14" s="156">
        <f>ROUND(E14*U14,2)</f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ht="90" outlineLevel="1" x14ac:dyDescent="0.2">
      <c r="A15" s="154"/>
      <c r="B15" s="155"/>
      <c r="C15" s="249" t="s">
        <v>2621</v>
      </c>
      <c r="D15" s="250"/>
      <c r="E15" s="250"/>
      <c r="F15" s="250"/>
      <c r="G15" s="250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47"/>
      <c r="Z15" s="147"/>
      <c r="AA15" s="147"/>
      <c r="AB15" s="147"/>
      <c r="AC15" s="147"/>
      <c r="AD15" s="147"/>
      <c r="AE15" s="147"/>
      <c r="AF15" s="147" t="s">
        <v>655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91" t="str">
        <f>C15</f>
        <v>Vnitřní rozměry kotle: průměr 595 mm, hloubka 400 mm • Kapacita: 111/103 litrů hrubý/čistý objem  • Sloučenina dna kotle z chromniklové oceli obohacená molybdenem (AISI 316) svařovaná bez viditelných spojů se všemi stěnami  z nerezové oceli (AISI 304) s nepřilnavým vyhlazeným povrchem • Hermetický uzavřený topný systém s pracovním tlakem max. 0,5 bar (50 kPa) uvnitř pláště •  Výklopné, vyvážené, parotěsné  víko s dvojitou stěnou • Robustní konstrukce, tloušťka vrchní části 2 mm • Regulace teploty varného obsahu od 30 ° C do 100 ° C přes elektromechanické termostaty • Elektronické zapalování • Vysoce účinné hořáky z nerezové oceli • Servis se provádí z přední části přístroje bez nutnosti vysunutí pánve z varného bloku</v>
      </c>
      <c r="BA15" s="147"/>
      <c r="BB15" s="147"/>
      <c r="BC15" s="147"/>
      <c r="BD15" s="147"/>
      <c r="BE15" s="147"/>
      <c r="BF15" s="147"/>
      <c r="BG15" s="147"/>
    </row>
    <row r="16" spans="1:59" ht="45" outlineLevel="1" x14ac:dyDescent="0.2">
      <c r="A16" s="170">
        <v>5</v>
      </c>
      <c r="B16" s="171" t="s">
        <v>2250</v>
      </c>
      <c r="C16" s="184" t="s">
        <v>2622</v>
      </c>
      <c r="D16" s="172" t="s">
        <v>429</v>
      </c>
      <c r="E16" s="173">
        <v>1</v>
      </c>
      <c r="F16" s="174"/>
      <c r="G16" s="175">
        <f>ROUND(E16*F16,2)</f>
        <v>0</v>
      </c>
      <c r="H16" s="157">
        <v>0</v>
      </c>
      <c r="I16" s="156">
        <f>ROUND(E16*H16,2)</f>
        <v>0</v>
      </c>
      <c r="J16" s="157">
        <v>363216</v>
      </c>
      <c r="K16" s="156">
        <f>ROUND(E16*J16,2)</f>
        <v>363216</v>
      </c>
      <c r="L16" s="156">
        <v>15</v>
      </c>
      <c r="M16" s="156">
        <f>G16*(1+L16/100)</f>
        <v>0</v>
      </c>
      <c r="N16" s="156">
        <v>0</v>
      </c>
      <c r="O16" s="156">
        <f>ROUND(E16*N16,2)</f>
        <v>0</v>
      </c>
      <c r="P16" s="156">
        <v>0</v>
      </c>
      <c r="Q16" s="156">
        <f>ROUND(E16*P16,2)</f>
        <v>0</v>
      </c>
      <c r="R16" s="156"/>
      <c r="S16" s="156" t="s">
        <v>485</v>
      </c>
      <c r="T16" s="156" t="s">
        <v>382</v>
      </c>
      <c r="U16" s="156">
        <v>0</v>
      </c>
      <c r="V16" s="156">
        <f>ROUND(E16*U16,2)</f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384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ht="90" outlineLevel="1" x14ac:dyDescent="0.2">
      <c r="A17" s="154"/>
      <c r="B17" s="155"/>
      <c r="C17" s="249" t="s">
        <v>2623</v>
      </c>
      <c r="D17" s="250"/>
      <c r="E17" s="250"/>
      <c r="F17" s="250"/>
      <c r="G17" s="250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47"/>
      <c r="Z17" s="147"/>
      <c r="AA17" s="147"/>
      <c r="AB17" s="147"/>
      <c r="AC17" s="147"/>
      <c r="AD17" s="147"/>
      <c r="AE17" s="147"/>
      <c r="AF17" s="147" t="s">
        <v>655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91" t="str">
        <f>C17</f>
        <v>Vnitřní rozměry kotle: průměr 440 mm, hloubka 450 mm • Kapacita: 68/64 litrů hrubý/čistý objem  • Sloučenina dna kotle z chromniklové oceli obohacená molybdenem (AISI 316) svařovaná bez viditelných spojů se všemi stěnami  z nerezové oceli (AISI 304) s nepřilnavým vyhlazeným povrchem • Hermetický uzavřený topný systém s pracovním tlakem max. 0,5 bar (50 kPa) uvnitř pláště •  Výklopné, vyvážené, parotěsné  víko s dvojitou stěnou • Robustní konstrukce, tloušťka vrchní části 2 mm • Regulace teploty varného obsahu od 30 ° C do 100 ° C přes elektromechanické termostaty • Elektronické zapalování • Vysoce účinné hořáky z nerezové oceli • Servis se provádí z přední části přístroje bez nutnosti vysunutí pánve z varného bloku</v>
      </c>
      <c r="BA17" s="147"/>
      <c r="BB17" s="147"/>
      <c r="BC17" s="147"/>
      <c r="BD17" s="147"/>
      <c r="BE17" s="147"/>
      <c r="BF17" s="147"/>
      <c r="BG17" s="147"/>
    </row>
    <row r="18" spans="1:59" ht="45" outlineLevel="1" x14ac:dyDescent="0.2">
      <c r="A18" s="170">
        <v>6</v>
      </c>
      <c r="B18" s="171" t="s">
        <v>2252</v>
      </c>
      <c r="C18" s="184" t="s">
        <v>2624</v>
      </c>
      <c r="D18" s="172" t="s">
        <v>429</v>
      </c>
      <c r="E18" s="173">
        <v>1</v>
      </c>
      <c r="F18" s="174"/>
      <c r="G18" s="175">
        <f>ROUND(E18*F18,2)</f>
        <v>0</v>
      </c>
      <c r="H18" s="157">
        <v>0</v>
      </c>
      <c r="I18" s="156">
        <f>ROUND(E18*H18,2)</f>
        <v>0</v>
      </c>
      <c r="J18" s="157">
        <v>163464</v>
      </c>
      <c r="K18" s="156">
        <f>ROUND(E18*J18,2)</f>
        <v>163464</v>
      </c>
      <c r="L18" s="156">
        <v>15</v>
      </c>
      <c r="M18" s="156">
        <f>G18*(1+L18/100)</f>
        <v>0</v>
      </c>
      <c r="N18" s="156">
        <v>0</v>
      </c>
      <c r="O18" s="156">
        <f>ROUND(E18*N18,2)</f>
        <v>0</v>
      </c>
      <c r="P18" s="156">
        <v>0</v>
      </c>
      <c r="Q18" s="156">
        <f>ROUND(E18*P18,2)</f>
        <v>0</v>
      </c>
      <c r="R18" s="156"/>
      <c r="S18" s="156" t="s">
        <v>485</v>
      </c>
      <c r="T18" s="156" t="s">
        <v>382</v>
      </c>
      <c r="U18" s="156">
        <v>0</v>
      </c>
      <c r="V18" s="156">
        <f>ROUND(E18*U18,2)</f>
        <v>0</v>
      </c>
      <c r="W18" s="156"/>
      <c r="X18" s="156" t="s">
        <v>383</v>
      </c>
      <c r="Y18" s="147"/>
      <c r="Z18" s="147"/>
      <c r="AA18" s="147"/>
      <c r="AB18" s="147"/>
      <c r="AC18" s="147"/>
      <c r="AD18" s="147"/>
      <c r="AE18" s="147"/>
      <c r="AF18" s="147" t="s">
        <v>384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ht="67.5" outlineLevel="1" x14ac:dyDescent="0.2">
      <c r="A19" s="154"/>
      <c r="B19" s="155"/>
      <c r="C19" s="249" t="s">
        <v>2625</v>
      </c>
      <c r="D19" s="250"/>
      <c r="E19" s="250"/>
      <c r="F19" s="250"/>
      <c r="G19" s="250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47"/>
      <c r="Z19" s="147"/>
      <c r="AA19" s="147"/>
      <c r="AB19" s="147"/>
      <c r="AC19" s="147"/>
      <c r="AD19" s="147"/>
      <c r="AE19" s="147"/>
      <c r="AF19" s="147" t="s">
        <v>655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91" t="str">
        <f>C19</f>
        <v>ostatními sousedními spotřebiči ve varném bloku • Varná plocha z leštěné oceli o rozměrech 705x600 mm, v jednom kuse, tloušťka 20 mm • kanálek kolem celého pracovního povrchu s jemným sklonem dopředu • Nerez nádoba na tuk - možnost mýt v myčce  • Robustní konstrukce, tloušťka vrchní části 2 mm • Robustní a odolné trubkové hořáky z nerezové oceli • Separované piezoelektrické zapalovače namontované na ovládacím panelu • Vestavěný hlavní plynový kohout v přístroji • Servis se provádí z přední části přístroje bez nutnosti vysunutí pánve z varného bloku</v>
      </c>
      <c r="BA19" s="147"/>
      <c r="BB19" s="147"/>
      <c r="BC19" s="147"/>
      <c r="BD19" s="147"/>
      <c r="BE19" s="147"/>
      <c r="BF19" s="147"/>
      <c r="BG19" s="147"/>
    </row>
    <row r="20" spans="1:59" ht="45" outlineLevel="1" x14ac:dyDescent="0.2">
      <c r="A20" s="170">
        <v>7</v>
      </c>
      <c r="B20" s="171" t="s">
        <v>2254</v>
      </c>
      <c r="C20" s="184" t="s">
        <v>2626</v>
      </c>
      <c r="D20" s="172" t="s">
        <v>429</v>
      </c>
      <c r="E20" s="173">
        <v>1</v>
      </c>
      <c r="F20" s="174"/>
      <c r="G20" s="175">
        <f>ROUND(E20*F20,2)</f>
        <v>0</v>
      </c>
      <c r="H20" s="157">
        <v>0</v>
      </c>
      <c r="I20" s="156">
        <f>ROUND(E20*H20,2)</f>
        <v>0</v>
      </c>
      <c r="J20" s="157">
        <v>112560</v>
      </c>
      <c r="K20" s="156">
        <f>ROUND(E20*J20,2)</f>
        <v>112560</v>
      </c>
      <c r="L20" s="156">
        <v>15</v>
      </c>
      <c r="M20" s="156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6"/>
      <c r="S20" s="156" t="s">
        <v>485</v>
      </c>
      <c r="T20" s="156" t="s">
        <v>382</v>
      </c>
      <c r="U20" s="156">
        <v>0</v>
      </c>
      <c r="V20" s="156">
        <f>ROUND(E20*U20,2)</f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384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ht="56.25" outlineLevel="1" x14ac:dyDescent="0.2">
      <c r="A21" s="154"/>
      <c r="B21" s="155"/>
      <c r="C21" s="249" t="s">
        <v>2627</v>
      </c>
      <c r="D21" s="250"/>
      <c r="E21" s="250"/>
      <c r="F21" s="250"/>
      <c r="G21" s="250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47"/>
      <c r="Z21" s="147"/>
      <c r="AA21" s="147"/>
      <c r="AB21" s="147"/>
      <c r="AC21" s="147"/>
      <c r="AD21" s="147"/>
      <c r="AE21" s="147"/>
      <c r="AF21" s="147" t="s">
        <v>655</v>
      </c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91" t="str">
        <f>C21</f>
        <v>Regulace teploty 30-300 ° C pomocí 2 samostatných  termostatů  • Boční panely svařované bez viditelného spoje se zaoblenými hranami (hygienické provedení rohů verze H3) • Robustní spodní rámová jednotka AISI 430 - 2 mm • Dveře trouby velmi robustní a bez těsnění • Trouba s dvojitými stěnami a zásuvy z nerezové oceli AISI 304 • 3 mm AISI 430 dno trouby, vyjímatelné • Servis se provádí z přední části přístroje bez nutnosti vysunutí trouby z varného bloku</v>
      </c>
      <c r="BA21" s="147"/>
      <c r="BB21" s="147"/>
      <c r="BC21" s="147"/>
      <c r="BD21" s="147"/>
      <c r="BE21" s="147"/>
      <c r="BF21" s="147"/>
      <c r="BG21" s="147"/>
    </row>
    <row r="22" spans="1:59" ht="45" outlineLevel="1" x14ac:dyDescent="0.2">
      <c r="A22" s="170">
        <v>8</v>
      </c>
      <c r="B22" s="171" t="s">
        <v>2256</v>
      </c>
      <c r="C22" s="184" t="s">
        <v>2628</v>
      </c>
      <c r="D22" s="172" t="s">
        <v>429</v>
      </c>
      <c r="E22" s="173">
        <v>1</v>
      </c>
      <c r="F22" s="174"/>
      <c r="G22" s="175">
        <f>ROUND(E22*F22,2)</f>
        <v>0</v>
      </c>
      <c r="H22" s="157">
        <v>0</v>
      </c>
      <c r="I22" s="156">
        <f>ROUND(E22*H22,2)</f>
        <v>0</v>
      </c>
      <c r="J22" s="157">
        <v>122976</v>
      </c>
      <c r="K22" s="156">
        <f>ROUND(E22*J22,2)</f>
        <v>122976</v>
      </c>
      <c r="L22" s="156">
        <v>15</v>
      </c>
      <c r="M22" s="156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6"/>
      <c r="S22" s="156" t="s">
        <v>485</v>
      </c>
      <c r="T22" s="156" t="s">
        <v>382</v>
      </c>
      <c r="U22" s="156">
        <v>0</v>
      </c>
      <c r="V22" s="156">
        <f>ROUND(E22*U22,2)</f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384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ht="67.5" outlineLevel="1" x14ac:dyDescent="0.2">
      <c r="A23" s="154"/>
      <c r="B23" s="155"/>
      <c r="C23" s="249" t="s">
        <v>2629</v>
      </c>
      <c r="D23" s="250"/>
      <c r="E23" s="250"/>
      <c r="F23" s="250"/>
      <c r="G23" s="250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47"/>
      <c r="Z23" s="147"/>
      <c r="AA23" s="147"/>
      <c r="AB23" s="147"/>
      <c r="AC23" s="147"/>
      <c r="AD23" s="147"/>
      <c r="AE23" s="147"/>
      <c r="AF23" s="147" t="s">
        <v>655</v>
      </c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91" t="str">
        <f>C23</f>
        <v>ostatními sousedními spotřebiči ve varném bloku • Varná plocha z leštěné oceli o rozměrech 305x600 mm, v jednom kuse, tloušťka 20 mm • kanálek kolem celého pracovního povrchu s jemným sklonem dopředu • Nerez nádoba na tuk - možnost mýt v myčce  • Robustní konstrukce, tloušťka vrchní části 2 mm • Robustní a odolné trubkové hořáky z nerezové oceli • Separované piezoelektrické zapalovače namontované na ovládacím panelu • Vestavěný hlavní plynový kohout v přístroji • Servis se provádí z přední části přístroje bez nutnosti vysunutí pánve z varného bloku</v>
      </c>
      <c r="BA23" s="147"/>
      <c r="BB23" s="147"/>
      <c r="BC23" s="147"/>
      <c r="BD23" s="147"/>
      <c r="BE23" s="147"/>
      <c r="BF23" s="147"/>
      <c r="BG23" s="147"/>
    </row>
    <row r="24" spans="1:59" ht="56.25" outlineLevel="1" x14ac:dyDescent="0.2">
      <c r="A24" s="170">
        <v>9</v>
      </c>
      <c r="B24" s="171" t="s">
        <v>2258</v>
      </c>
      <c r="C24" s="184" t="s">
        <v>2630</v>
      </c>
      <c r="D24" s="172" t="s">
        <v>429</v>
      </c>
      <c r="E24" s="173">
        <v>1</v>
      </c>
      <c r="F24" s="174"/>
      <c r="G24" s="175">
        <f>ROUND(E24*F24,2)</f>
        <v>0</v>
      </c>
      <c r="H24" s="157">
        <v>0</v>
      </c>
      <c r="I24" s="156">
        <f>ROUND(E24*H24,2)</f>
        <v>0</v>
      </c>
      <c r="J24" s="157">
        <v>49056</v>
      </c>
      <c r="K24" s="156">
        <f>ROUND(E24*J24,2)</f>
        <v>49056</v>
      </c>
      <c r="L24" s="156">
        <v>15</v>
      </c>
      <c r="M24" s="156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6"/>
      <c r="S24" s="156" t="s">
        <v>485</v>
      </c>
      <c r="T24" s="156" t="s">
        <v>382</v>
      </c>
      <c r="U24" s="156">
        <v>0</v>
      </c>
      <c r="V24" s="156">
        <f>ROUND(E24*U24,2)</f>
        <v>0</v>
      </c>
      <c r="W24" s="156"/>
      <c r="X24" s="156" t="s">
        <v>383</v>
      </c>
      <c r="Y24" s="147"/>
      <c r="Z24" s="147"/>
      <c r="AA24" s="147"/>
      <c r="AB24" s="147"/>
      <c r="AC24" s="147"/>
      <c r="AD24" s="147"/>
      <c r="AE24" s="147"/>
      <c r="AF24" s="147" t="s">
        <v>384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ht="33.75" outlineLevel="1" x14ac:dyDescent="0.2">
      <c r="A25" s="154"/>
      <c r="B25" s="155"/>
      <c r="C25" s="249" t="s">
        <v>2631</v>
      </c>
      <c r="D25" s="250"/>
      <c r="E25" s="250"/>
      <c r="F25" s="250"/>
      <c r="G25" s="250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47"/>
      <c r="Z25" s="147"/>
      <c r="AA25" s="147"/>
      <c r="AB25" s="147"/>
      <c r="AC25" s="147"/>
      <c r="AD25" s="147"/>
      <c r="AE25" s="147"/>
      <c r="AF25" s="147" t="s">
        <v>655</v>
      </c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91" t="str">
        <f>C25</f>
        <v>bez viditelného spoje se zaoblenými hranami (hygienické provedení rohů verze H3) • Příprava pro instalaci zásuvky 230V • Spodní konstrukce zcela vyjímatelná pro účely instalace bez viditelného spoje se skříní</v>
      </c>
      <c r="BA25" s="147"/>
      <c r="BB25" s="147"/>
      <c r="BC25" s="147"/>
      <c r="BD25" s="147"/>
      <c r="BE25" s="147"/>
      <c r="BF25" s="147"/>
      <c r="BG25" s="147"/>
    </row>
    <row r="26" spans="1:59" ht="45" outlineLevel="1" x14ac:dyDescent="0.2">
      <c r="A26" s="170">
        <v>10</v>
      </c>
      <c r="B26" s="171" t="s">
        <v>2260</v>
      </c>
      <c r="C26" s="184" t="s">
        <v>2632</v>
      </c>
      <c r="D26" s="172" t="s">
        <v>429</v>
      </c>
      <c r="E26" s="173">
        <v>1</v>
      </c>
      <c r="F26" s="174"/>
      <c r="G26" s="175">
        <f>ROUND(E26*F26,2)</f>
        <v>0</v>
      </c>
      <c r="H26" s="157">
        <v>0</v>
      </c>
      <c r="I26" s="156">
        <f>ROUND(E26*H26,2)</f>
        <v>0</v>
      </c>
      <c r="J26" s="157">
        <v>46872</v>
      </c>
      <c r="K26" s="156">
        <f>ROUND(E26*J26,2)</f>
        <v>46872</v>
      </c>
      <c r="L26" s="156">
        <v>15</v>
      </c>
      <c r="M26" s="156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6"/>
      <c r="S26" s="156" t="s">
        <v>485</v>
      </c>
      <c r="T26" s="156" t="s">
        <v>382</v>
      </c>
      <c r="U26" s="156">
        <v>0</v>
      </c>
      <c r="V26" s="156">
        <f>ROUND(E26*U26,2)</f>
        <v>0</v>
      </c>
      <c r="W26" s="156"/>
      <c r="X26" s="156" t="s">
        <v>383</v>
      </c>
      <c r="Y26" s="147"/>
      <c r="Z26" s="147"/>
      <c r="AA26" s="147"/>
      <c r="AB26" s="147"/>
      <c r="AC26" s="147"/>
      <c r="AD26" s="147"/>
      <c r="AE26" s="147"/>
      <c r="AF26" s="147" t="s">
        <v>384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outlineLevel="1" x14ac:dyDescent="0.2">
      <c r="A27" s="154"/>
      <c r="B27" s="155"/>
      <c r="C27" s="249" t="s">
        <v>2633</v>
      </c>
      <c r="D27" s="250"/>
      <c r="E27" s="250"/>
      <c r="F27" s="250"/>
      <c r="G27" s="250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47"/>
      <c r="Z27" s="147"/>
      <c r="AA27" s="147"/>
      <c r="AB27" s="147"/>
      <c r="AC27" s="147"/>
      <c r="AD27" s="147"/>
      <c r="AE27" s="147"/>
      <c r="AF27" s="147" t="s">
        <v>655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ht="56.25" outlineLevel="1" x14ac:dyDescent="0.2">
      <c r="A28" s="176">
        <v>11</v>
      </c>
      <c r="B28" s="177" t="s">
        <v>2262</v>
      </c>
      <c r="C28" s="186" t="s">
        <v>2634</v>
      </c>
      <c r="D28" s="178" t="s">
        <v>429</v>
      </c>
      <c r="E28" s="179">
        <v>1</v>
      </c>
      <c r="F28" s="174"/>
      <c r="G28" s="181">
        <f>ROUND(E28*F28,2)</f>
        <v>0</v>
      </c>
      <c r="H28" s="157">
        <v>0</v>
      </c>
      <c r="I28" s="156">
        <f>ROUND(E28*H28,2)</f>
        <v>0</v>
      </c>
      <c r="J28" s="157">
        <v>38304</v>
      </c>
      <c r="K28" s="156">
        <f>ROUND(E28*J28,2)</f>
        <v>38304</v>
      </c>
      <c r="L28" s="156">
        <v>15</v>
      </c>
      <c r="M28" s="156">
        <f>G28*(1+L28/100)</f>
        <v>0</v>
      </c>
      <c r="N28" s="156">
        <v>0</v>
      </c>
      <c r="O28" s="156">
        <f>ROUND(E28*N28,2)</f>
        <v>0</v>
      </c>
      <c r="P28" s="156">
        <v>0</v>
      </c>
      <c r="Q28" s="156">
        <f>ROUND(E28*P28,2)</f>
        <v>0</v>
      </c>
      <c r="R28" s="156"/>
      <c r="S28" s="156" t="s">
        <v>485</v>
      </c>
      <c r="T28" s="156" t="s">
        <v>382</v>
      </c>
      <c r="U28" s="156">
        <v>0</v>
      </c>
      <c r="V28" s="156">
        <f>ROUND(E28*U28,2)</f>
        <v>0</v>
      </c>
      <c r="W28" s="156"/>
      <c r="X28" s="156" t="s">
        <v>383</v>
      </c>
      <c r="Y28" s="147"/>
      <c r="Z28" s="147"/>
      <c r="AA28" s="147"/>
      <c r="AB28" s="147"/>
      <c r="AC28" s="147"/>
      <c r="AD28" s="147"/>
      <c r="AE28" s="147"/>
      <c r="AF28" s="147" t="s">
        <v>384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ht="22.5" outlineLevel="1" x14ac:dyDescent="0.2">
      <c r="A29" s="176">
        <v>12</v>
      </c>
      <c r="B29" s="177" t="s">
        <v>2264</v>
      </c>
      <c r="C29" s="186" t="s">
        <v>2635</v>
      </c>
      <c r="D29" s="178" t="s">
        <v>429</v>
      </c>
      <c r="E29" s="179">
        <v>1</v>
      </c>
      <c r="F29" s="174"/>
      <c r="G29" s="181">
        <f>ROUND(E29*F29,2)</f>
        <v>0</v>
      </c>
      <c r="H29" s="157">
        <v>0</v>
      </c>
      <c r="I29" s="156">
        <f>ROUND(E29*H29,2)</f>
        <v>0</v>
      </c>
      <c r="J29" s="157">
        <v>60070</v>
      </c>
      <c r="K29" s="156">
        <f>ROUND(E29*J29,2)</f>
        <v>60070</v>
      </c>
      <c r="L29" s="156">
        <v>15</v>
      </c>
      <c r="M29" s="156">
        <f>G29*(1+L29/100)</f>
        <v>0</v>
      </c>
      <c r="N29" s="156">
        <v>0</v>
      </c>
      <c r="O29" s="156">
        <f>ROUND(E29*N29,2)</f>
        <v>0</v>
      </c>
      <c r="P29" s="156">
        <v>0</v>
      </c>
      <c r="Q29" s="156">
        <f>ROUND(E29*P29,2)</f>
        <v>0</v>
      </c>
      <c r="R29" s="156"/>
      <c r="S29" s="156" t="s">
        <v>485</v>
      </c>
      <c r="T29" s="156" t="s">
        <v>382</v>
      </c>
      <c r="U29" s="156">
        <v>0</v>
      </c>
      <c r="V29" s="156">
        <f>ROUND(E29*U29,2)</f>
        <v>0</v>
      </c>
      <c r="W29" s="156"/>
      <c r="X29" s="156" t="s">
        <v>383</v>
      </c>
      <c r="Y29" s="147"/>
      <c r="Z29" s="147"/>
      <c r="AA29" s="147"/>
      <c r="AB29" s="147"/>
      <c r="AC29" s="147"/>
      <c r="AD29" s="147"/>
      <c r="AE29" s="147"/>
      <c r="AF29" s="147" t="s">
        <v>384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outlineLevel="1" x14ac:dyDescent="0.2">
      <c r="A30" s="176">
        <v>13</v>
      </c>
      <c r="B30" s="177" t="s">
        <v>2266</v>
      </c>
      <c r="C30" s="186" t="s">
        <v>2636</v>
      </c>
      <c r="D30" s="178" t="s">
        <v>429</v>
      </c>
      <c r="E30" s="179">
        <v>1</v>
      </c>
      <c r="F30" s="174"/>
      <c r="G30" s="181">
        <f>ROUND(E30*F30,2)</f>
        <v>0</v>
      </c>
      <c r="H30" s="157">
        <v>0</v>
      </c>
      <c r="I30" s="156">
        <f>ROUND(E30*H30,2)</f>
        <v>0</v>
      </c>
      <c r="J30" s="157">
        <v>8153</v>
      </c>
      <c r="K30" s="156">
        <f>ROUND(E30*J30,2)</f>
        <v>8153</v>
      </c>
      <c r="L30" s="156">
        <v>15</v>
      </c>
      <c r="M30" s="156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6"/>
      <c r="S30" s="156" t="s">
        <v>485</v>
      </c>
      <c r="T30" s="156" t="s">
        <v>382</v>
      </c>
      <c r="U30" s="156">
        <v>0</v>
      </c>
      <c r="V30" s="156">
        <f>ROUND(E30*U30,2)</f>
        <v>0</v>
      </c>
      <c r="W30" s="156"/>
      <c r="X30" s="156" t="s">
        <v>383</v>
      </c>
      <c r="Y30" s="147"/>
      <c r="Z30" s="147"/>
      <c r="AA30" s="147"/>
      <c r="AB30" s="147"/>
      <c r="AC30" s="147"/>
      <c r="AD30" s="147"/>
      <c r="AE30" s="147"/>
      <c r="AF30" s="147" t="s">
        <v>384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outlineLevel="1" x14ac:dyDescent="0.2">
      <c r="A31" s="176">
        <v>14</v>
      </c>
      <c r="B31" s="177" t="s">
        <v>2268</v>
      </c>
      <c r="C31" s="186" t="s">
        <v>2637</v>
      </c>
      <c r="D31" s="178" t="s">
        <v>429</v>
      </c>
      <c r="E31" s="179">
        <v>2</v>
      </c>
      <c r="F31" s="174"/>
      <c r="G31" s="181">
        <f>ROUND(E31*F31,2)</f>
        <v>0</v>
      </c>
      <c r="H31" s="157">
        <v>0</v>
      </c>
      <c r="I31" s="156">
        <f>ROUND(E31*H31,2)</f>
        <v>0</v>
      </c>
      <c r="J31" s="157">
        <v>18019</v>
      </c>
      <c r="K31" s="156">
        <f>ROUND(E31*J31,2)</f>
        <v>36038</v>
      </c>
      <c r="L31" s="156">
        <v>15</v>
      </c>
      <c r="M31" s="156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6"/>
      <c r="S31" s="156" t="s">
        <v>485</v>
      </c>
      <c r="T31" s="156" t="s">
        <v>382</v>
      </c>
      <c r="U31" s="156">
        <v>0</v>
      </c>
      <c r="V31" s="156">
        <f>ROUND(E31*U31,2)</f>
        <v>0</v>
      </c>
      <c r="W31" s="156"/>
      <c r="X31" s="156" t="s">
        <v>383</v>
      </c>
      <c r="Y31" s="147"/>
      <c r="Z31" s="147"/>
      <c r="AA31" s="147"/>
      <c r="AB31" s="147"/>
      <c r="AC31" s="147"/>
      <c r="AD31" s="147"/>
      <c r="AE31" s="147"/>
      <c r="AF31" s="147" t="s">
        <v>384</v>
      </c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ht="56.25" outlineLevel="1" x14ac:dyDescent="0.2">
      <c r="A32" s="170">
        <v>15</v>
      </c>
      <c r="B32" s="171" t="s">
        <v>2270</v>
      </c>
      <c r="C32" s="184" t="s">
        <v>2638</v>
      </c>
      <c r="D32" s="172" t="s">
        <v>429</v>
      </c>
      <c r="E32" s="173">
        <v>1</v>
      </c>
      <c r="F32" s="174"/>
      <c r="G32" s="175">
        <f>ROUND(E32*F32,2)</f>
        <v>0</v>
      </c>
      <c r="H32" s="157">
        <v>0</v>
      </c>
      <c r="I32" s="156">
        <f>ROUND(E32*H32,2)</f>
        <v>0</v>
      </c>
      <c r="J32" s="157">
        <v>50400</v>
      </c>
      <c r="K32" s="156">
        <f>ROUND(E32*J32,2)</f>
        <v>50400</v>
      </c>
      <c r="L32" s="156">
        <v>15</v>
      </c>
      <c r="M32" s="156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6"/>
      <c r="S32" s="156" t="s">
        <v>485</v>
      </c>
      <c r="T32" s="156" t="s">
        <v>382</v>
      </c>
      <c r="U32" s="156">
        <v>0</v>
      </c>
      <c r="V32" s="156">
        <f>ROUND(E32*U32,2)</f>
        <v>0</v>
      </c>
      <c r="W32" s="156"/>
      <c r="X32" s="156" t="s">
        <v>383</v>
      </c>
      <c r="Y32" s="147"/>
      <c r="Z32" s="147"/>
      <c r="AA32" s="147"/>
      <c r="AB32" s="147"/>
      <c r="AC32" s="147"/>
      <c r="AD32" s="147"/>
      <c r="AE32" s="147"/>
      <c r="AF32" s="147" t="s">
        <v>384</v>
      </c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ht="33.75" outlineLevel="1" x14ac:dyDescent="0.2">
      <c r="A33" s="154"/>
      <c r="B33" s="155"/>
      <c r="C33" s="249" t="s">
        <v>2639</v>
      </c>
      <c r="D33" s="250"/>
      <c r="E33" s="250"/>
      <c r="F33" s="250"/>
      <c r="G33" s="250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47"/>
      <c r="Z33" s="147"/>
      <c r="AA33" s="147"/>
      <c r="AB33" s="147"/>
      <c r="AC33" s="147"/>
      <c r="AD33" s="147"/>
      <c r="AE33" s="147"/>
      <c r="AF33" s="147" t="s">
        <v>655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91" t="str">
        <f>C33</f>
        <v>na zadní stěně a dveřích vozíku, digitální termostaty, ovládání teploty vnitřního prostoru vozíku (30-90°C) a ovládání zvlhčování, dno vozíku vybaveno výpustným kohoutem, aretace dveří, uzavírání klikou se zámkem, masivní rohové nárazníky, 4 otočná kolečka, 2 s brzdou</v>
      </c>
      <c r="BA33" s="147"/>
      <c r="BB33" s="147"/>
      <c r="BC33" s="147"/>
      <c r="BD33" s="147"/>
      <c r="BE33" s="147"/>
      <c r="BF33" s="147"/>
      <c r="BG33" s="147"/>
    </row>
    <row r="34" spans="1:59" ht="45" outlineLevel="1" x14ac:dyDescent="0.2">
      <c r="A34" s="170">
        <v>16</v>
      </c>
      <c r="B34" s="171" t="s">
        <v>2272</v>
      </c>
      <c r="C34" s="184" t="s">
        <v>2640</v>
      </c>
      <c r="D34" s="172" t="s">
        <v>429</v>
      </c>
      <c r="E34" s="173">
        <v>1</v>
      </c>
      <c r="F34" s="174"/>
      <c r="G34" s="175">
        <f>ROUND(E34*F34,2)</f>
        <v>0</v>
      </c>
      <c r="H34" s="157">
        <v>0</v>
      </c>
      <c r="I34" s="156">
        <f>ROUND(E34*H34,2)</f>
        <v>0</v>
      </c>
      <c r="J34" s="157">
        <v>12900</v>
      </c>
      <c r="K34" s="156">
        <f>ROUND(E34*J34,2)</f>
        <v>12900</v>
      </c>
      <c r="L34" s="156">
        <v>15</v>
      </c>
      <c r="M34" s="156">
        <f>G34*(1+L34/100)</f>
        <v>0</v>
      </c>
      <c r="N34" s="156">
        <v>0</v>
      </c>
      <c r="O34" s="156">
        <f>ROUND(E34*N34,2)</f>
        <v>0</v>
      </c>
      <c r="P34" s="156">
        <v>0</v>
      </c>
      <c r="Q34" s="156">
        <f>ROUND(E34*P34,2)</f>
        <v>0</v>
      </c>
      <c r="R34" s="156"/>
      <c r="S34" s="156" t="s">
        <v>485</v>
      </c>
      <c r="T34" s="156" t="s">
        <v>382</v>
      </c>
      <c r="U34" s="156">
        <v>0</v>
      </c>
      <c r="V34" s="156">
        <f>ROUND(E34*U34,2)</f>
        <v>0</v>
      </c>
      <c r="W34" s="156"/>
      <c r="X34" s="156" t="s">
        <v>383</v>
      </c>
      <c r="Y34" s="147"/>
      <c r="Z34" s="147"/>
      <c r="AA34" s="147"/>
      <c r="AB34" s="147"/>
      <c r="AC34" s="147"/>
      <c r="AD34" s="147"/>
      <c r="AE34" s="147"/>
      <c r="AF34" s="147" t="s">
        <v>384</v>
      </c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outlineLevel="1" x14ac:dyDescent="0.2">
      <c r="A35" s="154"/>
      <c r="B35" s="155"/>
      <c r="C35" s="249" t="s">
        <v>2641</v>
      </c>
      <c r="D35" s="250"/>
      <c r="E35" s="250"/>
      <c r="F35" s="250"/>
      <c r="G35" s="250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47"/>
      <c r="Z35" s="147"/>
      <c r="AA35" s="147"/>
      <c r="AB35" s="147"/>
      <c r="AC35" s="147"/>
      <c r="AD35" s="147"/>
      <c r="AE35" s="147"/>
      <c r="AF35" s="147" t="s">
        <v>655</v>
      </c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ht="56.25" outlineLevel="1" x14ac:dyDescent="0.2">
      <c r="A36" s="170">
        <v>17</v>
      </c>
      <c r="B36" s="171" t="s">
        <v>2274</v>
      </c>
      <c r="C36" s="184" t="s">
        <v>2642</v>
      </c>
      <c r="D36" s="172" t="s">
        <v>429</v>
      </c>
      <c r="E36" s="173">
        <v>1</v>
      </c>
      <c r="F36" s="174"/>
      <c r="G36" s="175">
        <f>ROUND(E36*F36,2)</f>
        <v>0</v>
      </c>
      <c r="H36" s="157">
        <v>0</v>
      </c>
      <c r="I36" s="156">
        <f>ROUND(E36*H36,2)</f>
        <v>0</v>
      </c>
      <c r="J36" s="157">
        <v>109980</v>
      </c>
      <c r="K36" s="156">
        <f>ROUND(E36*J36,2)</f>
        <v>109980</v>
      </c>
      <c r="L36" s="156">
        <v>15</v>
      </c>
      <c r="M36" s="156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6"/>
      <c r="S36" s="156" t="s">
        <v>485</v>
      </c>
      <c r="T36" s="156" t="s">
        <v>382</v>
      </c>
      <c r="U36" s="156">
        <v>0</v>
      </c>
      <c r="V36" s="156">
        <f>ROUND(E36*U36,2)</f>
        <v>0</v>
      </c>
      <c r="W36" s="156"/>
      <c r="X36" s="156" t="s">
        <v>383</v>
      </c>
      <c r="Y36" s="147"/>
      <c r="Z36" s="147"/>
      <c r="AA36" s="147"/>
      <c r="AB36" s="147"/>
      <c r="AC36" s="147"/>
      <c r="AD36" s="147"/>
      <c r="AE36" s="147"/>
      <c r="AF36" s="147" t="s">
        <v>384</v>
      </c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outlineLevel="1" x14ac:dyDescent="0.2">
      <c r="A37" s="154"/>
      <c r="B37" s="155"/>
      <c r="C37" s="249" t="s">
        <v>2643</v>
      </c>
      <c r="D37" s="250"/>
      <c r="E37" s="250"/>
      <c r="F37" s="250"/>
      <c r="G37" s="250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47"/>
      <c r="Z37" s="147"/>
      <c r="AA37" s="147"/>
      <c r="AB37" s="147"/>
      <c r="AC37" s="147"/>
      <c r="AD37" s="147"/>
      <c r="AE37" s="147"/>
      <c r="AF37" s="147" t="s">
        <v>655</v>
      </c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outlineLevel="1" x14ac:dyDescent="0.2">
      <c r="A38" s="154"/>
      <c r="B38" s="155"/>
      <c r="C38" s="247" t="s">
        <v>2644</v>
      </c>
      <c r="D38" s="248"/>
      <c r="E38" s="248"/>
      <c r="F38" s="248"/>
      <c r="G38" s="248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47"/>
      <c r="Z38" s="147"/>
      <c r="AA38" s="147"/>
      <c r="AB38" s="147"/>
      <c r="AC38" s="147"/>
      <c r="AD38" s="147"/>
      <c r="AE38" s="147"/>
      <c r="AF38" s="147" t="s">
        <v>655</v>
      </c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 outlineLevel="1" x14ac:dyDescent="0.2">
      <c r="A39" s="154"/>
      <c r="B39" s="155"/>
      <c r="C39" s="247" t="s">
        <v>2645</v>
      </c>
      <c r="D39" s="248"/>
      <c r="E39" s="248"/>
      <c r="F39" s="248"/>
      <c r="G39" s="248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47"/>
      <c r="Z39" s="147"/>
      <c r="AA39" s="147"/>
      <c r="AB39" s="147"/>
      <c r="AC39" s="147"/>
      <c r="AD39" s="147"/>
      <c r="AE39" s="147"/>
      <c r="AF39" s="147" t="s">
        <v>655</v>
      </c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 outlineLevel="1" x14ac:dyDescent="0.2">
      <c r="A40" s="154"/>
      <c r="B40" s="155"/>
      <c r="C40" s="247" t="s">
        <v>2646</v>
      </c>
      <c r="D40" s="248"/>
      <c r="E40" s="248"/>
      <c r="F40" s="248"/>
      <c r="G40" s="248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47"/>
      <c r="Z40" s="147"/>
      <c r="AA40" s="147"/>
      <c r="AB40" s="147"/>
      <c r="AC40" s="147"/>
      <c r="AD40" s="147"/>
      <c r="AE40" s="147"/>
      <c r="AF40" s="147" t="s">
        <v>655</v>
      </c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 outlineLevel="1" x14ac:dyDescent="0.2">
      <c r="A41" s="154"/>
      <c r="B41" s="155"/>
      <c r="C41" s="247" t="s">
        <v>2647</v>
      </c>
      <c r="D41" s="248"/>
      <c r="E41" s="248"/>
      <c r="F41" s="248"/>
      <c r="G41" s="248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47"/>
      <c r="Z41" s="147"/>
      <c r="AA41" s="147"/>
      <c r="AB41" s="147"/>
      <c r="AC41" s="147"/>
      <c r="AD41" s="147"/>
      <c r="AE41" s="147"/>
      <c r="AF41" s="147" t="s">
        <v>655</v>
      </c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</row>
    <row r="42" spans="1:59" ht="45" outlineLevel="1" x14ac:dyDescent="0.2">
      <c r="A42" s="170">
        <v>18</v>
      </c>
      <c r="B42" s="171" t="s">
        <v>2276</v>
      </c>
      <c r="C42" s="184" t="s">
        <v>2648</v>
      </c>
      <c r="D42" s="172" t="s">
        <v>429</v>
      </c>
      <c r="E42" s="173">
        <v>2</v>
      </c>
      <c r="F42" s="174"/>
      <c r="G42" s="175">
        <f>ROUND(E42*F42,2)</f>
        <v>0</v>
      </c>
      <c r="H42" s="157">
        <v>0</v>
      </c>
      <c r="I42" s="156">
        <f>ROUND(E42*H42,2)</f>
        <v>0</v>
      </c>
      <c r="J42" s="157">
        <v>6000</v>
      </c>
      <c r="K42" s="156">
        <f>ROUND(E42*J42,2)</f>
        <v>12000</v>
      </c>
      <c r="L42" s="156">
        <v>15</v>
      </c>
      <c r="M42" s="156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6"/>
      <c r="S42" s="156" t="s">
        <v>485</v>
      </c>
      <c r="T42" s="156" t="s">
        <v>382</v>
      </c>
      <c r="U42" s="156">
        <v>0</v>
      </c>
      <c r="V42" s="156">
        <f>ROUND(E42*U42,2)</f>
        <v>0</v>
      </c>
      <c r="W42" s="156"/>
      <c r="X42" s="156" t="s">
        <v>383</v>
      </c>
      <c r="Y42" s="147"/>
      <c r="Z42" s="147"/>
      <c r="AA42" s="147"/>
      <c r="AB42" s="147"/>
      <c r="AC42" s="147"/>
      <c r="AD42" s="147"/>
      <c r="AE42" s="147"/>
      <c r="AF42" s="147" t="s">
        <v>384</v>
      </c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 ht="33.75" outlineLevel="1" x14ac:dyDescent="0.2">
      <c r="A43" s="154"/>
      <c r="B43" s="155"/>
      <c r="C43" s="249" t="s">
        <v>2649</v>
      </c>
      <c r="D43" s="250"/>
      <c r="E43" s="250"/>
      <c r="F43" s="250"/>
      <c r="G43" s="250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47"/>
      <c r="Z43" s="147"/>
      <c r="AA43" s="147"/>
      <c r="AB43" s="147"/>
      <c r="AC43" s="147"/>
      <c r="AD43" s="147"/>
      <c r="AE43" s="147"/>
      <c r="AF43" s="147" t="s">
        <v>655</v>
      </c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91" t="str">
        <f>C43</f>
        <v>Funkce: tárování; nulování; HOLD • Automatické vypínání • Indikace vybití baterie • V ceně ověření, nerezová miska a síťový adaptér • Provedení vážní plochy: nerez • Provedení konstrukce: nerez • Provedení (materiál): plast/nerez</v>
      </c>
      <c r="BA43" s="147"/>
      <c r="BB43" s="147"/>
      <c r="BC43" s="147"/>
      <c r="BD43" s="147"/>
      <c r="BE43" s="147"/>
      <c r="BF43" s="147"/>
      <c r="BG43" s="147"/>
    </row>
    <row r="44" spans="1:59" ht="56.25" outlineLevel="1" x14ac:dyDescent="0.2">
      <c r="A44" s="170">
        <v>19</v>
      </c>
      <c r="B44" s="171" t="s">
        <v>2278</v>
      </c>
      <c r="C44" s="184" t="s">
        <v>2650</v>
      </c>
      <c r="D44" s="172" t="s">
        <v>429</v>
      </c>
      <c r="E44" s="173">
        <v>1</v>
      </c>
      <c r="F44" s="174"/>
      <c r="G44" s="175">
        <f>ROUND(E44*F44,2)</f>
        <v>0</v>
      </c>
      <c r="H44" s="157">
        <v>0</v>
      </c>
      <c r="I44" s="156">
        <f>ROUND(E44*H44,2)</f>
        <v>0</v>
      </c>
      <c r="J44" s="157">
        <v>5775</v>
      </c>
      <c r="K44" s="156">
        <f>ROUND(E44*J44,2)</f>
        <v>5775</v>
      </c>
      <c r="L44" s="156">
        <v>15</v>
      </c>
      <c r="M44" s="156">
        <f>G44*(1+L44/100)</f>
        <v>0</v>
      </c>
      <c r="N44" s="156">
        <v>0</v>
      </c>
      <c r="O44" s="156">
        <f>ROUND(E44*N44,2)</f>
        <v>0</v>
      </c>
      <c r="P44" s="156">
        <v>0</v>
      </c>
      <c r="Q44" s="156">
        <f>ROUND(E44*P44,2)</f>
        <v>0</v>
      </c>
      <c r="R44" s="156"/>
      <c r="S44" s="156" t="s">
        <v>485</v>
      </c>
      <c r="T44" s="156" t="s">
        <v>382</v>
      </c>
      <c r="U44" s="156">
        <v>0</v>
      </c>
      <c r="V44" s="156">
        <f>ROUND(E44*U44,2)</f>
        <v>0</v>
      </c>
      <c r="W44" s="156"/>
      <c r="X44" s="156" t="s">
        <v>383</v>
      </c>
      <c r="Y44" s="147"/>
      <c r="Z44" s="147"/>
      <c r="AA44" s="147"/>
      <c r="AB44" s="147"/>
      <c r="AC44" s="147"/>
      <c r="AD44" s="147"/>
      <c r="AE44" s="147"/>
      <c r="AF44" s="147" t="s">
        <v>384</v>
      </c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 ht="22.5" outlineLevel="1" x14ac:dyDescent="0.2">
      <c r="A45" s="154"/>
      <c r="B45" s="155"/>
      <c r="C45" s="249" t="s">
        <v>2651</v>
      </c>
      <c r="D45" s="250"/>
      <c r="E45" s="250"/>
      <c r="F45" s="250"/>
      <c r="G45" s="250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47"/>
      <c r="Z45" s="147"/>
      <c r="AA45" s="147"/>
      <c r="AB45" s="147"/>
      <c r="AC45" s="147"/>
      <c r="AD45" s="147"/>
      <c r="AE45" s="147"/>
      <c r="AF45" s="147" t="s">
        <v>655</v>
      </c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91" t="str">
        <f>C45</f>
        <v>a studenou vodu. Voda je spuštěna stlačením ventilu, který má nastaveno automatické zpoždění vypínání vody.</v>
      </c>
      <c r="BA45" s="147"/>
      <c r="BB45" s="147"/>
      <c r="BC45" s="147"/>
      <c r="BD45" s="147"/>
      <c r="BE45" s="147"/>
      <c r="BF45" s="147"/>
      <c r="BG45" s="147"/>
    </row>
    <row r="46" spans="1:59" outlineLevel="1" x14ac:dyDescent="0.2">
      <c r="A46" s="176">
        <v>20</v>
      </c>
      <c r="B46" s="177" t="s">
        <v>2279</v>
      </c>
      <c r="C46" s="186" t="s">
        <v>2652</v>
      </c>
      <c r="D46" s="178" t="s">
        <v>429</v>
      </c>
      <c r="E46" s="179">
        <v>1</v>
      </c>
      <c r="F46" s="174"/>
      <c r="G46" s="181">
        <f t="shared" ref="G46:G52" si="0">ROUND(E46*F46,2)</f>
        <v>0</v>
      </c>
      <c r="H46" s="157">
        <v>580</v>
      </c>
      <c r="I46" s="156">
        <f t="shared" ref="I46:I52" si="1">ROUND(E46*H46,2)</f>
        <v>580</v>
      </c>
      <c r="J46" s="157">
        <v>0</v>
      </c>
      <c r="K46" s="156">
        <f t="shared" ref="K46:K52" si="2">ROUND(E46*J46,2)</f>
        <v>0</v>
      </c>
      <c r="L46" s="156">
        <v>15</v>
      </c>
      <c r="M46" s="156">
        <f t="shared" ref="M46:M52" si="3">G46*(1+L46/100)</f>
        <v>0</v>
      </c>
      <c r="N46" s="156">
        <v>0</v>
      </c>
      <c r="O46" s="156">
        <f t="shared" ref="O46:O52" si="4">ROUND(E46*N46,2)</f>
        <v>0</v>
      </c>
      <c r="P46" s="156">
        <v>0</v>
      </c>
      <c r="Q46" s="156">
        <f t="shared" ref="Q46:Q52" si="5">ROUND(E46*P46,2)</f>
        <v>0</v>
      </c>
      <c r="R46" s="156"/>
      <c r="S46" s="156" t="s">
        <v>485</v>
      </c>
      <c r="T46" s="156" t="s">
        <v>382</v>
      </c>
      <c r="U46" s="156">
        <v>0</v>
      </c>
      <c r="V46" s="156">
        <f t="shared" ref="V46:V52" si="6">ROUND(E46*U46,2)</f>
        <v>0</v>
      </c>
      <c r="W46" s="156"/>
      <c r="X46" s="156" t="s">
        <v>407</v>
      </c>
      <c r="Y46" s="147"/>
      <c r="Z46" s="147"/>
      <c r="AA46" s="147"/>
      <c r="AB46" s="147"/>
      <c r="AC46" s="147"/>
      <c r="AD46" s="147"/>
      <c r="AE46" s="147"/>
      <c r="AF46" s="147" t="s">
        <v>408</v>
      </c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 outlineLevel="1" x14ac:dyDescent="0.2">
      <c r="A47" s="176">
        <v>21</v>
      </c>
      <c r="B47" s="177" t="s">
        <v>2281</v>
      </c>
      <c r="C47" s="186" t="s">
        <v>2653</v>
      </c>
      <c r="D47" s="178" t="s">
        <v>429</v>
      </c>
      <c r="E47" s="179">
        <v>1</v>
      </c>
      <c r="F47" s="174"/>
      <c r="G47" s="181">
        <f t="shared" si="0"/>
        <v>0</v>
      </c>
      <c r="H47" s="157">
        <v>0</v>
      </c>
      <c r="I47" s="156">
        <f t="shared" si="1"/>
        <v>0</v>
      </c>
      <c r="J47" s="157">
        <v>625</v>
      </c>
      <c r="K47" s="156">
        <f t="shared" si="2"/>
        <v>625</v>
      </c>
      <c r="L47" s="156">
        <v>15</v>
      </c>
      <c r="M47" s="156">
        <f t="shared" si="3"/>
        <v>0</v>
      </c>
      <c r="N47" s="156">
        <v>0</v>
      </c>
      <c r="O47" s="156">
        <f t="shared" si="4"/>
        <v>0</v>
      </c>
      <c r="P47" s="156">
        <v>0</v>
      </c>
      <c r="Q47" s="156">
        <f t="shared" si="5"/>
        <v>0</v>
      </c>
      <c r="R47" s="156"/>
      <c r="S47" s="156" t="s">
        <v>485</v>
      </c>
      <c r="T47" s="156" t="s">
        <v>382</v>
      </c>
      <c r="U47" s="156">
        <v>0</v>
      </c>
      <c r="V47" s="156">
        <f t="shared" si="6"/>
        <v>0</v>
      </c>
      <c r="W47" s="156"/>
      <c r="X47" s="156" t="s">
        <v>383</v>
      </c>
      <c r="Y47" s="147"/>
      <c r="Z47" s="147"/>
      <c r="AA47" s="147"/>
      <c r="AB47" s="147"/>
      <c r="AC47" s="147"/>
      <c r="AD47" s="147"/>
      <c r="AE47" s="147"/>
      <c r="AF47" s="147" t="s">
        <v>384</v>
      </c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 outlineLevel="1" x14ac:dyDescent="0.2">
      <c r="A48" s="176">
        <v>22</v>
      </c>
      <c r="B48" s="177" t="s">
        <v>2283</v>
      </c>
      <c r="C48" s="186" t="s">
        <v>2654</v>
      </c>
      <c r="D48" s="178" t="s">
        <v>429</v>
      </c>
      <c r="E48" s="179">
        <v>1</v>
      </c>
      <c r="F48" s="174"/>
      <c r="G48" s="181">
        <f t="shared" si="0"/>
        <v>0</v>
      </c>
      <c r="H48" s="157">
        <v>0</v>
      </c>
      <c r="I48" s="156">
        <f t="shared" si="1"/>
        <v>0</v>
      </c>
      <c r="J48" s="157">
        <v>890</v>
      </c>
      <c r="K48" s="156">
        <f t="shared" si="2"/>
        <v>890</v>
      </c>
      <c r="L48" s="156">
        <v>15</v>
      </c>
      <c r="M48" s="156">
        <f t="shared" si="3"/>
        <v>0</v>
      </c>
      <c r="N48" s="156">
        <v>0</v>
      </c>
      <c r="O48" s="156">
        <f t="shared" si="4"/>
        <v>0</v>
      </c>
      <c r="P48" s="156">
        <v>0</v>
      </c>
      <c r="Q48" s="156">
        <f t="shared" si="5"/>
        <v>0</v>
      </c>
      <c r="R48" s="156"/>
      <c r="S48" s="156" t="s">
        <v>485</v>
      </c>
      <c r="T48" s="156" t="s">
        <v>382</v>
      </c>
      <c r="U48" s="156">
        <v>0</v>
      </c>
      <c r="V48" s="156">
        <f t="shared" si="6"/>
        <v>0</v>
      </c>
      <c r="W48" s="156"/>
      <c r="X48" s="156" t="s">
        <v>383</v>
      </c>
      <c r="Y48" s="147"/>
      <c r="Z48" s="147"/>
      <c r="AA48" s="147"/>
      <c r="AB48" s="147"/>
      <c r="AC48" s="147"/>
      <c r="AD48" s="147"/>
      <c r="AE48" s="147"/>
      <c r="AF48" s="147" t="s">
        <v>384</v>
      </c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</row>
    <row r="49" spans="1:59" outlineLevel="1" x14ac:dyDescent="0.2">
      <c r="A49" s="176">
        <v>23</v>
      </c>
      <c r="B49" s="177" t="s">
        <v>2285</v>
      </c>
      <c r="C49" s="186" t="s">
        <v>2655</v>
      </c>
      <c r="D49" s="178" t="s">
        <v>429</v>
      </c>
      <c r="E49" s="179">
        <v>1</v>
      </c>
      <c r="F49" s="174"/>
      <c r="G49" s="181">
        <f t="shared" si="0"/>
        <v>0</v>
      </c>
      <c r="H49" s="157">
        <v>0</v>
      </c>
      <c r="I49" s="156">
        <f t="shared" si="1"/>
        <v>0</v>
      </c>
      <c r="J49" s="157">
        <v>7340</v>
      </c>
      <c r="K49" s="156">
        <f t="shared" si="2"/>
        <v>7340</v>
      </c>
      <c r="L49" s="156">
        <v>15</v>
      </c>
      <c r="M49" s="156">
        <f t="shared" si="3"/>
        <v>0</v>
      </c>
      <c r="N49" s="156">
        <v>0</v>
      </c>
      <c r="O49" s="156">
        <f t="shared" si="4"/>
        <v>0</v>
      </c>
      <c r="P49" s="156">
        <v>0</v>
      </c>
      <c r="Q49" s="156">
        <f t="shared" si="5"/>
        <v>0</v>
      </c>
      <c r="R49" s="156"/>
      <c r="S49" s="156" t="s">
        <v>485</v>
      </c>
      <c r="T49" s="156" t="s">
        <v>382</v>
      </c>
      <c r="U49" s="156">
        <v>0</v>
      </c>
      <c r="V49" s="156">
        <f t="shared" si="6"/>
        <v>0</v>
      </c>
      <c r="W49" s="156"/>
      <c r="X49" s="156" t="s">
        <v>383</v>
      </c>
      <c r="Y49" s="147"/>
      <c r="Z49" s="147"/>
      <c r="AA49" s="147"/>
      <c r="AB49" s="147"/>
      <c r="AC49" s="147"/>
      <c r="AD49" s="147"/>
      <c r="AE49" s="147"/>
      <c r="AF49" s="147" t="s">
        <v>384</v>
      </c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 outlineLevel="1" x14ac:dyDescent="0.2">
      <c r="A50" s="176">
        <v>24</v>
      </c>
      <c r="B50" s="177" t="s">
        <v>2288</v>
      </c>
      <c r="C50" s="186" t="s">
        <v>2656</v>
      </c>
      <c r="D50" s="178" t="s">
        <v>429</v>
      </c>
      <c r="E50" s="179">
        <v>1</v>
      </c>
      <c r="F50" s="174"/>
      <c r="G50" s="181">
        <f t="shared" si="0"/>
        <v>0</v>
      </c>
      <c r="H50" s="157">
        <v>0</v>
      </c>
      <c r="I50" s="156">
        <f t="shared" si="1"/>
        <v>0</v>
      </c>
      <c r="J50" s="157">
        <v>4830</v>
      </c>
      <c r="K50" s="156">
        <f t="shared" si="2"/>
        <v>4830</v>
      </c>
      <c r="L50" s="156">
        <v>15</v>
      </c>
      <c r="M50" s="156">
        <f t="shared" si="3"/>
        <v>0</v>
      </c>
      <c r="N50" s="156">
        <v>0</v>
      </c>
      <c r="O50" s="156">
        <f t="shared" si="4"/>
        <v>0</v>
      </c>
      <c r="P50" s="156">
        <v>0</v>
      </c>
      <c r="Q50" s="156">
        <f t="shared" si="5"/>
        <v>0</v>
      </c>
      <c r="R50" s="156"/>
      <c r="S50" s="156" t="s">
        <v>485</v>
      </c>
      <c r="T50" s="156" t="s">
        <v>382</v>
      </c>
      <c r="U50" s="156">
        <v>0</v>
      </c>
      <c r="V50" s="156">
        <f t="shared" si="6"/>
        <v>0</v>
      </c>
      <c r="W50" s="156"/>
      <c r="X50" s="156" t="s">
        <v>383</v>
      </c>
      <c r="Y50" s="147"/>
      <c r="Z50" s="147"/>
      <c r="AA50" s="147"/>
      <c r="AB50" s="147"/>
      <c r="AC50" s="147"/>
      <c r="AD50" s="147"/>
      <c r="AE50" s="147"/>
      <c r="AF50" s="147" t="s">
        <v>384</v>
      </c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 ht="33.75" outlineLevel="1" x14ac:dyDescent="0.2">
      <c r="A51" s="176">
        <v>25</v>
      </c>
      <c r="B51" s="177" t="s">
        <v>2290</v>
      </c>
      <c r="C51" s="186" t="s">
        <v>2657</v>
      </c>
      <c r="D51" s="178" t="s">
        <v>429</v>
      </c>
      <c r="E51" s="179">
        <v>1</v>
      </c>
      <c r="F51" s="174"/>
      <c r="G51" s="181">
        <f t="shared" si="0"/>
        <v>0</v>
      </c>
      <c r="H51" s="157">
        <v>0</v>
      </c>
      <c r="I51" s="156">
        <f t="shared" si="1"/>
        <v>0</v>
      </c>
      <c r="J51" s="157">
        <v>36331</v>
      </c>
      <c r="K51" s="156">
        <f t="shared" si="2"/>
        <v>36331</v>
      </c>
      <c r="L51" s="156">
        <v>15</v>
      </c>
      <c r="M51" s="156">
        <f t="shared" si="3"/>
        <v>0</v>
      </c>
      <c r="N51" s="156">
        <v>0</v>
      </c>
      <c r="O51" s="156">
        <f t="shared" si="4"/>
        <v>0</v>
      </c>
      <c r="P51" s="156">
        <v>0</v>
      </c>
      <c r="Q51" s="156">
        <f t="shared" si="5"/>
        <v>0</v>
      </c>
      <c r="R51" s="156"/>
      <c r="S51" s="156" t="s">
        <v>485</v>
      </c>
      <c r="T51" s="156" t="s">
        <v>382</v>
      </c>
      <c r="U51" s="156">
        <v>0</v>
      </c>
      <c r="V51" s="156">
        <f t="shared" si="6"/>
        <v>0</v>
      </c>
      <c r="W51" s="156"/>
      <c r="X51" s="156" t="s">
        <v>383</v>
      </c>
      <c r="Y51" s="147"/>
      <c r="Z51" s="147"/>
      <c r="AA51" s="147"/>
      <c r="AB51" s="147"/>
      <c r="AC51" s="147"/>
      <c r="AD51" s="147"/>
      <c r="AE51" s="147"/>
      <c r="AF51" s="147" t="s">
        <v>384</v>
      </c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 ht="56.25" outlineLevel="1" x14ac:dyDescent="0.2">
      <c r="A52" s="170">
        <v>26</v>
      </c>
      <c r="B52" s="171" t="s">
        <v>2292</v>
      </c>
      <c r="C52" s="184" t="s">
        <v>2658</v>
      </c>
      <c r="D52" s="172" t="s">
        <v>429</v>
      </c>
      <c r="E52" s="173">
        <v>1</v>
      </c>
      <c r="F52" s="174"/>
      <c r="G52" s="175">
        <f t="shared" si="0"/>
        <v>0</v>
      </c>
      <c r="H52" s="157">
        <v>0</v>
      </c>
      <c r="I52" s="156">
        <f t="shared" si="1"/>
        <v>0</v>
      </c>
      <c r="J52" s="157">
        <v>2900</v>
      </c>
      <c r="K52" s="156">
        <f t="shared" si="2"/>
        <v>2900</v>
      </c>
      <c r="L52" s="156">
        <v>15</v>
      </c>
      <c r="M52" s="156">
        <f t="shared" si="3"/>
        <v>0</v>
      </c>
      <c r="N52" s="156">
        <v>0</v>
      </c>
      <c r="O52" s="156">
        <f t="shared" si="4"/>
        <v>0</v>
      </c>
      <c r="P52" s="156">
        <v>0</v>
      </c>
      <c r="Q52" s="156">
        <f t="shared" si="5"/>
        <v>0</v>
      </c>
      <c r="R52" s="156"/>
      <c r="S52" s="156" t="s">
        <v>485</v>
      </c>
      <c r="T52" s="156" t="s">
        <v>382</v>
      </c>
      <c r="U52" s="156">
        <v>0</v>
      </c>
      <c r="V52" s="156">
        <f t="shared" si="6"/>
        <v>0</v>
      </c>
      <c r="W52" s="156"/>
      <c r="X52" s="156" t="s">
        <v>383</v>
      </c>
      <c r="Y52" s="147"/>
      <c r="Z52" s="147"/>
      <c r="AA52" s="147"/>
      <c r="AB52" s="147"/>
      <c r="AC52" s="147"/>
      <c r="AD52" s="147"/>
      <c r="AE52" s="147"/>
      <c r="AF52" s="147" t="s">
        <v>384</v>
      </c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 outlineLevel="1" x14ac:dyDescent="0.2">
      <c r="A53" s="154"/>
      <c r="B53" s="155"/>
      <c r="C53" s="249" t="s">
        <v>2659</v>
      </c>
      <c r="D53" s="250"/>
      <c r="E53" s="250"/>
      <c r="F53" s="250"/>
      <c r="G53" s="250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47"/>
      <c r="Z53" s="147"/>
      <c r="AA53" s="147"/>
      <c r="AB53" s="147"/>
      <c r="AC53" s="147"/>
      <c r="AD53" s="147"/>
      <c r="AE53" s="147"/>
      <c r="AF53" s="147" t="s">
        <v>655</v>
      </c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 outlineLevel="1" x14ac:dyDescent="0.2">
      <c r="A54" s="176">
        <v>27</v>
      </c>
      <c r="B54" s="177" t="s">
        <v>2294</v>
      </c>
      <c r="C54" s="186" t="s">
        <v>2636</v>
      </c>
      <c r="D54" s="178" t="s">
        <v>429</v>
      </c>
      <c r="E54" s="179">
        <v>1</v>
      </c>
      <c r="F54" s="174"/>
      <c r="G54" s="181">
        <f t="shared" ref="G54:G60" si="7">ROUND(E54*F54,2)</f>
        <v>0</v>
      </c>
      <c r="H54" s="157">
        <v>0</v>
      </c>
      <c r="I54" s="156">
        <f t="shared" ref="I54:I60" si="8">ROUND(E54*H54,2)</f>
        <v>0</v>
      </c>
      <c r="J54" s="157">
        <v>10348</v>
      </c>
      <c r="K54" s="156">
        <f t="shared" ref="K54:K60" si="9">ROUND(E54*J54,2)</f>
        <v>10348</v>
      </c>
      <c r="L54" s="156">
        <v>15</v>
      </c>
      <c r="M54" s="156">
        <f t="shared" ref="M54:M60" si="10">G54*(1+L54/100)</f>
        <v>0</v>
      </c>
      <c r="N54" s="156">
        <v>0</v>
      </c>
      <c r="O54" s="156">
        <f t="shared" ref="O54:O60" si="11">ROUND(E54*N54,2)</f>
        <v>0</v>
      </c>
      <c r="P54" s="156">
        <v>0</v>
      </c>
      <c r="Q54" s="156">
        <f t="shared" ref="Q54:Q60" si="12">ROUND(E54*P54,2)</f>
        <v>0</v>
      </c>
      <c r="R54" s="156"/>
      <c r="S54" s="156" t="s">
        <v>485</v>
      </c>
      <c r="T54" s="156" t="s">
        <v>382</v>
      </c>
      <c r="U54" s="156">
        <v>0</v>
      </c>
      <c r="V54" s="156">
        <f t="shared" ref="V54:V60" si="13">ROUND(E54*U54,2)</f>
        <v>0</v>
      </c>
      <c r="W54" s="156"/>
      <c r="X54" s="156" t="s">
        <v>383</v>
      </c>
      <c r="Y54" s="147"/>
      <c r="Z54" s="147"/>
      <c r="AA54" s="147"/>
      <c r="AB54" s="147"/>
      <c r="AC54" s="147"/>
      <c r="AD54" s="147"/>
      <c r="AE54" s="147"/>
      <c r="AF54" s="147" t="s">
        <v>384</v>
      </c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</row>
    <row r="55" spans="1:59" outlineLevel="1" x14ac:dyDescent="0.2">
      <c r="A55" s="176">
        <v>28</v>
      </c>
      <c r="B55" s="177" t="s">
        <v>2296</v>
      </c>
      <c r="C55" s="186" t="s">
        <v>2660</v>
      </c>
      <c r="D55" s="178" t="s">
        <v>429</v>
      </c>
      <c r="E55" s="179">
        <v>1</v>
      </c>
      <c r="F55" s="174"/>
      <c r="G55" s="181">
        <f t="shared" si="7"/>
        <v>0</v>
      </c>
      <c r="H55" s="157">
        <v>0</v>
      </c>
      <c r="I55" s="156">
        <f t="shared" si="8"/>
        <v>0</v>
      </c>
      <c r="J55" s="157">
        <v>3990</v>
      </c>
      <c r="K55" s="156">
        <f t="shared" si="9"/>
        <v>3990</v>
      </c>
      <c r="L55" s="156">
        <v>15</v>
      </c>
      <c r="M55" s="156">
        <f t="shared" si="10"/>
        <v>0</v>
      </c>
      <c r="N55" s="156">
        <v>0</v>
      </c>
      <c r="O55" s="156">
        <f t="shared" si="11"/>
        <v>0</v>
      </c>
      <c r="P55" s="156">
        <v>0</v>
      </c>
      <c r="Q55" s="156">
        <f t="shared" si="12"/>
        <v>0</v>
      </c>
      <c r="R55" s="156"/>
      <c r="S55" s="156" t="s">
        <v>485</v>
      </c>
      <c r="T55" s="156" t="s">
        <v>382</v>
      </c>
      <c r="U55" s="156">
        <v>0</v>
      </c>
      <c r="V55" s="156">
        <f t="shared" si="13"/>
        <v>0</v>
      </c>
      <c r="W55" s="156"/>
      <c r="X55" s="156" t="s">
        <v>383</v>
      </c>
      <c r="Y55" s="147"/>
      <c r="Z55" s="147"/>
      <c r="AA55" s="147"/>
      <c r="AB55" s="147"/>
      <c r="AC55" s="147"/>
      <c r="AD55" s="147"/>
      <c r="AE55" s="147"/>
      <c r="AF55" s="147" t="s">
        <v>384</v>
      </c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 ht="22.5" outlineLevel="1" x14ac:dyDescent="0.2">
      <c r="A56" s="176">
        <v>29</v>
      </c>
      <c r="B56" s="177" t="s">
        <v>2298</v>
      </c>
      <c r="C56" s="186" t="s">
        <v>2661</v>
      </c>
      <c r="D56" s="178" t="s">
        <v>429</v>
      </c>
      <c r="E56" s="179">
        <v>1</v>
      </c>
      <c r="F56" s="174"/>
      <c r="G56" s="181">
        <f t="shared" si="7"/>
        <v>0</v>
      </c>
      <c r="H56" s="157">
        <v>0</v>
      </c>
      <c r="I56" s="156">
        <f t="shared" si="8"/>
        <v>0</v>
      </c>
      <c r="J56" s="157">
        <v>26737</v>
      </c>
      <c r="K56" s="156">
        <f t="shared" si="9"/>
        <v>26737</v>
      </c>
      <c r="L56" s="156">
        <v>15</v>
      </c>
      <c r="M56" s="156">
        <f t="shared" si="10"/>
        <v>0</v>
      </c>
      <c r="N56" s="156">
        <v>0</v>
      </c>
      <c r="O56" s="156">
        <f t="shared" si="11"/>
        <v>0</v>
      </c>
      <c r="P56" s="156">
        <v>0</v>
      </c>
      <c r="Q56" s="156">
        <f t="shared" si="12"/>
        <v>0</v>
      </c>
      <c r="R56" s="156"/>
      <c r="S56" s="156" t="s">
        <v>485</v>
      </c>
      <c r="T56" s="156" t="s">
        <v>382</v>
      </c>
      <c r="U56" s="156">
        <v>0</v>
      </c>
      <c r="V56" s="156">
        <f t="shared" si="13"/>
        <v>0</v>
      </c>
      <c r="W56" s="156"/>
      <c r="X56" s="156" t="s">
        <v>383</v>
      </c>
      <c r="Y56" s="147"/>
      <c r="Z56" s="147"/>
      <c r="AA56" s="147"/>
      <c r="AB56" s="147"/>
      <c r="AC56" s="147"/>
      <c r="AD56" s="147"/>
      <c r="AE56" s="147"/>
      <c r="AF56" s="147" t="s">
        <v>384</v>
      </c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</row>
    <row r="57" spans="1:59" outlineLevel="1" x14ac:dyDescent="0.2">
      <c r="A57" s="176">
        <v>30</v>
      </c>
      <c r="B57" s="177" t="s">
        <v>2300</v>
      </c>
      <c r="C57" s="186" t="s">
        <v>2662</v>
      </c>
      <c r="D57" s="178" t="s">
        <v>429</v>
      </c>
      <c r="E57" s="179">
        <v>1</v>
      </c>
      <c r="F57" s="174"/>
      <c r="G57" s="181">
        <f t="shared" si="7"/>
        <v>0</v>
      </c>
      <c r="H57" s="157">
        <v>0</v>
      </c>
      <c r="I57" s="156">
        <f t="shared" si="8"/>
        <v>0</v>
      </c>
      <c r="J57" s="157">
        <v>2900</v>
      </c>
      <c r="K57" s="156">
        <f t="shared" si="9"/>
        <v>2900</v>
      </c>
      <c r="L57" s="156">
        <v>15</v>
      </c>
      <c r="M57" s="156">
        <f t="shared" si="10"/>
        <v>0</v>
      </c>
      <c r="N57" s="156">
        <v>0</v>
      </c>
      <c r="O57" s="156">
        <f t="shared" si="11"/>
        <v>0</v>
      </c>
      <c r="P57" s="156">
        <v>0</v>
      </c>
      <c r="Q57" s="156">
        <f t="shared" si="12"/>
        <v>0</v>
      </c>
      <c r="R57" s="156"/>
      <c r="S57" s="156" t="s">
        <v>485</v>
      </c>
      <c r="T57" s="156" t="s">
        <v>382</v>
      </c>
      <c r="U57" s="156">
        <v>0</v>
      </c>
      <c r="V57" s="156">
        <f t="shared" si="13"/>
        <v>0</v>
      </c>
      <c r="W57" s="156"/>
      <c r="X57" s="156" t="s">
        <v>383</v>
      </c>
      <c r="Y57" s="147"/>
      <c r="Z57" s="147"/>
      <c r="AA57" s="147"/>
      <c r="AB57" s="147"/>
      <c r="AC57" s="147"/>
      <c r="AD57" s="147"/>
      <c r="AE57" s="147"/>
      <c r="AF57" s="147" t="s">
        <v>384</v>
      </c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 ht="33.75" outlineLevel="1" x14ac:dyDescent="0.2">
      <c r="A58" s="176">
        <v>31</v>
      </c>
      <c r="B58" s="177" t="s">
        <v>2302</v>
      </c>
      <c r="C58" s="186" t="s">
        <v>2663</v>
      </c>
      <c r="D58" s="178" t="s">
        <v>429</v>
      </c>
      <c r="E58" s="179">
        <v>1</v>
      </c>
      <c r="F58" s="174"/>
      <c r="G58" s="181">
        <f t="shared" si="7"/>
        <v>0</v>
      </c>
      <c r="H58" s="157">
        <v>0</v>
      </c>
      <c r="I58" s="156">
        <f t="shared" si="8"/>
        <v>0</v>
      </c>
      <c r="J58" s="157">
        <v>51019</v>
      </c>
      <c r="K58" s="156">
        <f t="shared" si="9"/>
        <v>51019</v>
      </c>
      <c r="L58" s="156">
        <v>15</v>
      </c>
      <c r="M58" s="156">
        <f t="shared" si="10"/>
        <v>0</v>
      </c>
      <c r="N58" s="156">
        <v>0</v>
      </c>
      <c r="O58" s="156">
        <f t="shared" si="11"/>
        <v>0</v>
      </c>
      <c r="P58" s="156">
        <v>0</v>
      </c>
      <c r="Q58" s="156">
        <f t="shared" si="12"/>
        <v>0</v>
      </c>
      <c r="R58" s="156"/>
      <c r="S58" s="156" t="s">
        <v>485</v>
      </c>
      <c r="T58" s="156" t="s">
        <v>382</v>
      </c>
      <c r="U58" s="156">
        <v>0</v>
      </c>
      <c r="V58" s="156">
        <f t="shared" si="13"/>
        <v>0</v>
      </c>
      <c r="W58" s="156"/>
      <c r="X58" s="156" t="s">
        <v>383</v>
      </c>
      <c r="Y58" s="147"/>
      <c r="Z58" s="147"/>
      <c r="AA58" s="147"/>
      <c r="AB58" s="147"/>
      <c r="AC58" s="147"/>
      <c r="AD58" s="147"/>
      <c r="AE58" s="147"/>
      <c r="AF58" s="147" t="s">
        <v>384</v>
      </c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</row>
    <row r="59" spans="1:59" outlineLevel="1" x14ac:dyDescent="0.2">
      <c r="A59" s="176">
        <v>32</v>
      </c>
      <c r="B59" s="177" t="s">
        <v>2304</v>
      </c>
      <c r="C59" s="186" t="s">
        <v>2636</v>
      </c>
      <c r="D59" s="178" t="s">
        <v>429</v>
      </c>
      <c r="E59" s="179">
        <v>1</v>
      </c>
      <c r="F59" s="174"/>
      <c r="G59" s="181">
        <f t="shared" si="7"/>
        <v>0</v>
      </c>
      <c r="H59" s="157">
        <v>0</v>
      </c>
      <c r="I59" s="156">
        <f t="shared" si="8"/>
        <v>0</v>
      </c>
      <c r="J59" s="157">
        <v>6348</v>
      </c>
      <c r="K59" s="156">
        <f t="shared" si="9"/>
        <v>6348</v>
      </c>
      <c r="L59" s="156">
        <v>15</v>
      </c>
      <c r="M59" s="156">
        <f t="shared" si="10"/>
        <v>0</v>
      </c>
      <c r="N59" s="156">
        <v>0</v>
      </c>
      <c r="O59" s="156">
        <f t="shared" si="11"/>
        <v>0</v>
      </c>
      <c r="P59" s="156">
        <v>0</v>
      </c>
      <c r="Q59" s="156">
        <f t="shared" si="12"/>
        <v>0</v>
      </c>
      <c r="R59" s="156"/>
      <c r="S59" s="156" t="s">
        <v>485</v>
      </c>
      <c r="T59" s="156" t="s">
        <v>382</v>
      </c>
      <c r="U59" s="156">
        <v>0</v>
      </c>
      <c r="V59" s="156">
        <f t="shared" si="13"/>
        <v>0</v>
      </c>
      <c r="W59" s="156"/>
      <c r="X59" s="156" t="s">
        <v>383</v>
      </c>
      <c r="Y59" s="147"/>
      <c r="Z59" s="147"/>
      <c r="AA59" s="147"/>
      <c r="AB59" s="147"/>
      <c r="AC59" s="147"/>
      <c r="AD59" s="147"/>
      <c r="AE59" s="147"/>
      <c r="AF59" s="147" t="s">
        <v>384</v>
      </c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 ht="45" outlineLevel="1" x14ac:dyDescent="0.2">
      <c r="A60" s="170">
        <v>33</v>
      </c>
      <c r="B60" s="171" t="s">
        <v>2306</v>
      </c>
      <c r="C60" s="184" t="s">
        <v>2664</v>
      </c>
      <c r="D60" s="172" t="s">
        <v>429</v>
      </c>
      <c r="E60" s="173">
        <v>1</v>
      </c>
      <c r="F60" s="174"/>
      <c r="G60" s="175">
        <f t="shared" si="7"/>
        <v>0</v>
      </c>
      <c r="H60" s="157">
        <v>0</v>
      </c>
      <c r="I60" s="156">
        <f t="shared" si="8"/>
        <v>0</v>
      </c>
      <c r="J60" s="157">
        <v>134720</v>
      </c>
      <c r="K60" s="156">
        <f t="shared" si="9"/>
        <v>134720</v>
      </c>
      <c r="L60" s="156">
        <v>15</v>
      </c>
      <c r="M60" s="156">
        <f t="shared" si="10"/>
        <v>0</v>
      </c>
      <c r="N60" s="156">
        <v>0</v>
      </c>
      <c r="O60" s="156">
        <f t="shared" si="11"/>
        <v>0</v>
      </c>
      <c r="P60" s="156">
        <v>0</v>
      </c>
      <c r="Q60" s="156">
        <f t="shared" si="12"/>
        <v>0</v>
      </c>
      <c r="R60" s="156"/>
      <c r="S60" s="156" t="s">
        <v>485</v>
      </c>
      <c r="T60" s="156" t="s">
        <v>382</v>
      </c>
      <c r="U60" s="156">
        <v>0</v>
      </c>
      <c r="V60" s="156">
        <f t="shared" si="13"/>
        <v>0</v>
      </c>
      <c r="W60" s="156"/>
      <c r="X60" s="156" t="s">
        <v>383</v>
      </c>
      <c r="Y60" s="147"/>
      <c r="Z60" s="147"/>
      <c r="AA60" s="147"/>
      <c r="AB60" s="147"/>
      <c r="AC60" s="147"/>
      <c r="AD60" s="147"/>
      <c r="AE60" s="147"/>
      <c r="AF60" s="147" t="s">
        <v>384</v>
      </c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</row>
    <row r="61" spans="1:59" ht="33.75" outlineLevel="1" x14ac:dyDescent="0.2">
      <c r="A61" s="154"/>
      <c r="B61" s="155"/>
      <c r="C61" s="249" t="s">
        <v>2665</v>
      </c>
      <c r="D61" s="250"/>
      <c r="E61" s="250"/>
      <c r="F61" s="250"/>
      <c r="G61" s="250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47"/>
      <c r="Z61" s="147"/>
      <c r="AA61" s="147"/>
      <c r="AB61" s="147"/>
      <c r="AC61" s="147"/>
      <c r="AD61" s="147"/>
      <c r="AE61" s="147"/>
      <c r="AF61" s="147" t="s">
        <v>655</v>
      </c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91" t="str">
        <f>C61</f>
        <v>vnitřní hrany, nastavitelné nožičky, elektronický regulátor, digitální ukazatel teploty, automatické odtávání elektrickým topením, snadno vyměnitelné těsnění bez použití nářadí, chladivo R 134a, napětí 230 V/ 50 Hz.</v>
      </c>
      <c r="BA61" s="147"/>
      <c r="BB61" s="147"/>
      <c r="BC61" s="147"/>
      <c r="BD61" s="147"/>
      <c r="BE61" s="147"/>
      <c r="BF61" s="147"/>
      <c r="BG61" s="147"/>
    </row>
    <row r="62" spans="1:59" ht="22.5" outlineLevel="1" x14ac:dyDescent="0.2">
      <c r="A62" s="176">
        <v>34</v>
      </c>
      <c r="B62" s="177" t="s">
        <v>2308</v>
      </c>
      <c r="C62" s="186" t="s">
        <v>2666</v>
      </c>
      <c r="D62" s="178" t="s">
        <v>429</v>
      </c>
      <c r="E62" s="179">
        <v>1</v>
      </c>
      <c r="F62" s="174"/>
      <c r="G62" s="181">
        <f>ROUND(E62*F62,2)</f>
        <v>0</v>
      </c>
      <c r="H62" s="157">
        <v>0</v>
      </c>
      <c r="I62" s="156">
        <f>ROUND(E62*H62,2)</f>
        <v>0</v>
      </c>
      <c r="J62" s="157">
        <v>31142</v>
      </c>
      <c r="K62" s="156">
        <f>ROUND(E62*J62,2)</f>
        <v>31142</v>
      </c>
      <c r="L62" s="156">
        <v>15</v>
      </c>
      <c r="M62" s="156">
        <f>G62*(1+L62/100)</f>
        <v>0</v>
      </c>
      <c r="N62" s="156">
        <v>0</v>
      </c>
      <c r="O62" s="156">
        <f>ROUND(E62*N62,2)</f>
        <v>0</v>
      </c>
      <c r="P62" s="156">
        <v>0</v>
      </c>
      <c r="Q62" s="156">
        <f>ROUND(E62*P62,2)</f>
        <v>0</v>
      </c>
      <c r="R62" s="156"/>
      <c r="S62" s="156" t="s">
        <v>485</v>
      </c>
      <c r="T62" s="156" t="s">
        <v>382</v>
      </c>
      <c r="U62" s="156">
        <v>0</v>
      </c>
      <c r="V62" s="156">
        <f>ROUND(E62*U62,2)</f>
        <v>0</v>
      </c>
      <c r="W62" s="156"/>
      <c r="X62" s="156" t="s">
        <v>383</v>
      </c>
      <c r="Y62" s="147"/>
      <c r="Z62" s="147"/>
      <c r="AA62" s="147"/>
      <c r="AB62" s="147"/>
      <c r="AC62" s="147"/>
      <c r="AD62" s="147"/>
      <c r="AE62" s="147"/>
      <c r="AF62" s="147" t="s">
        <v>384</v>
      </c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 outlineLevel="1" x14ac:dyDescent="0.2">
      <c r="A63" s="176">
        <v>35</v>
      </c>
      <c r="B63" s="177" t="s">
        <v>2310</v>
      </c>
      <c r="C63" s="186" t="s">
        <v>2662</v>
      </c>
      <c r="D63" s="178" t="s">
        <v>429</v>
      </c>
      <c r="E63" s="179">
        <v>1</v>
      </c>
      <c r="F63" s="174"/>
      <c r="G63" s="181">
        <f>ROUND(E63*F63,2)</f>
        <v>0</v>
      </c>
      <c r="H63" s="157">
        <v>0</v>
      </c>
      <c r="I63" s="156">
        <f>ROUND(E63*H63,2)</f>
        <v>0</v>
      </c>
      <c r="J63" s="157">
        <v>2900</v>
      </c>
      <c r="K63" s="156">
        <f>ROUND(E63*J63,2)</f>
        <v>2900</v>
      </c>
      <c r="L63" s="156">
        <v>15</v>
      </c>
      <c r="M63" s="156">
        <f>G63*(1+L63/100)</f>
        <v>0</v>
      </c>
      <c r="N63" s="156">
        <v>0</v>
      </c>
      <c r="O63" s="156">
        <f>ROUND(E63*N63,2)</f>
        <v>0</v>
      </c>
      <c r="P63" s="156">
        <v>0</v>
      </c>
      <c r="Q63" s="156">
        <f>ROUND(E63*P63,2)</f>
        <v>0</v>
      </c>
      <c r="R63" s="156"/>
      <c r="S63" s="156" t="s">
        <v>485</v>
      </c>
      <c r="T63" s="156" t="s">
        <v>382</v>
      </c>
      <c r="U63" s="156">
        <v>0</v>
      </c>
      <c r="V63" s="156">
        <f>ROUND(E63*U63,2)</f>
        <v>0</v>
      </c>
      <c r="W63" s="156"/>
      <c r="X63" s="156" t="s">
        <v>383</v>
      </c>
      <c r="Y63" s="147"/>
      <c r="Z63" s="147"/>
      <c r="AA63" s="147"/>
      <c r="AB63" s="147"/>
      <c r="AC63" s="147"/>
      <c r="AD63" s="147"/>
      <c r="AE63" s="147"/>
      <c r="AF63" s="147" t="s">
        <v>384</v>
      </c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 ht="45" outlineLevel="1" x14ac:dyDescent="0.2">
      <c r="A64" s="170">
        <v>36</v>
      </c>
      <c r="B64" s="171" t="s">
        <v>2312</v>
      </c>
      <c r="C64" s="184" t="s">
        <v>2667</v>
      </c>
      <c r="D64" s="172" t="s">
        <v>429</v>
      </c>
      <c r="E64" s="173">
        <v>1</v>
      </c>
      <c r="F64" s="174"/>
      <c r="G64" s="175">
        <f>ROUND(E64*F64,2)</f>
        <v>0</v>
      </c>
      <c r="H64" s="157">
        <v>0</v>
      </c>
      <c r="I64" s="156">
        <f>ROUND(E64*H64,2)</f>
        <v>0</v>
      </c>
      <c r="J64" s="157">
        <v>163828</v>
      </c>
      <c r="K64" s="156">
        <f>ROUND(E64*J64,2)</f>
        <v>163828</v>
      </c>
      <c r="L64" s="156">
        <v>15</v>
      </c>
      <c r="M64" s="156">
        <f>G64*(1+L64/100)</f>
        <v>0</v>
      </c>
      <c r="N64" s="156">
        <v>0</v>
      </c>
      <c r="O64" s="156">
        <f>ROUND(E64*N64,2)</f>
        <v>0</v>
      </c>
      <c r="P64" s="156">
        <v>0</v>
      </c>
      <c r="Q64" s="156">
        <f>ROUND(E64*P64,2)</f>
        <v>0</v>
      </c>
      <c r="R64" s="156"/>
      <c r="S64" s="156" t="s">
        <v>485</v>
      </c>
      <c r="T64" s="156" t="s">
        <v>382</v>
      </c>
      <c r="U64" s="156">
        <v>0</v>
      </c>
      <c r="V64" s="156">
        <f>ROUND(E64*U64,2)</f>
        <v>0</v>
      </c>
      <c r="W64" s="156"/>
      <c r="X64" s="156" t="s">
        <v>383</v>
      </c>
      <c r="Y64" s="147"/>
      <c r="Z64" s="147"/>
      <c r="AA64" s="147"/>
      <c r="AB64" s="147"/>
      <c r="AC64" s="147"/>
      <c r="AD64" s="147"/>
      <c r="AE64" s="147"/>
      <c r="AF64" s="147" t="s">
        <v>384</v>
      </c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</row>
    <row r="65" spans="1:59" ht="33.75" outlineLevel="1" x14ac:dyDescent="0.2">
      <c r="A65" s="154"/>
      <c r="B65" s="155"/>
      <c r="C65" s="249" t="s">
        <v>2665</v>
      </c>
      <c r="D65" s="250"/>
      <c r="E65" s="250"/>
      <c r="F65" s="250"/>
      <c r="G65" s="250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47"/>
      <c r="Z65" s="147"/>
      <c r="AA65" s="147"/>
      <c r="AB65" s="147"/>
      <c r="AC65" s="147"/>
      <c r="AD65" s="147"/>
      <c r="AE65" s="147"/>
      <c r="AF65" s="147" t="s">
        <v>655</v>
      </c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91" t="str">
        <f>C65</f>
        <v>vnitřní hrany, nastavitelné nožičky, elektronický regulátor, digitální ukazatel teploty, automatické odtávání elektrickým topením, snadno vyměnitelné těsnění bez použití nářadí, chladivo R 134a, napětí 230 V/ 50 Hz.</v>
      </c>
      <c r="BA65" s="147"/>
      <c r="BB65" s="147"/>
      <c r="BC65" s="147"/>
      <c r="BD65" s="147"/>
      <c r="BE65" s="147"/>
      <c r="BF65" s="147"/>
      <c r="BG65" s="147"/>
    </row>
    <row r="66" spans="1:59" ht="45" outlineLevel="1" x14ac:dyDescent="0.2">
      <c r="A66" s="170">
        <v>37</v>
      </c>
      <c r="B66" s="171" t="s">
        <v>2314</v>
      </c>
      <c r="C66" s="184" t="s">
        <v>2668</v>
      </c>
      <c r="D66" s="172" t="s">
        <v>429</v>
      </c>
      <c r="E66" s="173">
        <v>1</v>
      </c>
      <c r="F66" s="174"/>
      <c r="G66" s="175">
        <f>ROUND(E66*F66,2)</f>
        <v>0</v>
      </c>
      <c r="H66" s="157">
        <v>0</v>
      </c>
      <c r="I66" s="156">
        <f>ROUND(E66*H66,2)</f>
        <v>0</v>
      </c>
      <c r="J66" s="157">
        <v>20816</v>
      </c>
      <c r="K66" s="156">
        <f>ROUND(E66*J66,2)</f>
        <v>20816</v>
      </c>
      <c r="L66" s="156">
        <v>15</v>
      </c>
      <c r="M66" s="156">
        <f>G66*(1+L66/100)</f>
        <v>0</v>
      </c>
      <c r="N66" s="156">
        <v>0</v>
      </c>
      <c r="O66" s="156">
        <f>ROUND(E66*N66,2)</f>
        <v>0</v>
      </c>
      <c r="P66" s="156">
        <v>0</v>
      </c>
      <c r="Q66" s="156">
        <f>ROUND(E66*P66,2)</f>
        <v>0</v>
      </c>
      <c r="R66" s="156"/>
      <c r="S66" s="156" t="s">
        <v>485</v>
      </c>
      <c r="T66" s="156" t="s">
        <v>382</v>
      </c>
      <c r="U66" s="156">
        <v>0</v>
      </c>
      <c r="V66" s="156">
        <f>ROUND(E66*U66,2)</f>
        <v>0</v>
      </c>
      <c r="W66" s="156"/>
      <c r="X66" s="156" t="s">
        <v>383</v>
      </c>
      <c r="Y66" s="147"/>
      <c r="Z66" s="147"/>
      <c r="AA66" s="147"/>
      <c r="AB66" s="147"/>
      <c r="AC66" s="147"/>
      <c r="AD66" s="147"/>
      <c r="AE66" s="147"/>
      <c r="AF66" s="147" t="s">
        <v>384</v>
      </c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</row>
    <row r="67" spans="1:59" ht="56.25" outlineLevel="1" x14ac:dyDescent="0.2">
      <c r="A67" s="154"/>
      <c r="B67" s="155"/>
      <c r="C67" s="249" t="s">
        <v>2669</v>
      </c>
      <c r="D67" s="250"/>
      <c r="E67" s="250"/>
      <c r="F67" s="250"/>
      <c r="G67" s="250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47"/>
      <c r="Z67" s="147"/>
      <c r="AA67" s="147"/>
      <c r="AB67" s="147"/>
      <c r="AC67" s="147"/>
      <c r="AD67" s="147"/>
      <c r="AE67" s="147"/>
      <c r="AF67" s="147" t="s">
        <v>655</v>
      </c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91" t="str">
        <f>C67</f>
        <v>základní výbava • LED osvětlená pracovní mísa. • 3 nerezové metly + 2 speciální metly. • Kryt proti rozstřiku je tvořený dvěma díly, takže ho lze nasadit a sundat při zavřeném i otevřeném robotu bez vyndání míchacího nástroje • Elektronická kontrola rychlosti s osvětleným tlačítkem (variabilní rychlost + puls + jemné promísení, start/stop tlačítko). V základní výbavě mixér 1,6l, krouhač zeleniny (6disků a kutrovací nůž), mlýnek.</v>
      </c>
      <c r="BA67" s="147"/>
      <c r="BB67" s="147"/>
      <c r="BC67" s="147"/>
      <c r="BD67" s="147"/>
      <c r="BE67" s="147"/>
      <c r="BF67" s="147"/>
      <c r="BG67" s="147"/>
    </row>
    <row r="68" spans="1:59" ht="45" outlineLevel="1" x14ac:dyDescent="0.2">
      <c r="A68" s="170">
        <v>38</v>
      </c>
      <c r="B68" s="171" t="s">
        <v>2316</v>
      </c>
      <c r="C68" s="184" t="s">
        <v>2670</v>
      </c>
      <c r="D68" s="172" t="s">
        <v>429</v>
      </c>
      <c r="E68" s="173">
        <v>1</v>
      </c>
      <c r="F68" s="174"/>
      <c r="G68" s="175">
        <f>ROUND(E68*F68,2)</f>
        <v>0</v>
      </c>
      <c r="H68" s="157">
        <v>0</v>
      </c>
      <c r="I68" s="156">
        <f>ROUND(E68*H68,2)</f>
        <v>0</v>
      </c>
      <c r="J68" s="157">
        <v>15739</v>
      </c>
      <c r="K68" s="156">
        <f>ROUND(E68*J68,2)</f>
        <v>15739</v>
      </c>
      <c r="L68" s="156">
        <v>15</v>
      </c>
      <c r="M68" s="156">
        <f>G68*(1+L68/100)</f>
        <v>0</v>
      </c>
      <c r="N68" s="156">
        <v>0</v>
      </c>
      <c r="O68" s="156">
        <f>ROUND(E68*N68,2)</f>
        <v>0</v>
      </c>
      <c r="P68" s="156">
        <v>0</v>
      </c>
      <c r="Q68" s="156">
        <f>ROUND(E68*P68,2)</f>
        <v>0</v>
      </c>
      <c r="R68" s="156"/>
      <c r="S68" s="156" t="s">
        <v>485</v>
      </c>
      <c r="T68" s="156" t="s">
        <v>382</v>
      </c>
      <c r="U68" s="156">
        <v>0</v>
      </c>
      <c r="V68" s="156">
        <f>ROUND(E68*U68,2)</f>
        <v>0</v>
      </c>
      <c r="W68" s="156"/>
      <c r="X68" s="156" t="s">
        <v>383</v>
      </c>
      <c r="Y68" s="147"/>
      <c r="Z68" s="147"/>
      <c r="AA68" s="147"/>
      <c r="AB68" s="147"/>
      <c r="AC68" s="147"/>
      <c r="AD68" s="147"/>
      <c r="AE68" s="147"/>
      <c r="AF68" s="147" t="s">
        <v>384</v>
      </c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</row>
    <row r="69" spans="1:59" outlineLevel="1" x14ac:dyDescent="0.2">
      <c r="A69" s="154"/>
      <c r="B69" s="155"/>
      <c r="C69" s="249" t="s">
        <v>2671</v>
      </c>
      <c r="D69" s="250"/>
      <c r="E69" s="250"/>
      <c r="F69" s="250"/>
      <c r="G69" s="250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47"/>
      <c r="Z69" s="147"/>
      <c r="AA69" s="147"/>
      <c r="AB69" s="147"/>
      <c r="AC69" s="147"/>
      <c r="AD69" s="147"/>
      <c r="AE69" s="147"/>
      <c r="AF69" s="147" t="s">
        <v>655</v>
      </c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</row>
    <row r="70" spans="1:59" ht="45" outlineLevel="1" x14ac:dyDescent="0.2">
      <c r="A70" s="170">
        <v>39</v>
      </c>
      <c r="B70" s="171" t="s">
        <v>2318</v>
      </c>
      <c r="C70" s="184" t="s">
        <v>2672</v>
      </c>
      <c r="D70" s="172" t="s">
        <v>429</v>
      </c>
      <c r="E70" s="173">
        <v>1</v>
      </c>
      <c r="F70" s="174"/>
      <c r="G70" s="175">
        <f>ROUND(E70*F70,2)</f>
        <v>0</v>
      </c>
      <c r="H70" s="157">
        <v>0</v>
      </c>
      <c r="I70" s="156">
        <f>ROUND(E70*H70,2)</f>
        <v>0</v>
      </c>
      <c r="J70" s="157">
        <v>67146</v>
      </c>
      <c r="K70" s="156">
        <f>ROUND(E70*J70,2)</f>
        <v>67146</v>
      </c>
      <c r="L70" s="156">
        <v>15</v>
      </c>
      <c r="M70" s="156">
        <f>G70*(1+L70/100)</f>
        <v>0</v>
      </c>
      <c r="N70" s="156">
        <v>0</v>
      </c>
      <c r="O70" s="156">
        <f>ROUND(E70*N70,2)</f>
        <v>0</v>
      </c>
      <c r="P70" s="156">
        <v>0</v>
      </c>
      <c r="Q70" s="156">
        <f>ROUND(E70*P70,2)</f>
        <v>0</v>
      </c>
      <c r="R70" s="156"/>
      <c r="S70" s="156" t="s">
        <v>485</v>
      </c>
      <c r="T70" s="156" t="s">
        <v>382</v>
      </c>
      <c r="U70" s="156">
        <v>0</v>
      </c>
      <c r="V70" s="156">
        <f>ROUND(E70*U70,2)</f>
        <v>0</v>
      </c>
      <c r="W70" s="156"/>
      <c r="X70" s="156" t="s">
        <v>383</v>
      </c>
      <c r="Y70" s="147"/>
      <c r="Z70" s="147"/>
      <c r="AA70" s="147"/>
      <c r="AB70" s="147"/>
      <c r="AC70" s="147"/>
      <c r="AD70" s="147"/>
      <c r="AE70" s="147"/>
      <c r="AF70" s="147" t="s">
        <v>384</v>
      </c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</row>
    <row r="71" spans="1:59" ht="22.5" outlineLevel="1" x14ac:dyDescent="0.2">
      <c r="A71" s="154"/>
      <c r="B71" s="155"/>
      <c r="C71" s="249" t="s">
        <v>2673</v>
      </c>
      <c r="D71" s="250"/>
      <c r="E71" s="250"/>
      <c r="F71" s="250"/>
      <c r="G71" s="250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47"/>
      <c r="Z71" s="147"/>
      <c r="AA71" s="147"/>
      <c r="AB71" s="147"/>
      <c r="AC71" s="147"/>
      <c r="AD71" s="147"/>
      <c r="AE71" s="147"/>
      <c r="AF71" s="147" t="s">
        <v>655</v>
      </c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91" t="str">
        <f>C71</f>
        <v>cm2 a jedna trubicová násypka o průměru O 58 mm ¦  kutr nerez nádoba 4,5l, max plnění 0,9-2,5 kg ¦ kovový motor  ¦ sada 6 disků v ceně</v>
      </c>
      <c r="BA71" s="147"/>
      <c r="BB71" s="147"/>
      <c r="BC71" s="147"/>
      <c r="BD71" s="147"/>
      <c r="BE71" s="147"/>
      <c r="BF71" s="147"/>
      <c r="BG71" s="147"/>
    </row>
    <row r="72" spans="1:59" outlineLevel="1" x14ac:dyDescent="0.2">
      <c r="A72" s="176">
        <v>40</v>
      </c>
      <c r="B72" s="177" t="s">
        <v>2320</v>
      </c>
      <c r="C72" s="186" t="s">
        <v>2674</v>
      </c>
      <c r="D72" s="178" t="s">
        <v>429</v>
      </c>
      <c r="E72" s="179">
        <v>1</v>
      </c>
      <c r="F72" s="174"/>
      <c r="G72" s="181">
        <f>ROUND(E72*F72,2)</f>
        <v>0</v>
      </c>
      <c r="H72" s="157">
        <v>974</v>
      </c>
      <c r="I72" s="156">
        <f>ROUND(E72*H72,2)</f>
        <v>974</v>
      </c>
      <c r="J72" s="157">
        <v>0</v>
      </c>
      <c r="K72" s="156">
        <f>ROUND(E72*J72,2)</f>
        <v>0</v>
      </c>
      <c r="L72" s="156">
        <v>15</v>
      </c>
      <c r="M72" s="156">
        <f>G72*(1+L72/100)</f>
        <v>0</v>
      </c>
      <c r="N72" s="156">
        <v>0</v>
      </c>
      <c r="O72" s="156">
        <f>ROUND(E72*N72,2)</f>
        <v>0</v>
      </c>
      <c r="P72" s="156">
        <v>0</v>
      </c>
      <c r="Q72" s="156">
        <f>ROUND(E72*P72,2)</f>
        <v>0</v>
      </c>
      <c r="R72" s="156"/>
      <c r="S72" s="156" t="s">
        <v>485</v>
      </c>
      <c r="T72" s="156" t="s">
        <v>382</v>
      </c>
      <c r="U72" s="156">
        <v>0</v>
      </c>
      <c r="V72" s="156">
        <f>ROUND(E72*U72,2)</f>
        <v>0</v>
      </c>
      <c r="W72" s="156"/>
      <c r="X72" s="156" t="s">
        <v>407</v>
      </c>
      <c r="Y72" s="147"/>
      <c r="Z72" s="147"/>
      <c r="AA72" s="147"/>
      <c r="AB72" s="147"/>
      <c r="AC72" s="147"/>
      <c r="AD72" s="147"/>
      <c r="AE72" s="147"/>
      <c r="AF72" s="147" t="s">
        <v>408</v>
      </c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</row>
    <row r="73" spans="1:59" ht="22.5" outlineLevel="1" x14ac:dyDescent="0.2">
      <c r="A73" s="176">
        <v>41</v>
      </c>
      <c r="B73" s="177" t="s">
        <v>2322</v>
      </c>
      <c r="C73" s="186" t="s">
        <v>2675</v>
      </c>
      <c r="D73" s="178" t="s">
        <v>429</v>
      </c>
      <c r="E73" s="179">
        <v>1</v>
      </c>
      <c r="F73" s="174"/>
      <c r="G73" s="181">
        <f>ROUND(E73*F73,2)</f>
        <v>0</v>
      </c>
      <c r="H73" s="157">
        <v>0</v>
      </c>
      <c r="I73" s="156">
        <f>ROUND(E73*H73,2)</f>
        <v>0</v>
      </c>
      <c r="J73" s="157">
        <v>28776</v>
      </c>
      <c r="K73" s="156">
        <f>ROUND(E73*J73,2)</f>
        <v>28776</v>
      </c>
      <c r="L73" s="156">
        <v>15</v>
      </c>
      <c r="M73" s="156">
        <f>G73*(1+L73/100)</f>
        <v>0</v>
      </c>
      <c r="N73" s="156">
        <v>0</v>
      </c>
      <c r="O73" s="156">
        <f>ROUND(E73*N73,2)</f>
        <v>0</v>
      </c>
      <c r="P73" s="156">
        <v>0</v>
      </c>
      <c r="Q73" s="156">
        <f>ROUND(E73*P73,2)</f>
        <v>0</v>
      </c>
      <c r="R73" s="156"/>
      <c r="S73" s="156" t="s">
        <v>485</v>
      </c>
      <c r="T73" s="156" t="s">
        <v>382</v>
      </c>
      <c r="U73" s="156">
        <v>0</v>
      </c>
      <c r="V73" s="156">
        <f>ROUND(E73*U73,2)</f>
        <v>0</v>
      </c>
      <c r="W73" s="156"/>
      <c r="X73" s="156" t="s">
        <v>383</v>
      </c>
      <c r="Y73" s="147"/>
      <c r="Z73" s="147"/>
      <c r="AA73" s="147"/>
      <c r="AB73" s="147"/>
      <c r="AC73" s="147"/>
      <c r="AD73" s="147"/>
      <c r="AE73" s="147"/>
      <c r="AF73" s="147" t="s">
        <v>384</v>
      </c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</row>
    <row r="74" spans="1:59" ht="22.5" outlineLevel="1" x14ac:dyDescent="0.2">
      <c r="A74" s="176">
        <v>42</v>
      </c>
      <c r="B74" s="177" t="s">
        <v>2324</v>
      </c>
      <c r="C74" s="186" t="s">
        <v>2676</v>
      </c>
      <c r="D74" s="178" t="s">
        <v>429</v>
      </c>
      <c r="E74" s="179">
        <v>1</v>
      </c>
      <c r="F74" s="174"/>
      <c r="G74" s="181">
        <f>ROUND(E74*F74,2)</f>
        <v>0</v>
      </c>
      <c r="H74" s="157">
        <v>0</v>
      </c>
      <c r="I74" s="156">
        <f>ROUND(E74*H74,2)</f>
        <v>0</v>
      </c>
      <c r="J74" s="157">
        <v>28776</v>
      </c>
      <c r="K74" s="156">
        <f>ROUND(E74*J74,2)</f>
        <v>28776</v>
      </c>
      <c r="L74" s="156">
        <v>15</v>
      </c>
      <c r="M74" s="156">
        <f>G74*(1+L74/100)</f>
        <v>0</v>
      </c>
      <c r="N74" s="156">
        <v>0</v>
      </c>
      <c r="O74" s="156">
        <f>ROUND(E74*N74,2)</f>
        <v>0</v>
      </c>
      <c r="P74" s="156">
        <v>0</v>
      </c>
      <c r="Q74" s="156">
        <f>ROUND(E74*P74,2)</f>
        <v>0</v>
      </c>
      <c r="R74" s="156"/>
      <c r="S74" s="156" t="s">
        <v>485</v>
      </c>
      <c r="T74" s="156" t="s">
        <v>382</v>
      </c>
      <c r="U74" s="156">
        <v>0</v>
      </c>
      <c r="V74" s="156">
        <f>ROUND(E74*U74,2)</f>
        <v>0</v>
      </c>
      <c r="W74" s="156"/>
      <c r="X74" s="156" t="s">
        <v>383</v>
      </c>
      <c r="Y74" s="147"/>
      <c r="Z74" s="147"/>
      <c r="AA74" s="147"/>
      <c r="AB74" s="147"/>
      <c r="AC74" s="147"/>
      <c r="AD74" s="147"/>
      <c r="AE74" s="147"/>
      <c r="AF74" s="147" t="s">
        <v>384</v>
      </c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</row>
    <row r="75" spans="1:59" ht="56.25" outlineLevel="1" x14ac:dyDescent="0.2">
      <c r="A75" s="170">
        <v>43</v>
      </c>
      <c r="B75" s="171" t="s">
        <v>2326</v>
      </c>
      <c r="C75" s="184" t="s">
        <v>2677</v>
      </c>
      <c r="D75" s="172" t="s">
        <v>429</v>
      </c>
      <c r="E75" s="173">
        <v>1</v>
      </c>
      <c r="F75" s="174"/>
      <c r="G75" s="175">
        <f>ROUND(E75*F75,2)</f>
        <v>0</v>
      </c>
      <c r="H75" s="157">
        <v>0</v>
      </c>
      <c r="I75" s="156">
        <f>ROUND(E75*H75,2)</f>
        <v>0</v>
      </c>
      <c r="J75" s="157">
        <v>6195</v>
      </c>
      <c r="K75" s="156">
        <f>ROUND(E75*J75,2)</f>
        <v>6195</v>
      </c>
      <c r="L75" s="156">
        <v>15</v>
      </c>
      <c r="M75" s="156">
        <f>G75*(1+L75/100)</f>
        <v>0</v>
      </c>
      <c r="N75" s="156">
        <v>0</v>
      </c>
      <c r="O75" s="156">
        <f>ROUND(E75*N75,2)</f>
        <v>0</v>
      </c>
      <c r="P75" s="156">
        <v>0</v>
      </c>
      <c r="Q75" s="156">
        <f>ROUND(E75*P75,2)</f>
        <v>0</v>
      </c>
      <c r="R75" s="156"/>
      <c r="S75" s="156" t="s">
        <v>485</v>
      </c>
      <c r="T75" s="156" t="s">
        <v>382</v>
      </c>
      <c r="U75" s="156">
        <v>0</v>
      </c>
      <c r="V75" s="156">
        <f>ROUND(E75*U75,2)</f>
        <v>0</v>
      </c>
      <c r="W75" s="156"/>
      <c r="X75" s="156" t="s">
        <v>383</v>
      </c>
      <c r="Y75" s="147"/>
      <c r="Z75" s="147"/>
      <c r="AA75" s="147"/>
      <c r="AB75" s="147"/>
      <c r="AC75" s="147"/>
      <c r="AD75" s="147"/>
      <c r="AE75" s="147"/>
      <c r="AF75" s="147" t="s">
        <v>384</v>
      </c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</row>
    <row r="76" spans="1:59" ht="22.5" outlineLevel="1" x14ac:dyDescent="0.2">
      <c r="A76" s="154"/>
      <c r="B76" s="155"/>
      <c r="C76" s="249" t="s">
        <v>2678</v>
      </c>
      <c r="D76" s="250"/>
      <c r="E76" s="250"/>
      <c r="F76" s="250"/>
      <c r="G76" s="250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  <c r="Y76" s="147"/>
      <c r="Z76" s="147"/>
      <c r="AA76" s="147"/>
      <c r="AB76" s="147"/>
      <c r="AC76" s="147"/>
      <c r="AD76" s="147"/>
      <c r="AE76" s="147"/>
      <c r="AF76" s="147" t="s">
        <v>655</v>
      </c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91" t="str">
        <f>C76</f>
        <v>závěsným háčkem pro sprchu – pákové přepnutí vody do ramínka (sprcha/ramínko) - max. průtok (3 bar): 17 l/min - max. tlak: 5 bar – upevňovací otvor pro baterii: min. O35 mm. - max. O36 mm.</v>
      </c>
      <c r="BA76" s="147"/>
      <c r="BB76" s="147"/>
      <c r="BC76" s="147"/>
      <c r="BD76" s="147"/>
      <c r="BE76" s="147"/>
      <c r="BF76" s="147"/>
      <c r="BG76" s="147"/>
    </row>
    <row r="77" spans="1:59" outlineLevel="1" x14ac:dyDescent="0.2">
      <c r="A77" s="176">
        <v>44</v>
      </c>
      <c r="B77" s="177" t="s">
        <v>2328</v>
      </c>
      <c r="C77" s="186" t="s">
        <v>2679</v>
      </c>
      <c r="D77" s="178" t="s">
        <v>429</v>
      </c>
      <c r="E77" s="179">
        <v>1</v>
      </c>
      <c r="F77" s="174"/>
      <c r="G77" s="181">
        <f>ROUND(E77*F77,2)</f>
        <v>0</v>
      </c>
      <c r="H77" s="157">
        <v>0</v>
      </c>
      <c r="I77" s="156">
        <f>ROUND(E77*H77,2)</f>
        <v>0</v>
      </c>
      <c r="J77" s="157">
        <v>14136</v>
      </c>
      <c r="K77" s="156">
        <f>ROUND(E77*J77,2)</f>
        <v>14136</v>
      </c>
      <c r="L77" s="156">
        <v>15</v>
      </c>
      <c r="M77" s="156">
        <f>G77*(1+L77/100)</f>
        <v>0</v>
      </c>
      <c r="N77" s="156">
        <v>0</v>
      </c>
      <c r="O77" s="156">
        <f>ROUND(E77*N77,2)</f>
        <v>0</v>
      </c>
      <c r="P77" s="156">
        <v>0</v>
      </c>
      <c r="Q77" s="156">
        <f>ROUND(E77*P77,2)</f>
        <v>0</v>
      </c>
      <c r="R77" s="156"/>
      <c r="S77" s="156" t="s">
        <v>485</v>
      </c>
      <c r="T77" s="156" t="s">
        <v>382</v>
      </c>
      <c r="U77" s="156">
        <v>0</v>
      </c>
      <c r="V77" s="156">
        <f>ROUND(E77*U77,2)</f>
        <v>0</v>
      </c>
      <c r="W77" s="156"/>
      <c r="X77" s="156" t="s">
        <v>383</v>
      </c>
      <c r="Y77" s="147"/>
      <c r="Z77" s="147"/>
      <c r="AA77" s="147"/>
      <c r="AB77" s="147"/>
      <c r="AC77" s="147"/>
      <c r="AD77" s="147"/>
      <c r="AE77" s="147"/>
      <c r="AF77" s="147" t="s">
        <v>384</v>
      </c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</row>
    <row r="78" spans="1:59" outlineLevel="1" x14ac:dyDescent="0.2">
      <c r="A78" s="176">
        <v>45</v>
      </c>
      <c r="B78" s="177" t="s">
        <v>2330</v>
      </c>
      <c r="C78" s="186" t="s">
        <v>2679</v>
      </c>
      <c r="D78" s="178" t="s">
        <v>429</v>
      </c>
      <c r="E78" s="179">
        <v>1</v>
      </c>
      <c r="F78" s="174"/>
      <c r="G78" s="181">
        <f>ROUND(E78*F78,2)</f>
        <v>0</v>
      </c>
      <c r="H78" s="157">
        <v>0</v>
      </c>
      <c r="I78" s="156">
        <f>ROUND(E78*H78,2)</f>
        <v>0</v>
      </c>
      <c r="J78" s="157">
        <v>15097</v>
      </c>
      <c r="K78" s="156">
        <f>ROUND(E78*J78,2)</f>
        <v>15097</v>
      </c>
      <c r="L78" s="156">
        <v>15</v>
      </c>
      <c r="M78" s="156">
        <f>G78*(1+L78/100)</f>
        <v>0</v>
      </c>
      <c r="N78" s="156">
        <v>0</v>
      </c>
      <c r="O78" s="156">
        <f>ROUND(E78*N78,2)</f>
        <v>0</v>
      </c>
      <c r="P78" s="156">
        <v>0</v>
      </c>
      <c r="Q78" s="156">
        <f>ROUND(E78*P78,2)</f>
        <v>0</v>
      </c>
      <c r="R78" s="156"/>
      <c r="S78" s="156" t="s">
        <v>485</v>
      </c>
      <c r="T78" s="156" t="s">
        <v>382</v>
      </c>
      <c r="U78" s="156">
        <v>0</v>
      </c>
      <c r="V78" s="156">
        <f>ROUND(E78*U78,2)</f>
        <v>0</v>
      </c>
      <c r="W78" s="156"/>
      <c r="X78" s="156" t="s">
        <v>383</v>
      </c>
      <c r="Y78" s="147"/>
      <c r="Z78" s="147"/>
      <c r="AA78" s="147"/>
      <c r="AB78" s="147"/>
      <c r="AC78" s="147"/>
      <c r="AD78" s="147"/>
      <c r="AE78" s="147"/>
      <c r="AF78" s="147" t="s">
        <v>384</v>
      </c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</row>
    <row r="79" spans="1:59" ht="45" outlineLevel="1" x14ac:dyDescent="0.2">
      <c r="A79" s="170">
        <v>46</v>
      </c>
      <c r="B79" s="171" t="s">
        <v>2332</v>
      </c>
      <c r="C79" s="184" t="s">
        <v>2680</v>
      </c>
      <c r="D79" s="172" t="s">
        <v>429</v>
      </c>
      <c r="E79" s="173">
        <v>1</v>
      </c>
      <c r="F79" s="174"/>
      <c r="G79" s="175">
        <f>ROUND(E79*F79,2)</f>
        <v>0</v>
      </c>
      <c r="H79" s="157">
        <v>0</v>
      </c>
      <c r="I79" s="156">
        <f>ROUND(E79*H79,2)</f>
        <v>0</v>
      </c>
      <c r="J79" s="157">
        <v>19712</v>
      </c>
      <c r="K79" s="156">
        <f>ROUND(E79*J79,2)</f>
        <v>19712</v>
      </c>
      <c r="L79" s="156">
        <v>15</v>
      </c>
      <c r="M79" s="156">
        <f>G79*(1+L79/100)</f>
        <v>0</v>
      </c>
      <c r="N79" s="156">
        <v>0</v>
      </c>
      <c r="O79" s="156">
        <f>ROUND(E79*N79,2)</f>
        <v>0</v>
      </c>
      <c r="P79" s="156">
        <v>0</v>
      </c>
      <c r="Q79" s="156">
        <f>ROUND(E79*P79,2)</f>
        <v>0</v>
      </c>
      <c r="R79" s="156"/>
      <c r="S79" s="156" t="s">
        <v>485</v>
      </c>
      <c r="T79" s="156" t="s">
        <v>382</v>
      </c>
      <c r="U79" s="156">
        <v>0</v>
      </c>
      <c r="V79" s="156">
        <f>ROUND(E79*U79,2)</f>
        <v>0</v>
      </c>
      <c r="W79" s="156"/>
      <c r="X79" s="156" t="s">
        <v>383</v>
      </c>
      <c r="Y79" s="147"/>
      <c r="Z79" s="147"/>
      <c r="AA79" s="147"/>
      <c r="AB79" s="147"/>
      <c r="AC79" s="147"/>
      <c r="AD79" s="147"/>
      <c r="AE79" s="147"/>
      <c r="AF79" s="147" t="s">
        <v>384</v>
      </c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</row>
    <row r="80" spans="1:59" outlineLevel="1" x14ac:dyDescent="0.2">
      <c r="A80" s="154"/>
      <c r="B80" s="155"/>
      <c r="C80" s="249" t="s">
        <v>2681</v>
      </c>
      <c r="D80" s="250"/>
      <c r="E80" s="250"/>
      <c r="F80" s="250"/>
      <c r="G80" s="250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47"/>
      <c r="Z80" s="147"/>
      <c r="AA80" s="147"/>
      <c r="AB80" s="147"/>
      <c r="AC80" s="147"/>
      <c r="AD80" s="147"/>
      <c r="AE80" s="147"/>
      <c r="AF80" s="147" t="s">
        <v>655</v>
      </c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</row>
    <row r="81" spans="1:59" ht="22.5" outlineLevel="1" x14ac:dyDescent="0.2">
      <c r="A81" s="176">
        <v>47</v>
      </c>
      <c r="B81" s="177" t="s">
        <v>2334</v>
      </c>
      <c r="C81" s="186" t="s">
        <v>2682</v>
      </c>
      <c r="D81" s="178" t="s">
        <v>429</v>
      </c>
      <c r="E81" s="179">
        <v>1</v>
      </c>
      <c r="F81" s="174"/>
      <c r="G81" s="181">
        <f t="shared" ref="G81:G86" si="14">ROUND(E81*F81,2)</f>
        <v>0</v>
      </c>
      <c r="H81" s="157">
        <v>0</v>
      </c>
      <c r="I81" s="156">
        <f t="shared" ref="I81:I86" si="15">ROUND(E81*H81,2)</f>
        <v>0</v>
      </c>
      <c r="J81" s="157">
        <v>23296</v>
      </c>
      <c r="K81" s="156">
        <f t="shared" ref="K81:K86" si="16">ROUND(E81*J81,2)</f>
        <v>23296</v>
      </c>
      <c r="L81" s="156">
        <v>15</v>
      </c>
      <c r="M81" s="156">
        <f t="shared" ref="M81:M86" si="17">G81*(1+L81/100)</f>
        <v>0</v>
      </c>
      <c r="N81" s="156">
        <v>0</v>
      </c>
      <c r="O81" s="156">
        <f t="shared" ref="O81:O86" si="18">ROUND(E81*N81,2)</f>
        <v>0</v>
      </c>
      <c r="P81" s="156">
        <v>0</v>
      </c>
      <c r="Q81" s="156">
        <f t="shared" ref="Q81:Q86" si="19">ROUND(E81*P81,2)</f>
        <v>0</v>
      </c>
      <c r="R81" s="156"/>
      <c r="S81" s="156" t="s">
        <v>485</v>
      </c>
      <c r="T81" s="156" t="s">
        <v>382</v>
      </c>
      <c r="U81" s="156">
        <v>0</v>
      </c>
      <c r="V81" s="156">
        <f t="shared" ref="V81:V86" si="20">ROUND(E81*U81,2)</f>
        <v>0</v>
      </c>
      <c r="W81" s="156"/>
      <c r="X81" s="156" t="s">
        <v>383</v>
      </c>
      <c r="Y81" s="147"/>
      <c r="Z81" s="147"/>
      <c r="AA81" s="147"/>
      <c r="AB81" s="147"/>
      <c r="AC81" s="147"/>
      <c r="AD81" s="147"/>
      <c r="AE81" s="147"/>
      <c r="AF81" s="147" t="s">
        <v>384</v>
      </c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</row>
    <row r="82" spans="1:59" ht="22.5" outlineLevel="1" x14ac:dyDescent="0.2">
      <c r="A82" s="176">
        <v>48</v>
      </c>
      <c r="B82" s="177" t="s">
        <v>2335</v>
      </c>
      <c r="C82" s="186" t="s">
        <v>2682</v>
      </c>
      <c r="D82" s="178" t="s">
        <v>429</v>
      </c>
      <c r="E82" s="179">
        <v>2</v>
      </c>
      <c r="F82" s="174"/>
      <c r="G82" s="181">
        <f t="shared" si="14"/>
        <v>0</v>
      </c>
      <c r="H82" s="157">
        <v>0</v>
      </c>
      <c r="I82" s="156">
        <f t="shared" si="15"/>
        <v>0</v>
      </c>
      <c r="J82" s="157">
        <v>28672</v>
      </c>
      <c r="K82" s="156">
        <f t="shared" si="16"/>
        <v>57344</v>
      </c>
      <c r="L82" s="156">
        <v>15</v>
      </c>
      <c r="M82" s="156">
        <f t="shared" si="17"/>
        <v>0</v>
      </c>
      <c r="N82" s="156">
        <v>0</v>
      </c>
      <c r="O82" s="156">
        <f t="shared" si="18"/>
        <v>0</v>
      </c>
      <c r="P82" s="156">
        <v>0</v>
      </c>
      <c r="Q82" s="156">
        <f t="shared" si="19"/>
        <v>0</v>
      </c>
      <c r="R82" s="156"/>
      <c r="S82" s="156" t="s">
        <v>485</v>
      </c>
      <c r="T82" s="156" t="s">
        <v>382</v>
      </c>
      <c r="U82" s="156">
        <v>0</v>
      </c>
      <c r="V82" s="156">
        <f t="shared" si="20"/>
        <v>0</v>
      </c>
      <c r="W82" s="156"/>
      <c r="X82" s="156" t="s">
        <v>383</v>
      </c>
      <c r="Y82" s="147"/>
      <c r="Z82" s="147"/>
      <c r="AA82" s="147"/>
      <c r="AB82" s="147"/>
      <c r="AC82" s="147"/>
      <c r="AD82" s="147"/>
      <c r="AE82" s="147"/>
      <c r="AF82" s="147" t="s">
        <v>384</v>
      </c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</row>
    <row r="83" spans="1:59" ht="22.5" outlineLevel="1" x14ac:dyDescent="0.2">
      <c r="A83" s="176">
        <v>49</v>
      </c>
      <c r="B83" s="177" t="s">
        <v>2337</v>
      </c>
      <c r="C83" s="186" t="s">
        <v>2682</v>
      </c>
      <c r="D83" s="178" t="s">
        <v>429</v>
      </c>
      <c r="E83" s="179">
        <v>1</v>
      </c>
      <c r="F83" s="174"/>
      <c r="G83" s="181">
        <f t="shared" si="14"/>
        <v>0</v>
      </c>
      <c r="H83" s="157">
        <v>0</v>
      </c>
      <c r="I83" s="156">
        <f t="shared" si="15"/>
        <v>0</v>
      </c>
      <c r="J83" s="157">
        <v>23296</v>
      </c>
      <c r="K83" s="156">
        <f t="shared" si="16"/>
        <v>23296</v>
      </c>
      <c r="L83" s="156">
        <v>15</v>
      </c>
      <c r="M83" s="156">
        <f t="shared" si="17"/>
        <v>0</v>
      </c>
      <c r="N83" s="156">
        <v>0</v>
      </c>
      <c r="O83" s="156">
        <f t="shared" si="18"/>
        <v>0</v>
      </c>
      <c r="P83" s="156">
        <v>0</v>
      </c>
      <c r="Q83" s="156">
        <f t="shared" si="19"/>
        <v>0</v>
      </c>
      <c r="R83" s="156"/>
      <c r="S83" s="156" t="s">
        <v>485</v>
      </c>
      <c r="T83" s="156" t="s">
        <v>382</v>
      </c>
      <c r="U83" s="156">
        <v>0</v>
      </c>
      <c r="V83" s="156">
        <f t="shared" si="20"/>
        <v>0</v>
      </c>
      <c r="W83" s="156"/>
      <c r="X83" s="156" t="s">
        <v>383</v>
      </c>
      <c r="Y83" s="147"/>
      <c r="Z83" s="147"/>
      <c r="AA83" s="147"/>
      <c r="AB83" s="147"/>
      <c r="AC83" s="147"/>
      <c r="AD83" s="147"/>
      <c r="AE83" s="147"/>
      <c r="AF83" s="147" t="s">
        <v>384</v>
      </c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</row>
    <row r="84" spans="1:59" ht="22.5" outlineLevel="1" x14ac:dyDescent="0.2">
      <c r="A84" s="176">
        <v>50</v>
      </c>
      <c r="B84" s="177" t="s">
        <v>2339</v>
      </c>
      <c r="C84" s="186" t="s">
        <v>2682</v>
      </c>
      <c r="D84" s="178" t="s">
        <v>429</v>
      </c>
      <c r="E84" s="179">
        <v>1</v>
      </c>
      <c r="F84" s="174"/>
      <c r="G84" s="181">
        <f t="shared" si="14"/>
        <v>0</v>
      </c>
      <c r="H84" s="157">
        <v>0</v>
      </c>
      <c r="I84" s="156">
        <f t="shared" si="15"/>
        <v>0</v>
      </c>
      <c r="J84" s="157">
        <v>26880</v>
      </c>
      <c r="K84" s="156">
        <f t="shared" si="16"/>
        <v>26880</v>
      </c>
      <c r="L84" s="156">
        <v>15</v>
      </c>
      <c r="M84" s="156">
        <f t="shared" si="17"/>
        <v>0</v>
      </c>
      <c r="N84" s="156">
        <v>0</v>
      </c>
      <c r="O84" s="156">
        <f t="shared" si="18"/>
        <v>0</v>
      </c>
      <c r="P84" s="156">
        <v>0</v>
      </c>
      <c r="Q84" s="156">
        <f t="shared" si="19"/>
        <v>0</v>
      </c>
      <c r="R84" s="156"/>
      <c r="S84" s="156" t="s">
        <v>485</v>
      </c>
      <c r="T84" s="156" t="s">
        <v>382</v>
      </c>
      <c r="U84" s="156">
        <v>0</v>
      </c>
      <c r="V84" s="156">
        <f t="shared" si="20"/>
        <v>0</v>
      </c>
      <c r="W84" s="156"/>
      <c r="X84" s="156" t="s">
        <v>383</v>
      </c>
      <c r="Y84" s="147"/>
      <c r="Z84" s="147"/>
      <c r="AA84" s="147"/>
      <c r="AB84" s="147"/>
      <c r="AC84" s="147"/>
      <c r="AD84" s="147"/>
      <c r="AE84" s="147"/>
      <c r="AF84" s="147" t="s">
        <v>384</v>
      </c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</row>
    <row r="85" spans="1:59" ht="22.5" outlineLevel="1" x14ac:dyDescent="0.2">
      <c r="A85" s="176">
        <v>51</v>
      </c>
      <c r="B85" s="177" t="s">
        <v>2341</v>
      </c>
      <c r="C85" s="186" t="s">
        <v>2682</v>
      </c>
      <c r="D85" s="178" t="s">
        <v>429</v>
      </c>
      <c r="E85" s="179">
        <v>1</v>
      </c>
      <c r="F85" s="174"/>
      <c r="G85" s="181">
        <f t="shared" si="14"/>
        <v>0</v>
      </c>
      <c r="H85" s="157">
        <v>0</v>
      </c>
      <c r="I85" s="156">
        <f t="shared" si="15"/>
        <v>0</v>
      </c>
      <c r="J85" s="157">
        <v>26880</v>
      </c>
      <c r="K85" s="156">
        <f t="shared" si="16"/>
        <v>26880</v>
      </c>
      <c r="L85" s="156">
        <v>15</v>
      </c>
      <c r="M85" s="156">
        <f t="shared" si="17"/>
        <v>0</v>
      </c>
      <c r="N85" s="156">
        <v>0</v>
      </c>
      <c r="O85" s="156">
        <f t="shared" si="18"/>
        <v>0</v>
      </c>
      <c r="P85" s="156">
        <v>0</v>
      </c>
      <c r="Q85" s="156">
        <f t="shared" si="19"/>
        <v>0</v>
      </c>
      <c r="R85" s="156"/>
      <c r="S85" s="156" t="s">
        <v>485</v>
      </c>
      <c r="T85" s="156" t="s">
        <v>382</v>
      </c>
      <c r="U85" s="156">
        <v>0</v>
      </c>
      <c r="V85" s="156">
        <f t="shared" si="20"/>
        <v>0</v>
      </c>
      <c r="W85" s="156"/>
      <c r="X85" s="156" t="s">
        <v>383</v>
      </c>
      <c r="Y85" s="147"/>
      <c r="Z85" s="147"/>
      <c r="AA85" s="147"/>
      <c r="AB85" s="147"/>
      <c r="AC85" s="147"/>
      <c r="AD85" s="147"/>
      <c r="AE85" s="147"/>
      <c r="AF85" s="147" t="s">
        <v>384</v>
      </c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</row>
    <row r="86" spans="1:59" ht="56.25" outlineLevel="1" x14ac:dyDescent="0.2">
      <c r="A86" s="170">
        <v>52</v>
      </c>
      <c r="B86" s="171" t="s">
        <v>2343</v>
      </c>
      <c r="C86" s="184" t="s">
        <v>2683</v>
      </c>
      <c r="D86" s="172" t="s">
        <v>429</v>
      </c>
      <c r="E86" s="173">
        <v>1</v>
      </c>
      <c r="F86" s="174"/>
      <c r="G86" s="175">
        <f t="shared" si="14"/>
        <v>0</v>
      </c>
      <c r="H86" s="157">
        <v>0</v>
      </c>
      <c r="I86" s="156">
        <f t="shared" si="15"/>
        <v>0</v>
      </c>
      <c r="J86" s="157">
        <v>35000</v>
      </c>
      <c r="K86" s="156">
        <f t="shared" si="16"/>
        <v>35000</v>
      </c>
      <c r="L86" s="156">
        <v>15</v>
      </c>
      <c r="M86" s="156">
        <f t="shared" si="17"/>
        <v>0</v>
      </c>
      <c r="N86" s="156">
        <v>0</v>
      </c>
      <c r="O86" s="156">
        <f t="shared" si="18"/>
        <v>0</v>
      </c>
      <c r="P86" s="156">
        <v>0</v>
      </c>
      <c r="Q86" s="156">
        <f t="shared" si="19"/>
        <v>0</v>
      </c>
      <c r="R86" s="156"/>
      <c r="S86" s="156" t="s">
        <v>485</v>
      </c>
      <c r="T86" s="156" t="s">
        <v>382</v>
      </c>
      <c r="U86" s="156">
        <v>0</v>
      </c>
      <c r="V86" s="156">
        <f t="shared" si="20"/>
        <v>0</v>
      </c>
      <c r="W86" s="156"/>
      <c r="X86" s="156" t="s">
        <v>383</v>
      </c>
      <c r="Y86" s="147"/>
      <c r="Z86" s="147"/>
      <c r="AA86" s="147"/>
      <c r="AB86" s="147"/>
      <c r="AC86" s="147"/>
      <c r="AD86" s="147"/>
      <c r="AE86" s="147"/>
      <c r="AF86" s="147" t="s">
        <v>384</v>
      </c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</row>
    <row r="87" spans="1:59" ht="22.5" outlineLevel="1" x14ac:dyDescent="0.2">
      <c r="A87" s="154"/>
      <c r="B87" s="155"/>
      <c r="C87" s="249" t="s">
        <v>2684</v>
      </c>
      <c r="D87" s="250"/>
      <c r="E87" s="250"/>
      <c r="F87" s="250"/>
      <c r="G87" s="250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  <c r="Y87" s="147"/>
      <c r="Z87" s="147"/>
      <c r="AA87" s="147"/>
      <c r="AB87" s="147"/>
      <c r="AC87" s="147"/>
      <c r="AD87" s="147"/>
      <c r="AE87" s="147"/>
      <c r="AF87" s="147" t="s">
        <v>655</v>
      </c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91" t="str">
        <f>C87</f>
        <v>olejové lázni a dvojité těsnění ¦ Šnekový pohon ¦ Mlecí hlava je vyrobena z nerezové oceli, je zcela odnímatelná pro snadné čištění</v>
      </c>
      <c r="BA87" s="147"/>
      <c r="BB87" s="147"/>
      <c r="BC87" s="147"/>
      <c r="BD87" s="147"/>
      <c r="BE87" s="147"/>
      <c r="BF87" s="147"/>
      <c r="BG87" s="147"/>
    </row>
    <row r="88" spans="1:59" x14ac:dyDescent="0.2">
      <c r="A88" s="164" t="s">
        <v>376</v>
      </c>
      <c r="B88" s="165" t="s">
        <v>142</v>
      </c>
      <c r="C88" s="183" t="s">
        <v>143</v>
      </c>
      <c r="D88" s="166"/>
      <c r="E88" s="167"/>
      <c r="F88" s="168"/>
      <c r="G88" s="169">
        <f>SUMIF(AF89:AF111,"&lt;&gt;NOR",G89:G111)</f>
        <v>0</v>
      </c>
      <c r="H88" s="163"/>
      <c r="I88" s="163">
        <f>SUM(I89:I111)</f>
        <v>28053</v>
      </c>
      <c r="J88" s="163"/>
      <c r="K88" s="163">
        <f>SUM(K89:K111)</f>
        <v>545284</v>
      </c>
      <c r="L88" s="163"/>
      <c r="M88" s="163">
        <f>SUM(M89:M111)</f>
        <v>0</v>
      </c>
      <c r="N88" s="163"/>
      <c r="O88" s="163">
        <f>SUM(O89:O111)</f>
        <v>0</v>
      </c>
      <c r="P88" s="163"/>
      <c r="Q88" s="163">
        <f>SUM(Q89:Q111)</f>
        <v>0</v>
      </c>
      <c r="R88" s="163"/>
      <c r="S88" s="163"/>
      <c r="T88" s="163"/>
      <c r="U88" s="163"/>
      <c r="V88" s="163">
        <f>SUM(V89:V111)</f>
        <v>0</v>
      </c>
      <c r="W88" s="163"/>
      <c r="X88" s="163"/>
      <c r="AF88" t="s">
        <v>377</v>
      </c>
    </row>
    <row r="89" spans="1:59" ht="56.25" outlineLevel="1" x14ac:dyDescent="0.2">
      <c r="A89" s="170">
        <v>53</v>
      </c>
      <c r="B89" s="171" t="s">
        <v>2345</v>
      </c>
      <c r="C89" s="184" t="s">
        <v>2685</v>
      </c>
      <c r="D89" s="172" t="s">
        <v>429</v>
      </c>
      <c r="E89" s="173">
        <v>1</v>
      </c>
      <c r="F89" s="174"/>
      <c r="G89" s="175">
        <f>ROUND(E89*F89,2)</f>
        <v>0</v>
      </c>
      <c r="H89" s="157">
        <v>0</v>
      </c>
      <c r="I89" s="156">
        <f>ROUND(E89*H89,2)</f>
        <v>0</v>
      </c>
      <c r="J89" s="157">
        <v>27090</v>
      </c>
      <c r="K89" s="156">
        <f>ROUND(E89*J89,2)</f>
        <v>27090</v>
      </c>
      <c r="L89" s="156">
        <v>15</v>
      </c>
      <c r="M89" s="156">
        <f>G89*(1+L89/100)</f>
        <v>0</v>
      </c>
      <c r="N89" s="156">
        <v>0</v>
      </c>
      <c r="O89" s="156">
        <f>ROUND(E89*N89,2)</f>
        <v>0</v>
      </c>
      <c r="P89" s="156">
        <v>0</v>
      </c>
      <c r="Q89" s="156">
        <f>ROUND(E89*P89,2)</f>
        <v>0</v>
      </c>
      <c r="R89" s="156"/>
      <c r="S89" s="156" t="s">
        <v>485</v>
      </c>
      <c r="T89" s="156" t="s">
        <v>382</v>
      </c>
      <c r="U89" s="156">
        <v>0</v>
      </c>
      <c r="V89" s="156">
        <f>ROUND(E89*U89,2)</f>
        <v>0</v>
      </c>
      <c r="W89" s="156"/>
      <c r="X89" s="156" t="s">
        <v>383</v>
      </c>
      <c r="Y89" s="147"/>
      <c r="Z89" s="147"/>
      <c r="AA89" s="147"/>
      <c r="AB89" s="147"/>
      <c r="AC89" s="147"/>
      <c r="AD89" s="147"/>
      <c r="AE89" s="147"/>
      <c r="AF89" s="147" t="s">
        <v>384</v>
      </c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</row>
    <row r="90" spans="1:59" ht="45" outlineLevel="1" x14ac:dyDescent="0.2">
      <c r="A90" s="154"/>
      <c r="B90" s="155"/>
      <c r="C90" s="249" t="s">
        <v>2686</v>
      </c>
      <c r="D90" s="250"/>
      <c r="E90" s="250"/>
      <c r="F90" s="250"/>
      <c r="G90" s="250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47"/>
      <c r="Z90" s="147"/>
      <c r="AA90" s="147"/>
      <c r="AB90" s="147"/>
      <c r="AC90" s="147"/>
      <c r="AD90" s="147"/>
      <c r="AE90" s="147"/>
      <c r="AF90" s="147" t="s">
        <v>655</v>
      </c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91" t="str">
        <f>C90</f>
        <v>policí, na 4 kolečkách o průměru 125 mm s  pryžovou obručí, 2 opatřena aretační brzdou. Rohy jsou chráněny pryžovým obložením. V pracovní desce stolu jsou vevařeny vany opatřené výtokovým ventilem a topným tělesem. Termostaty kombinované s vypínačem umístěné na čelním panelu umožňují snadné a rychlé nastavení teploty  +30°C  až +90°C</v>
      </c>
      <c r="BA90" s="147"/>
      <c r="BB90" s="147"/>
      <c r="BC90" s="147"/>
      <c r="BD90" s="147"/>
      <c r="BE90" s="147"/>
      <c r="BF90" s="147"/>
      <c r="BG90" s="147"/>
    </row>
    <row r="91" spans="1:59" ht="56.25" outlineLevel="1" x14ac:dyDescent="0.2">
      <c r="A91" s="170">
        <v>54</v>
      </c>
      <c r="B91" s="171" t="s">
        <v>2347</v>
      </c>
      <c r="C91" s="184" t="s">
        <v>2687</v>
      </c>
      <c r="D91" s="172" t="s">
        <v>429</v>
      </c>
      <c r="E91" s="173">
        <v>1</v>
      </c>
      <c r="F91" s="174"/>
      <c r="G91" s="175">
        <f>ROUND(E91*F91,2)</f>
        <v>0</v>
      </c>
      <c r="H91" s="157">
        <v>0</v>
      </c>
      <c r="I91" s="156">
        <f>ROUND(E91*H91,2)</f>
        <v>0</v>
      </c>
      <c r="J91" s="157">
        <v>21525</v>
      </c>
      <c r="K91" s="156">
        <f>ROUND(E91*J91,2)</f>
        <v>21525</v>
      </c>
      <c r="L91" s="156">
        <v>15</v>
      </c>
      <c r="M91" s="156">
        <f>G91*(1+L91/100)</f>
        <v>0</v>
      </c>
      <c r="N91" s="156">
        <v>0</v>
      </c>
      <c r="O91" s="156">
        <f>ROUND(E91*N91,2)</f>
        <v>0</v>
      </c>
      <c r="P91" s="156">
        <v>0</v>
      </c>
      <c r="Q91" s="156">
        <f>ROUND(E91*P91,2)</f>
        <v>0</v>
      </c>
      <c r="R91" s="156"/>
      <c r="S91" s="156" t="s">
        <v>485</v>
      </c>
      <c r="T91" s="156" t="s">
        <v>382</v>
      </c>
      <c r="U91" s="156">
        <v>0</v>
      </c>
      <c r="V91" s="156">
        <f>ROUND(E91*U91,2)</f>
        <v>0</v>
      </c>
      <c r="W91" s="156"/>
      <c r="X91" s="156" t="s">
        <v>383</v>
      </c>
      <c r="Y91" s="147"/>
      <c r="Z91" s="147"/>
      <c r="AA91" s="147"/>
      <c r="AB91" s="147"/>
      <c r="AC91" s="147"/>
      <c r="AD91" s="147"/>
      <c r="AE91" s="147"/>
      <c r="AF91" s="147" t="s">
        <v>384</v>
      </c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</row>
    <row r="92" spans="1:59" ht="33.75" outlineLevel="1" x14ac:dyDescent="0.2">
      <c r="A92" s="154"/>
      <c r="B92" s="155"/>
      <c r="C92" s="249" t="s">
        <v>2688</v>
      </c>
      <c r="D92" s="250"/>
      <c r="E92" s="250"/>
      <c r="F92" s="250"/>
      <c r="G92" s="250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47"/>
      <c r="Z92" s="147"/>
      <c r="AA92" s="147"/>
      <c r="AB92" s="147"/>
      <c r="AC92" s="147"/>
      <c r="AD92" s="147"/>
      <c r="AE92" s="147"/>
      <c r="AF92" s="147" t="s">
        <v>655</v>
      </c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91" t="str">
        <f>C92</f>
        <v>brzdou. Rohy jsou chráněny pryžovým obložením. Vnitřní prostor zásobníku je vyhříván topným tělesem. Snadné a rychlé nastavení teploty  +30°C  až +90°C umožňuje termostat. Skříň obsahuje 2 vestavné šachty.</v>
      </c>
      <c r="BA92" s="147"/>
      <c r="BB92" s="147"/>
      <c r="BC92" s="147"/>
      <c r="BD92" s="147"/>
      <c r="BE92" s="147"/>
      <c r="BF92" s="147"/>
      <c r="BG92" s="147"/>
    </row>
    <row r="93" spans="1:59" ht="45" outlineLevel="1" x14ac:dyDescent="0.2">
      <c r="A93" s="170">
        <v>55</v>
      </c>
      <c r="B93" s="171" t="s">
        <v>2349</v>
      </c>
      <c r="C93" s="184" t="s">
        <v>2689</v>
      </c>
      <c r="D93" s="172" t="s">
        <v>429</v>
      </c>
      <c r="E93" s="173">
        <v>2</v>
      </c>
      <c r="F93" s="174"/>
      <c r="G93" s="175">
        <f>ROUND(E93*F93,2)</f>
        <v>0</v>
      </c>
      <c r="H93" s="157">
        <v>0</v>
      </c>
      <c r="I93" s="156">
        <f>ROUND(E93*H93,2)</f>
        <v>0</v>
      </c>
      <c r="J93" s="157">
        <v>120903</v>
      </c>
      <c r="K93" s="156">
        <f>ROUND(E93*J93,2)</f>
        <v>241806</v>
      </c>
      <c r="L93" s="156">
        <v>15</v>
      </c>
      <c r="M93" s="156">
        <f>G93*(1+L93/100)</f>
        <v>0</v>
      </c>
      <c r="N93" s="156">
        <v>0</v>
      </c>
      <c r="O93" s="156">
        <f>ROUND(E93*N93,2)</f>
        <v>0</v>
      </c>
      <c r="P93" s="156">
        <v>0</v>
      </c>
      <c r="Q93" s="156">
        <f>ROUND(E93*P93,2)</f>
        <v>0</v>
      </c>
      <c r="R93" s="156"/>
      <c r="S93" s="156" t="s">
        <v>485</v>
      </c>
      <c r="T93" s="156" t="s">
        <v>382</v>
      </c>
      <c r="U93" s="156">
        <v>0</v>
      </c>
      <c r="V93" s="156">
        <f>ROUND(E93*U93,2)</f>
        <v>0</v>
      </c>
      <c r="W93" s="156"/>
      <c r="X93" s="156" t="s">
        <v>383</v>
      </c>
      <c r="Y93" s="147"/>
      <c r="Z93" s="147"/>
      <c r="AA93" s="147"/>
      <c r="AB93" s="147"/>
      <c r="AC93" s="147"/>
      <c r="AD93" s="147"/>
      <c r="AE93" s="147"/>
      <c r="AF93" s="147" t="s">
        <v>384</v>
      </c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</row>
    <row r="94" spans="1:59" ht="22.5" outlineLevel="1" x14ac:dyDescent="0.2">
      <c r="A94" s="154"/>
      <c r="B94" s="155"/>
      <c r="C94" s="249" t="s">
        <v>2690</v>
      </c>
      <c r="D94" s="250"/>
      <c r="E94" s="250"/>
      <c r="F94" s="250"/>
      <c r="G94" s="250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47"/>
      <c r="Z94" s="147"/>
      <c r="AA94" s="147"/>
      <c r="AB94" s="147"/>
      <c r="AC94" s="147"/>
      <c r="AD94" s="147"/>
      <c r="AE94" s="147"/>
      <c r="AF94" s="147" t="s">
        <v>655</v>
      </c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91" t="str">
        <f>C94</f>
        <v>nožičky, elektronický regulátor, digitální ukazatel teploty, automatické odtávání elektrickým topením, snadno vyměnitelné těsnění bez použití nářadí, chladivo R 134a, napětí 230 V/ 50 Hz.</v>
      </c>
      <c r="BA94" s="147"/>
      <c r="BB94" s="147"/>
      <c r="BC94" s="147"/>
      <c r="BD94" s="147"/>
      <c r="BE94" s="147"/>
      <c r="BF94" s="147"/>
      <c r="BG94" s="147"/>
    </row>
    <row r="95" spans="1:59" ht="45" outlineLevel="1" x14ac:dyDescent="0.2">
      <c r="A95" s="170">
        <v>56</v>
      </c>
      <c r="B95" s="171" t="s">
        <v>2351</v>
      </c>
      <c r="C95" s="184" t="s">
        <v>2691</v>
      </c>
      <c r="D95" s="172" t="s">
        <v>429</v>
      </c>
      <c r="E95" s="173">
        <v>1</v>
      </c>
      <c r="F95" s="174"/>
      <c r="G95" s="175">
        <f>ROUND(E95*F95,2)</f>
        <v>0</v>
      </c>
      <c r="H95" s="157">
        <v>0</v>
      </c>
      <c r="I95" s="156">
        <f>ROUND(E95*H95,2)</f>
        <v>0</v>
      </c>
      <c r="J95" s="157">
        <v>28990</v>
      </c>
      <c r="K95" s="156">
        <f>ROUND(E95*J95,2)</f>
        <v>28990</v>
      </c>
      <c r="L95" s="156">
        <v>15</v>
      </c>
      <c r="M95" s="156">
        <f>G95*(1+L95/100)</f>
        <v>0</v>
      </c>
      <c r="N95" s="156">
        <v>0</v>
      </c>
      <c r="O95" s="156">
        <f>ROUND(E95*N95,2)</f>
        <v>0</v>
      </c>
      <c r="P95" s="156">
        <v>0</v>
      </c>
      <c r="Q95" s="156">
        <f>ROUND(E95*P95,2)</f>
        <v>0</v>
      </c>
      <c r="R95" s="156"/>
      <c r="S95" s="156" t="s">
        <v>485</v>
      </c>
      <c r="T95" s="156" t="s">
        <v>382</v>
      </c>
      <c r="U95" s="156">
        <v>0</v>
      </c>
      <c r="V95" s="156">
        <f>ROUND(E95*U95,2)</f>
        <v>0</v>
      </c>
      <c r="W95" s="156"/>
      <c r="X95" s="156" t="s">
        <v>383</v>
      </c>
      <c r="Y95" s="147"/>
      <c r="Z95" s="147"/>
      <c r="AA95" s="147"/>
      <c r="AB95" s="147"/>
      <c r="AC95" s="147"/>
      <c r="AD95" s="147"/>
      <c r="AE95" s="147"/>
      <c r="AF95" s="147" t="s">
        <v>384</v>
      </c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</row>
    <row r="96" spans="1:59" ht="56.25" outlineLevel="1" x14ac:dyDescent="0.2">
      <c r="A96" s="154"/>
      <c r="B96" s="155"/>
      <c r="C96" s="249" t="s">
        <v>2692</v>
      </c>
      <c r="D96" s="250"/>
      <c r="E96" s="250"/>
      <c r="F96" s="250"/>
      <c r="G96" s="250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47"/>
      <c r="Z96" s="147"/>
      <c r="AA96" s="147"/>
      <c r="AB96" s="147"/>
      <c r="AC96" s="147"/>
      <c r="AD96" s="147"/>
      <c r="AE96" s="147"/>
      <c r="AF96" s="147" t="s">
        <v>655</v>
      </c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91" t="str">
        <f>C96</f>
        <v>dynamický – Pracovní teplota okolí SN (+10 až +32 °C) -T (+18 až +43 °C) - Teplotní rozsah +1°C až +15°C – Chladivo R600a – Zámek – Hmotnost 89 kg – Digitální ukazatel teploty • Hlučnost: 50 dB • Povrchová úprava: bílá • Způsob odmrazování: automatický • Typ ovládání: elektronické ovládání • Ukazatel teploty: vnější digitální • Kontrolka činnosti chladící části: ano • Kontrolka poruchy: optická a zvuková • Počet výškově stavitelných poliček: 4 • Nosnost polic 60 kg</v>
      </c>
      <c r="BA96" s="147"/>
      <c r="BB96" s="147"/>
      <c r="BC96" s="147"/>
      <c r="BD96" s="147"/>
      <c r="BE96" s="147"/>
      <c r="BF96" s="147"/>
      <c r="BG96" s="147"/>
    </row>
    <row r="97" spans="1:59" ht="56.25" outlineLevel="1" x14ac:dyDescent="0.2">
      <c r="A97" s="170">
        <v>57</v>
      </c>
      <c r="B97" s="171" t="s">
        <v>2353</v>
      </c>
      <c r="C97" s="184" t="s">
        <v>2693</v>
      </c>
      <c r="D97" s="172" t="s">
        <v>429</v>
      </c>
      <c r="E97" s="173">
        <v>1</v>
      </c>
      <c r="F97" s="174"/>
      <c r="G97" s="175">
        <f>ROUND(E97*F97,2)</f>
        <v>0</v>
      </c>
      <c r="H97" s="157">
        <v>0</v>
      </c>
      <c r="I97" s="156">
        <f>ROUND(E97*H97,2)</f>
        <v>0</v>
      </c>
      <c r="J97" s="157">
        <v>95740</v>
      </c>
      <c r="K97" s="156">
        <f>ROUND(E97*J97,2)</f>
        <v>95740</v>
      </c>
      <c r="L97" s="156">
        <v>15</v>
      </c>
      <c r="M97" s="156">
        <f>G97*(1+L97/100)</f>
        <v>0</v>
      </c>
      <c r="N97" s="156">
        <v>0</v>
      </c>
      <c r="O97" s="156">
        <f>ROUND(E97*N97,2)</f>
        <v>0</v>
      </c>
      <c r="P97" s="156">
        <v>0</v>
      </c>
      <c r="Q97" s="156">
        <f>ROUND(E97*P97,2)</f>
        <v>0</v>
      </c>
      <c r="R97" s="156"/>
      <c r="S97" s="156" t="s">
        <v>485</v>
      </c>
      <c r="T97" s="156" t="s">
        <v>382</v>
      </c>
      <c r="U97" s="156">
        <v>0</v>
      </c>
      <c r="V97" s="156">
        <f>ROUND(E97*U97,2)</f>
        <v>0</v>
      </c>
      <c r="W97" s="156"/>
      <c r="X97" s="156" t="s">
        <v>383</v>
      </c>
      <c r="Y97" s="147"/>
      <c r="Z97" s="147"/>
      <c r="AA97" s="147"/>
      <c r="AB97" s="147"/>
      <c r="AC97" s="147"/>
      <c r="AD97" s="147"/>
      <c r="AE97" s="147"/>
      <c r="AF97" s="147" t="s">
        <v>384</v>
      </c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</row>
    <row r="98" spans="1:59" ht="33.75" outlineLevel="1" x14ac:dyDescent="0.2">
      <c r="A98" s="154"/>
      <c r="B98" s="155"/>
      <c r="C98" s="249" t="s">
        <v>2921</v>
      </c>
      <c r="D98" s="250"/>
      <c r="E98" s="250"/>
      <c r="F98" s="250"/>
      <c r="G98" s="250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47"/>
      <c r="Z98" s="147"/>
      <c r="AA98" s="147"/>
      <c r="AB98" s="147"/>
      <c r="AC98" s="147"/>
      <c r="AD98" s="147"/>
      <c r="AE98" s="147"/>
      <c r="AF98" s="147" t="s">
        <v>655</v>
      </c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91" t="str">
        <f>C98</f>
        <v>bojler s pojistkou proti chodu naprázdno. • Košové filtry. • Zařízení je vybaveno: • digitálním ovládáním, • indikátorem zavápnění, • celkovým a denním počítadlem vydaného množství, • akustickým signálem dokončení překapávání, • spínacími hodinami, • optimálním bezpečnostním zařízením.</v>
      </c>
      <c r="BA98" s="147"/>
      <c r="BB98" s="147"/>
      <c r="BC98" s="147"/>
      <c r="BD98" s="147"/>
      <c r="BE98" s="147"/>
      <c r="BF98" s="147"/>
      <c r="BG98" s="147"/>
    </row>
    <row r="99" spans="1:59" outlineLevel="1" x14ac:dyDescent="0.2">
      <c r="A99" s="154"/>
      <c r="B99" s="155"/>
      <c r="C99" s="247" t="s">
        <v>2694</v>
      </c>
      <c r="D99" s="248"/>
      <c r="E99" s="248"/>
      <c r="F99" s="248"/>
      <c r="G99" s="248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47"/>
      <c r="Z99" s="147"/>
      <c r="AA99" s="147"/>
      <c r="AB99" s="147"/>
      <c r="AC99" s="147"/>
      <c r="AD99" s="147"/>
      <c r="AE99" s="147"/>
      <c r="AF99" s="147" t="s">
        <v>655</v>
      </c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</row>
    <row r="100" spans="1:59" ht="22.5" outlineLevel="1" x14ac:dyDescent="0.2">
      <c r="A100" s="154"/>
      <c r="B100" s="155"/>
      <c r="C100" s="247" t="s">
        <v>2695</v>
      </c>
      <c r="D100" s="248"/>
      <c r="E100" s="248"/>
      <c r="F100" s="248"/>
      <c r="G100" s="248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47"/>
      <c r="Z100" s="147"/>
      <c r="AA100" s="147"/>
      <c r="AB100" s="147"/>
      <c r="AC100" s="147"/>
      <c r="AD100" s="147"/>
      <c r="AE100" s="147"/>
      <c r="AF100" s="147" t="s">
        <v>655</v>
      </c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91" t="str">
        <f>C100</f>
        <v>Zásobník 20l s elektrickým ohřevem. • Dvouplášťová plně izolovaná nádoba s víkem, nekapajícím kohoutkem a skleněným vodoznakem.</v>
      </c>
      <c r="BA100" s="147"/>
      <c r="BB100" s="147"/>
      <c r="BC100" s="147"/>
      <c r="BD100" s="147"/>
      <c r="BE100" s="147"/>
      <c r="BF100" s="147"/>
      <c r="BG100" s="147"/>
    </row>
    <row r="101" spans="1:59" outlineLevel="1" x14ac:dyDescent="0.2">
      <c r="A101" s="176">
        <v>58</v>
      </c>
      <c r="B101" s="177" t="s">
        <v>2355</v>
      </c>
      <c r="C101" s="186" t="s">
        <v>2696</v>
      </c>
      <c r="D101" s="178" t="s">
        <v>429</v>
      </c>
      <c r="E101" s="179">
        <v>2</v>
      </c>
      <c r="F101" s="174"/>
      <c r="G101" s="181">
        <f t="shared" ref="G101:G111" si="21">ROUND(E101*F101,2)</f>
        <v>0</v>
      </c>
      <c r="H101" s="157">
        <v>0</v>
      </c>
      <c r="I101" s="156">
        <f t="shared" ref="I101:I111" si="22">ROUND(E101*H101,2)</f>
        <v>0</v>
      </c>
      <c r="J101" s="157">
        <v>12948</v>
      </c>
      <c r="K101" s="156">
        <f t="shared" ref="K101:K111" si="23">ROUND(E101*J101,2)</f>
        <v>25896</v>
      </c>
      <c r="L101" s="156">
        <v>15</v>
      </c>
      <c r="M101" s="156">
        <f t="shared" ref="M101:M111" si="24">G101*(1+L101/100)</f>
        <v>0</v>
      </c>
      <c r="N101" s="156">
        <v>0</v>
      </c>
      <c r="O101" s="156">
        <f t="shared" ref="O101:O111" si="25">ROUND(E101*N101,2)</f>
        <v>0</v>
      </c>
      <c r="P101" s="156">
        <v>0</v>
      </c>
      <c r="Q101" s="156">
        <f t="shared" ref="Q101:Q111" si="26">ROUND(E101*P101,2)</f>
        <v>0</v>
      </c>
      <c r="R101" s="156"/>
      <c r="S101" s="156" t="s">
        <v>485</v>
      </c>
      <c r="T101" s="156" t="s">
        <v>382</v>
      </c>
      <c r="U101" s="156">
        <v>0</v>
      </c>
      <c r="V101" s="156">
        <f t="shared" ref="V101:V111" si="27">ROUND(E101*U101,2)</f>
        <v>0</v>
      </c>
      <c r="W101" s="156"/>
      <c r="X101" s="156" t="s">
        <v>383</v>
      </c>
      <c r="Y101" s="147"/>
      <c r="Z101" s="147"/>
      <c r="AA101" s="147"/>
      <c r="AB101" s="147"/>
      <c r="AC101" s="147"/>
      <c r="AD101" s="147"/>
      <c r="AE101" s="147"/>
      <c r="AF101" s="147" t="s">
        <v>384</v>
      </c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</row>
    <row r="102" spans="1:59" ht="33.75" outlineLevel="1" x14ac:dyDescent="0.2">
      <c r="A102" s="176">
        <v>59</v>
      </c>
      <c r="B102" s="177" t="s">
        <v>2357</v>
      </c>
      <c r="C102" s="186" t="s">
        <v>2697</v>
      </c>
      <c r="D102" s="178" t="s">
        <v>429</v>
      </c>
      <c r="E102" s="179">
        <v>1</v>
      </c>
      <c r="F102" s="174"/>
      <c r="G102" s="181">
        <f t="shared" si="21"/>
        <v>0</v>
      </c>
      <c r="H102" s="157">
        <v>0</v>
      </c>
      <c r="I102" s="156">
        <f t="shared" si="22"/>
        <v>0</v>
      </c>
      <c r="J102" s="157">
        <v>21780</v>
      </c>
      <c r="K102" s="156">
        <f t="shared" si="23"/>
        <v>21780</v>
      </c>
      <c r="L102" s="156">
        <v>15</v>
      </c>
      <c r="M102" s="156">
        <f t="shared" si="24"/>
        <v>0</v>
      </c>
      <c r="N102" s="156">
        <v>0</v>
      </c>
      <c r="O102" s="156">
        <f t="shared" si="25"/>
        <v>0</v>
      </c>
      <c r="P102" s="156">
        <v>0</v>
      </c>
      <c r="Q102" s="156">
        <f t="shared" si="26"/>
        <v>0</v>
      </c>
      <c r="R102" s="156"/>
      <c r="S102" s="156" t="s">
        <v>485</v>
      </c>
      <c r="T102" s="156" t="s">
        <v>382</v>
      </c>
      <c r="U102" s="156">
        <v>0</v>
      </c>
      <c r="V102" s="156">
        <f t="shared" si="27"/>
        <v>0</v>
      </c>
      <c r="W102" s="156"/>
      <c r="X102" s="156" t="s">
        <v>383</v>
      </c>
      <c r="Y102" s="147"/>
      <c r="Z102" s="147"/>
      <c r="AA102" s="147"/>
      <c r="AB102" s="147"/>
      <c r="AC102" s="147"/>
      <c r="AD102" s="147"/>
      <c r="AE102" s="147"/>
      <c r="AF102" s="147" t="s">
        <v>384</v>
      </c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</row>
    <row r="103" spans="1:59" outlineLevel="1" x14ac:dyDescent="0.2">
      <c r="A103" s="176">
        <v>60</v>
      </c>
      <c r="B103" s="177" t="s">
        <v>2359</v>
      </c>
      <c r="C103" s="186" t="s">
        <v>2698</v>
      </c>
      <c r="D103" s="178" t="s">
        <v>429</v>
      </c>
      <c r="E103" s="179">
        <v>1</v>
      </c>
      <c r="F103" s="174"/>
      <c r="G103" s="181">
        <f t="shared" si="21"/>
        <v>0</v>
      </c>
      <c r="H103" s="157">
        <v>28053</v>
      </c>
      <c r="I103" s="156">
        <f t="shared" si="22"/>
        <v>28053</v>
      </c>
      <c r="J103" s="157">
        <v>0</v>
      </c>
      <c r="K103" s="156">
        <f t="shared" si="23"/>
        <v>0</v>
      </c>
      <c r="L103" s="156">
        <v>15</v>
      </c>
      <c r="M103" s="156">
        <f t="shared" si="24"/>
        <v>0</v>
      </c>
      <c r="N103" s="156">
        <v>0</v>
      </c>
      <c r="O103" s="156">
        <f t="shared" si="25"/>
        <v>0</v>
      </c>
      <c r="P103" s="156">
        <v>0</v>
      </c>
      <c r="Q103" s="156">
        <f t="shared" si="26"/>
        <v>0</v>
      </c>
      <c r="R103" s="156"/>
      <c r="S103" s="156" t="s">
        <v>485</v>
      </c>
      <c r="T103" s="156" t="s">
        <v>382</v>
      </c>
      <c r="U103" s="156">
        <v>0</v>
      </c>
      <c r="V103" s="156">
        <f t="shared" si="27"/>
        <v>0</v>
      </c>
      <c r="W103" s="156"/>
      <c r="X103" s="156" t="s">
        <v>407</v>
      </c>
      <c r="Y103" s="147"/>
      <c r="Z103" s="147"/>
      <c r="AA103" s="147"/>
      <c r="AB103" s="147"/>
      <c r="AC103" s="147"/>
      <c r="AD103" s="147"/>
      <c r="AE103" s="147"/>
      <c r="AF103" s="147" t="s">
        <v>408</v>
      </c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</row>
    <row r="104" spans="1:59" outlineLevel="1" x14ac:dyDescent="0.2">
      <c r="A104" s="176">
        <v>61</v>
      </c>
      <c r="B104" s="177" t="s">
        <v>2361</v>
      </c>
      <c r="C104" s="186" t="s">
        <v>2699</v>
      </c>
      <c r="D104" s="178" t="s">
        <v>429</v>
      </c>
      <c r="E104" s="179">
        <v>1</v>
      </c>
      <c r="F104" s="174"/>
      <c r="G104" s="181">
        <f t="shared" si="21"/>
        <v>0</v>
      </c>
      <c r="H104" s="157">
        <v>0</v>
      </c>
      <c r="I104" s="156">
        <f t="shared" si="22"/>
        <v>0</v>
      </c>
      <c r="J104" s="157">
        <v>17013</v>
      </c>
      <c r="K104" s="156">
        <f t="shared" si="23"/>
        <v>17013</v>
      </c>
      <c r="L104" s="156">
        <v>15</v>
      </c>
      <c r="M104" s="156">
        <f t="shared" si="24"/>
        <v>0</v>
      </c>
      <c r="N104" s="156">
        <v>0</v>
      </c>
      <c r="O104" s="156">
        <f t="shared" si="25"/>
        <v>0</v>
      </c>
      <c r="P104" s="156">
        <v>0</v>
      </c>
      <c r="Q104" s="156">
        <f t="shared" si="26"/>
        <v>0</v>
      </c>
      <c r="R104" s="156"/>
      <c r="S104" s="156" t="s">
        <v>485</v>
      </c>
      <c r="T104" s="156" t="s">
        <v>382</v>
      </c>
      <c r="U104" s="156">
        <v>0</v>
      </c>
      <c r="V104" s="156">
        <f t="shared" si="27"/>
        <v>0</v>
      </c>
      <c r="W104" s="156"/>
      <c r="X104" s="156" t="s">
        <v>383</v>
      </c>
      <c r="Y104" s="147"/>
      <c r="Z104" s="147"/>
      <c r="AA104" s="147"/>
      <c r="AB104" s="147"/>
      <c r="AC104" s="147"/>
      <c r="AD104" s="147"/>
      <c r="AE104" s="147"/>
      <c r="AF104" s="147" t="s">
        <v>384</v>
      </c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</row>
    <row r="105" spans="1:59" ht="45" outlineLevel="1" x14ac:dyDescent="0.2">
      <c r="A105" s="176">
        <v>62</v>
      </c>
      <c r="B105" s="177" t="s">
        <v>2363</v>
      </c>
      <c r="C105" s="186" t="s">
        <v>2700</v>
      </c>
      <c r="D105" s="178" t="s">
        <v>429</v>
      </c>
      <c r="E105" s="179">
        <v>1</v>
      </c>
      <c r="F105" s="174"/>
      <c r="G105" s="181">
        <f t="shared" si="21"/>
        <v>0</v>
      </c>
      <c r="H105" s="157">
        <v>0</v>
      </c>
      <c r="I105" s="156">
        <f t="shared" si="22"/>
        <v>0</v>
      </c>
      <c r="J105" s="157">
        <v>8915</v>
      </c>
      <c r="K105" s="156">
        <f t="shared" si="23"/>
        <v>8915</v>
      </c>
      <c r="L105" s="156">
        <v>15</v>
      </c>
      <c r="M105" s="156">
        <f t="shared" si="24"/>
        <v>0</v>
      </c>
      <c r="N105" s="156">
        <v>0</v>
      </c>
      <c r="O105" s="156">
        <f t="shared" si="25"/>
        <v>0</v>
      </c>
      <c r="P105" s="156">
        <v>0</v>
      </c>
      <c r="Q105" s="156">
        <f t="shared" si="26"/>
        <v>0</v>
      </c>
      <c r="R105" s="156"/>
      <c r="S105" s="156" t="s">
        <v>485</v>
      </c>
      <c r="T105" s="156" t="s">
        <v>382</v>
      </c>
      <c r="U105" s="156">
        <v>0</v>
      </c>
      <c r="V105" s="156">
        <f t="shared" si="27"/>
        <v>0</v>
      </c>
      <c r="W105" s="156"/>
      <c r="X105" s="156" t="s">
        <v>383</v>
      </c>
      <c r="Y105" s="147"/>
      <c r="Z105" s="147"/>
      <c r="AA105" s="147"/>
      <c r="AB105" s="147"/>
      <c r="AC105" s="147"/>
      <c r="AD105" s="147"/>
      <c r="AE105" s="147"/>
      <c r="AF105" s="147" t="s">
        <v>384</v>
      </c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</row>
    <row r="106" spans="1:59" outlineLevel="1" x14ac:dyDescent="0.2">
      <c r="A106" s="176">
        <v>63</v>
      </c>
      <c r="B106" s="177" t="s">
        <v>2365</v>
      </c>
      <c r="C106" s="186" t="s">
        <v>2701</v>
      </c>
      <c r="D106" s="178" t="s">
        <v>429</v>
      </c>
      <c r="E106" s="179">
        <v>1</v>
      </c>
      <c r="F106" s="174"/>
      <c r="G106" s="181">
        <f t="shared" si="21"/>
        <v>0</v>
      </c>
      <c r="H106" s="157">
        <v>0</v>
      </c>
      <c r="I106" s="156">
        <f t="shared" si="22"/>
        <v>0</v>
      </c>
      <c r="J106" s="157">
        <v>7359</v>
      </c>
      <c r="K106" s="156">
        <f t="shared" si="23"/>
        <v>7359</v>
      </c>
      <c r="L106" s="156">
        <v>15</v>
      </c>
      <c r="M106" s="156">
        <f t="shared" si="24"/>
        <v>0</v>
      </c>
      <c r="N106" s="156">
        <v>0</v>
      </c>
      <c r="O106" s="156">
        <f t="shared" si="25"/>
        <v>0</v>
      </c>
      <c r="P106" s="156">
        <v>0</v>
      </c>
      <c r="Q106" s="156">
        <f t="shared" si="26"/>
        <v>0</v>
      </c>
      <c r="R106" s="156"/>
      <c r="S106" s="156" t="s">
        <v>485</v>
      </c>
      <c r="T106" s="156" t="s">
        <v>382</v>
      </c>
      <c r="U106" s="156">
        <v>0</v>
      </c>
      <c r="V106" s="156">
        <f t="shared" si="27"/>
        <v>0</v>
      </c>
      <c r="W106" s="156"/>
      <c r="X106" s="156" t="s">
        <v>383</v>
      </c>
      <c r="Y106" s="147"/>
      <c r="Z106" s="147"/>
      <c r="AA106" s="147"/>
      <c r="AB106" s="147"/>
      <c r="AC106" s="147"/>
      <c r="AD106" s="147"/>
      <c r="AE106" s="147"/>
      <c r="AF106" s="147" t="s">
        <v>384</v>
      </c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</row>
    <row r="107" spans="1:59" outlineLevel="1" x14ac:dyDescent="0.2">
      <c r="A107" s="176">
        <v>64</v>
      </c>
      <c r="B107" s="177" t="s">
        <v>2367</v>
      </c>
      <c r="C107" s="186" t="s">
        <v>2702</v>
      </c>
      <c r="D107" s="178" t="s">
        <v>429</v>
      </c>
      <c r="E107" s="179">
        <v>2</v>
      </c>
      <c r="F107" s="174"/>
      <c r="G107" s="181">
        <f t="shared" si="21"/>
        <v>0</v>
      </c>
      <c r="H107" s="157">
        <v>0</v>
      </c>
      <c r="I107" s="156">
        <f t="shared" si="22"/>
        <v>0</v>
      </c>
      <c r="J107" s="157">
        <v>20650</v>
      </c>
      <c r="K107" s="156">
        <f t="shared" si="23"/>
        <v>41300</v>
      </c>
      <c r="L107" s="156">
        <v>15</v>
      </c>
      <c r="M107" s="156">
        <f t="shared" si="24"/>
        <v>0</v>
      </c>
      <c r="N107" s="156">
        <v>0</v>
      </c>
      <c r="O107" s="156">
        <f t="shared" si="25"/>
        <v>0</v>
      </c>
      <c r="P107" s="156">
        <v>0</v>
      </c>
      <c r="Q107" s="156">
        <f t="shared" si="26"/>
        <v>0</v>
      </c>
      <c r="R107" s="156"/>
      <c r="S107" s="156" t="s">
        <v>485</v>
      </c>
      <c r="T107" s="156" t="s">
        <v>382</v>
      </c>
      <c r="U107" s="156">
        <v>0</v>
      </c>
      <c r="V107" s="156">
        <f t="shared" si="27"/>
        <v>0</v>
      </c>
      <c r="W107" s="156"/>
      <c r="X107" s="156" t="s">
        <v>383</v>
      </c>
      <c r="Y107" s="147"/>
      <c r="Z107" s="147"/>
      <c r="AA107" s="147"/>
      <c r="AB107" s="147"/>
      <c r="AC107" s="147"/>
      <c r="AD107" s="147"/>
      <c r="AE107" s="147"/>
      <c r="AF107" s="147" t="s">
        <v>384</v>
      </c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</row>
    <row r="108" spans="1:59" outlineLevel="1" x14ac:dyDescent="0.2">
      <c r="A108" s="176">
        <v>65</v>
      </c>
      <c r="B108" s="177" t="s">
        <v>2369</v>
      </c>
      <c r="C108" s="186" t="s">
        <v>2703</v>
      </c>
      <c r="D108" s="178" t="s">
        <v>429</v>
      </c>
      <c r="E108" s="179">
        <v>1</v>
      </c>
      <c r="F108" s="174"/>
      <c r="G108" s="181">
        <f t="shared" si="21"/>
        <v>0</v>
      </c>
      <c r="H108" s="157">
        <v>0</v>
      </c>
      <c r="I108" s="156">
        <f t="shared" si="22"/>
        <v>0</v>
      </c>
      <c r="J108" s="157">
        <v>5775</v>
      </c>
      <c r="K108" s="156">
        <f t="shared" si="23"/>
        <v>5775</v>
      </c>
      <c r="L108" s="156">
        <v>15</v>
      </c>
      <c r="M108" s="156">
        <f t="shared" si="24"/>
        <v>0</v>
      </c>
      <c r="N108" s="156">
        <v>0</v>
      </c>
      <c r="O108" s="156">
        <f t="shared" si="25"/>
        <v>0</v>
      </c>
      <c r="P108" s="156">
        <v>0</v>
      </c>
      <c r="Q108" s="156">
        <f t="shared" si="26"/>
        <v>0</v>
      </c>
      <c r="R108" s="156"/>
      <c r="S108" s="156" t="s">
        <v>485</v>
      </c>
      <c r="T108" s="156" t="s">
        <v>382</v>
      </c>
      <c r="U108" s="156">
        <v>0</v>
      </c>
      <c r="V108" s="156">
        <f t="shared" si="27"/>
        <v>0</v>
      </c>
      <c r="W108" s="156"/>
      <c r="X108" s="156" t="s">
        <v>383</v>
      </c>
      <c r="Y108" s="147"/>
      <c r="Z108" s="147"/>
      <c r="AA108" s="147"/>
      <c r="AB108" s="147"/>
      <c r="AC108" s="147"/>
      <c r="AD108" s="147"/>
      <c r="AE108" s="147"/>
      <c r="AF108" s="147" t="s">
        <v>384</v>
      </c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</row>
    <row r="109" spans="1:59" outlineLevel="1" x14ac:dyDescent="0.2">
      <c r="A109" s="176">
        <v>66</v>
      </c>
      <c r="B109" s="177" t="s">
        <v>2371</v>
      </c>
      <c r="C109" s="186" t="s">
        <v>2652</v>
      </c>
      <c r="D109" s="178" t="s">
        <v>429</v>
      </c>
      <c r="E109" s="179">
        <v>1</v>
      </c>
      <c r="F109" s="174"/>
      <c r="G109" s="181">
        <f t="shared" si="21"/>
        <v>0</v>
      </c>
      <c r="H109" s="157">
        <v>0</v>
      </c>
      <c r="I109" s="156">
        <f t="shared" si="22"/>
        <v>0</v>
      </c>
      <c r="J109" s="157">
        <v>580</v>
      </c>
      <c r="K109" s="156">
        <f t="shared" si="23"/>
        <v>580</v>
      </c>
      <c r="L109" s="156">
        <v>15</v>
      </c>
      <c r="M109" s="156">
        <f t="shared" si="24"/>
        <v>0</v>
      </c>
      <c r="N109" s="156">
        <v>0</v>
      </c>
      <c r="O109" s="156">
        <f t="shared" si="25"/>
        <v>0</v>
      </c>
      <c r="P109" s="156">
        <v>0</v>
      </c>
      <c r="Q109" s="156">
        <f t="shared" si="26"/>
        <v>0</v>
      </c>
      <c r="R109" s="156"/>
      <c r="S109" s="156" t="s">
        <v>485</v>
      </c>
      <c r="T109" s="156" t="s">
        <v>382</v>
      </c>
      <c r="U109" s="156">
        <v>0</v>
      </c>
      <c r="V109" s="156">
        <f t="shared" si="27"/>
        <v>0</v>
      </c>
      <c r="W109" s="156"/>
      <c r="X109" s="156" t="s">
        <v>383</v>
      </c>
      <c r="Y109" s="147"/>
      <c r="Z109" s="147"/>
      <c r="AA109" s="147"/>
      <c r="AB109" s="147"/>
      <c r="AC109" s="147"/>
      <c r="AD109" s="147"/>
      <c r="AE109" s="147"/>
      <c r="AF109" s="147" t="s">
        <v>384</v>
      </c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</row>
    <row r="110" spans="1:59" outlineLevel="1" x14ac:dyDescent="0.2">
      <c r="A110" s="176">
        <v>67</v>
      </c>
      <c r="B110" s="177" t="s">
        <v>2374</v>
      </c>
      <c r="C110" s="186" t="s">
        <v>2653</v>
      </c>
      <c r="D110" s="178" t="s">
        <v>429</v>
      </c>
      <c r="E110" s="179">
        <v>1</v>
      </c>
      <c r="F110" s="174"/>
      <c r="G110" s="181">
        <f t="shared" si="21"/>
        <v>0</v>
      </c>
      <c r="H110" s="157">
        <v>0</v>
      </c>
      <c r="I110" s="156">
        <f t="shared" si="22"/>
        <v>0</v>
      </c>
      <c r="J110" s="157">
        <v>625</v>
      </c>
      <c r="K110" s="156">
        <f t="shared" si="23"/>
        <v>625</v>
      </c>
      <c r="L110" s="156">
        <v>15</v>
      </c>
      <c r="M110" s="156">
        <f t="shared" si="24"/>
        <v>0</v>
      </c>
      <c r="N110" s="156">
        <v>0</v>
      </c>
      <c r="O110" s="156">
        <f t="shared" si="25"/>
        <v>0</v>
      </c>
      <c r="P110" s="156">
        <v>0</v>
      </c>
      <c r="Q110" s="156">
        <f t="shared" si="26"/>
        <v>0</v>
      </c>
      <c r="R110" s="156"/>
      <c r="S110" s="156" t="s">
        <v>485</v>
      </c>
      <c r="T110" s="156" t="s">
        <v>382</v>
      </c>
      <c r="U110" s="156">
        <v>0</v>
      </c>
      <c r="V110" s="156">
        <f t="shared" si="27"/>
        <v>0</v>
      </c>
      <c r="W110" s="156"/>
      <c r="X110" s="156" t="s">
        <v>383</v>
      </c>
      <c r="Y110" s="147"/>
      <c r="Z110" s="147"/>
      <c r="AA110" s="147"/>
      <c r="AB110" s="147"/>
      <c r="AC110" s="147"/>
      <c r="AD110" s="147"/>
      <c r="AE110" s="147"/>
      <c r="AF110" s="147" t="s">
        <v>384</v>
      </c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</row>
    <row r="111" spans="1:59" outlineLevel="1" x14ac:dyDescent="0.2">
      <c r="A111" s="176">
        <v>68</v>
      </c>
      <c r="B111" s="177" t="s">
        <v>2376</v>
      </c>
      <c r="C111" s="186" t="s">
        <v>2654</v>
      </c>
      <c r="D111" s="178" t="s">
        <v>429</v>
      </c>
      <c r="E111" s="179">
        <v>1</v>
      </c>
      <c r="F111" s="174"/>
      <c r="G111" s="181">
        <f t="shared" si="21"/>
        <v>0</v>
      </c>
      <c r="H111" s="157">
        <v>0</v>
      </c>
      <c r="I111" s="156">
        <f t="shared" si="22"/>
        <v>0</v>
      </c>
      <c r="J111" s="157">
        <v>890</v>
      </c>
      <c r="K111" s="156">
        <f t="shared" si="23"/>
        <v>890</v>
      </c>
      <c r="L111" s="156">
        <v>15</v>
      </c>
      <c r="M111" s="156">
        <f t="shared" si="24"/>
        <v>0</v>
      </c>
      <c r="N111" s="156">
        <v>0</v>
      </c>
      <c r="O111" s="156">
        <f t="shared" si="25"/>
        <v>0</v>
      </c>
      <c r="P111" s="156">
        <v>0</v>
      </c>
      <c r="Q111" s="156">
        <f t="shared" si="26"/>
        <v>0</v>
      </c>
      <c r="R111" s="156"/>
      <c r="S111" s="156" t="s">
        <v>485</v>
      </c>
      <c r="T111" s="156" t="s">
        <v>382</v>
      </c>
      <c r="U111" s="156">
        <v>0</v>
      </c>
      <c r="V111" s="156">
        <f t="shared" si="27"/>
        <v>0</v>
      </c>
      <c r="W111" s="156"/>
      <c r="X111" s="156" t="s">
        <v>383</v>
      </c>
      <c r="Y111" s="147"/>
      <c r="Z111" s="147"/>
      <c r="AA111" s="147"/>
      <c r="AB111" s="147"/>
      <c r="AC111" s="147"/>
      <c r="AD111" s="147"/>
      <c r="AE111" s="147"/>
      <c r="AF111" s="147" t="s">
        <v>384</v>
      </c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</row>
    <row r="112" spans="1:59" x14ac:dyDescent="0.2">
      <c r="A112" s="164" t="s">
        <v>376</v>
      </c>
      <c r="B112" s="165" t="s">
        <v>169</v>
      </c>
      <c r="C112" s="183" t="s">
        <v>170</v>
      </c>
      <c r="D112" s="166"/>
      <c r="E112" s="167"/>
      <c r="F112" s="168"/>
      <c r="G112" s="169">
        <f>SUMIF(AF113:AF129,"&lt;&gt;NOR",G113:G129)</f>
        <v>0</v>
      </c>
      <c r="H112" s="163"/>
      <c r="I112" s="163">
        <f>SUM(I113:I129)</f>
        <v>0</v>
      </c>
      <c r="J112" s="163"/>
      <c r="K112" s="163">
        <f>SUM(K113:K129)</f>
        <v>674691</v>
      </c>
      <c r="L112" s="163"/>
      <c r="M112" s="163">
        <f>SUM(M113:M129)</f>
        <v>0</v>
      </c>
      <c r="N112" s="163"/>
      <c r="O112" s="163">
        <f>SUM(O113:O129)</f>
        <v>0</v>
      </c>
      <c r="P112" s="163"/>
      <c r="Q112" s="163">
        <f>SUM(Q113:Q129)</f>
        <v>0</v>
      </c>
      <c r="R112" s="163"/>
      <c r="S112" s="163"/>
      <c r="T112" s="163"/>
      <c r="U112" s="163"/>
      <c r="V112" s="163">
        <f>SUM(V113:V129)</f>
        <v>0</v>
      </c>
      <c r="W112" s="163"/>
      <c r="X112" s="163"/>
      <c r="AF112" t="s">
        <v>377</v>
      </c>
    </row>
    <row r="113" spans="1:59" ht="22.5" outlineLevel="1" x14ac:dyDescent="0.2">
      <c r="A113" s="176">
        <v>69</v>
      </c>
      <c r="B113" s="177" t="s">
        <v>2378</v>
      </c>
      <c r="C113" s="186" t="s">
        <v>2704</v>
      </c>
      <c r="D113" s="178" t="s">
        <v>429</v>
      </c>
      <c r="E113" s="179">
        <v>1</v>
      </c>
      <c r="F113" s="174"/>
      <c r="G113" s="181">
        <f>ROUND(E113*F113,2)</f>
        <v>0</v>
      </c>
      <c r="H113" s="157">
        <v>0</v>
      </c>
      <c r="I113" s="156">
        <f>ROUND(E113*H113,2)</f>
        <v>0</v>
      </c>
      <c r="J113" s="157">
        <v>27090</v>
      </c>
      <c r="K113" s="156">
        <f>ROUND(E113*J113,2)</f>
        <v>27090</v>
      </c>
      <c r="L113" s="156">
        <v>15</v>
      </c>
      <c r="M113" s="156">
        <f>G113*(1+L113/100)</f>
        <v>0</v>
      </c>
      <c r="N113" s="156">
        <v>0</v>
      </c>
      <c r="O113" s="156">
        <f>ROUND(E113*N113,2)</f>
        <v>0</v>
      </c>
      <c r="P113" s="156">
        <v>0</v>
      </c>
      <c r="Q113" s="156">
        <f>ROUND(E113*P113,2)</f>
        <v>0</v>
      </c>
      <c r="R113" s="156"/>
      <c r="S113" s="156" t="s">
        <v>485</v>
      </c>
      <c r="T113" s="156" t="s">
        <v>382</v>
      </c>
      <c r="U113" s="156">
        <v>0</v>
      </c>
      <c r="V113" s="156">
        <f>ROUND(E113*U113,2)</f>
        <v>0</v>
      </c>
      <c r="W113" s="156"/>
      <c r="X113" s="156" t="s">
        <v>383</v>
      </c>
      <c r="Y113" s="147"/>
      <c r="Z113" s="147"/>
      <c r="AA113" s="147"/>
      <c r="AB113" s="147"/>
      <c r="AC113" s="147"/>
      <c r="AD113" s="147"/>
      <c r="AE113" s="147"/>
      <c r="AF113" s="147" t="s">
        <v>384</v>
      </c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</row>
    <row r="114" spans="1:59" ht="45" outlineLevel="1" x14ac:dyDescent="0.2">
      <c r="A114" s="170">
        <v>70</v>
      </c>
      <c r="B114" s="171" t="s">
        <v>2380</v>
      </c>
      <c r="C114" s="184" t="s">
        <v>2705</v>
      </c>
      <c r="D114" s="172" t="s">
        <v>429</v>
      </c>
      <c r="E114" s="173">
        <v>2</v>
      </c>
      <c r="F114" s="174"/>
      <c r="G114" s="175">
        <f>ROUND(E114*F114,2)</f>
        <v>0</v>
      </c>
      <c r="H114" s="157">
        <v>0</v>
      </c>
      <c r="I114" s="156">
        <f>ROUND(E114*H114,2)</f>
        <v>0</v>
      </c>
      <c r="J114" s="157">
        <v>36750</v>
      </c>
      <c r="K114" s="156">
        <f>ROUND(E114*J114,2)</f>
        <v>73500</v>
      </c>
      <c r="L114" s="156">
        <v>15</v>
      </c>
      <c r="M114" s="156">
        <f>G114*(1+L114/100)</f>
        <v>0</v>
      </c>
      <c r="N114" s="156">
        <v>0</v>
      </c>
      <c r="O114" s="156">
        <f>ROUND(E114*N114,2)</f>
        <v>0</v>
      </c>
      <c r="P114" s="156">
        <v>0</v>
      </c>
      <c r="Q114" s="156">
        <f>ROUND(E114*P114,2)</f>
        <v>0</v>
      </c>
      <c r="R114" s="156"/>
      <c r="S114" s="156" t="s">
        <v>485</v>
      </c>
      <c r="T114" s="156" t="s">
        <v>382</v>
      </c>
      <c r="U114" s="156">
        <v>0</v>
      </c>
      <c r="V114" s="156">
        <f>ROUND(E114*U114,2)</f>
        <v>0</v>
      </c>
      <c r="W114" s="156"/>
      <c r="X114" s="156" t="s">
        <v>383</v>
      </c>
      <c r="Y114" s="147"/>
      <c r="Z114" s="147"/>
      <c r="AA114" s="147"/>
      <c r="AB114" s="147"/>
      <c r="AC114" s="147"/>
      <c r="AD114" s="147"/>
      <c r="AE114" s="147"/>
      <c r="AF114" s="147" t="s">
        <v>384</v>
      </c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</row>
    <row r="115" spans="1:59" ht="45" outlineLevel="1" x14ac:dyDescent="0.2">
      <c r="A115" s="154"/>
      <c r="B115" s="155"/>
      <c r="C115" s="249" t="s">
        <v>2706</v>
      </c>
      <c r="D115" s="250"/>
      <c r="E115" s="250"/>
      <c r="F115" s="250"/>
      <c r="G115" s="250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47"/>
      <c r="Z115" s="147"/>
      <c r="AA115" s="147"/>
      <c r="AB115" s="147"/>
      <c r="AC115" s="147"/>
      <c r="AD115" s="147"/>
      <c r="AE115" s="147"/>
      <c r="AF115" s="147" t="s">
        <v>655</v>
      </c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91" t="str">
        <f>C115</f>
        <v>kolečkách průměru 125 mm s pryžovou obručí, 2 opatřena aretační brzdou. Rohy jsou chráněny pryžovým obložením. Vnitřní prostor zásobníku je vyhříván topným tělesem. Snadné a rychlé nastavení teploty přímo ve °C umožňuje termostat +35°C  až +110°C  . Skříň obsahuje 2 vestavné šachty. Popis talířů a misek v inventáři.</v>
      </c>
      <c r="BA115" s="147"/>
      <c r="BB115" s="147"/>
      <c r="BC115" s="147"/>
      <c r="BD115" s="147"/>
      <c r="BE115" s="147"/>
      <c r="BF115" s="147"/>
      <c r="BG115" s="147"/>
    </row>
    <row r="116" spans="1:59" ht="56.25" outlineLevel="1" x14ac:dyDescent="0.2">
      <c r="A116" s="170">
        <v>71</v>
      </c>
      <c r="B116" s="171" t="s">
        <v>2382</v>
      </c>
      <c r="C116" s="184" t="s">
        <v>2707</v>
      </c>
      <c r="D116" s="172" t="s">
        <v>429</v>
      </c>
      <c r="E116" s="173">
        <v>2</v>
      </c>
      <c r="F116" s="174"/>
      <c r="G116" s="175">
        <f>ROUND(E116*F116,2)</f>
        <v>0</v>
      </c>
      <c r="H116" s="157">
        <v>0</v>
      </c>
      <c r="I116" s="156">
        <f>ROUND(E116*H116,2)</f>
        <v>0</v>
      </c>
      <c r="J116" s="157">
        <v>17955</v>
      </c>
      <c r="K116" s="156">
        <f>ROUND(E116*J116,2)</f>
        <v>35910</v>
      </c>
      <c r="L116" s="156">
        <v>15</v>
      </c>
      <c r="M116" s="156">
        <f>G116*(1+L116/100)</f>
        <v>0</v>
      </c>
      <c r="N116" s="156">
        <v>0</v>
      </c>
      <c r="O116" s="156">
        <f>ROUND(E116*N116,2)</f>
        <v>0</v>
      </c>
      <c r="P116" s="156">
        <v>0</v>
      </c>
      <c r="Q116" s="156">
        <f>ROUND(E116*P116,2)</f>
        <v>0</v>
      </c>
      <c r="R116" s="156"/>
      <c r="S116" s="156" t="s">
        <v>485</v>
      </c>
      <c r="T116" s="156" t="s">
        <v>382</v>
      </c>
      <c r="U116" s="156">
        <v>0</v>
      </c>
      <c r="V116" s="156">
        <f>ROUND(E116*U116,2)</f>
        <v>0</v>
      </c>
      <c r="W116" s="156"/>
      <c r="X116" s="156" t="s">
        <v>383</v>
      </c>
      <c r="Y116" s="147"/>
      <c r="Z116" s="147"/>
      <c r="AA116" s="147"/>
      <c r="AB116" s="147"/>
      <c r="AC116" s="147"/>
      <c r="AD116" s="147"/>
      <c r="AE116" s="147"/>
      <c r="AF116" s="147" t="s">
        <v>384</v>
      </c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</row>
    <row r="117" spans="1:59" ht="22.5" outlineLevel="1" x14ac:dyDescent="0.2">
      <c r="A117" s="154"/>
      <c r="B117" s="155"/>
      <c r="C117" s="249" t="s">
        <v>2708</v>
      </c>
      <c r="D117" s="250"/>
      <c r="E117" s="250"/>
      <c r="F117" s="250"/>
      <c r="G117" s="250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47"/>
      <c r="Z117" s="147"/>
      <c r="AA117" s="147"/>
      <c r="AB117" s="147"/>
      <c r="AC117" s="147"/>
      <c r="AD117" s="147"/>
      <c r="AE117" s="147"/>
      <c r="AF117" s="147" t="s">
        <v>655</v>
      </c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91" t="str">
        <f>C117</f>
        <v>aretační brzdou. Rohy jsou chráněny pryžovým obložením. Vnitřní rozměr šachty 285x285, vnější rozměr 386x386x745.</v>
      </c>
      <c r="BA117" s="147"/>
      <c r="BB117" s="147"/>
      <c r="BC117" s="147"/>
      <c r="BD117" s="147"/>
      <c r="BE117" s="147"/>
      <c r="BF117" s="147"/>
      <c r="BG117" s="147"/>
    </row>
    <row r="118" spans="1:59" ht="45" outlineLevel="1" x14ac:dyDescent="0.2">
      <c r="A118" s="176">
        <v>72</v>
      </c>
      <c r="B118" s="177" t="s">
        <v>2384</v>
      </c>
      <c r="C118" s="186" t="s">
        <v>2709</v>
      </c>
      <c r="D118" s="178" t="s">
        <v>429</v>
      </c>
      <c r="E118" s="179">
        <v>1</v>
      </c>
      <c r="F118" s="174"/>
      <c r="G118" s="181">
        <f>ROUND(E118*F118,2)</f>
        <v>0</v>
      </c>
      <c r="H118" s="157">
        <v>0</v>
      </c>
      <c r="I118" s="156">
        <f>ROUND(E118*H118,2)</f>
        <v>0</v>
      </c>
      <c r="J118" s="157">
        <v>24045</v>
      </c>
      <c r="K118" s="156">
        <f>ROUND(E118*J118,2)</f>
        <v>24045</v>
      </c>
      <c r="L118" s="156">
        <v>15</v>
      </c>
      <c r="M118" s="156">
        <f>G118*(1+L118/100)</f>
        <v>0</v>
      </c>
      <c r="N118" s="156">
        <v>0</v>
      </c>
      <c r="O118" s="156">
        <f>ROUND(E118*N118,2)</f>
        <v>0</v>
      </c>
      <c r="P118" s="156">
        <v>0</v>
      </c>
      <c r="Q118" s="156">
        <f>ROUND(E118*P118,2)</f>
        <v>0</v>
      </c>
      <c r="R118" s="156"/>
      <c r="S118" s="156" t="s">
        <v>485</v>
      </c>
      <c r="T118" s="156" t="s">
        <v>382</v>
      </c>
      <c r="U118" s="156">
        <v>0</v>
      </c>
      <c r="V118" s="156">
        <f>ROUND(E118*U118,2)</f>
        <v>0</v>
      </c>
      <c r="W118" s="156"/>
      <c r="X118" s="156" t="s">
        <v>383</v>
      </c>
      <c r="Y118" s="147"/>
      <c r="Z118" s="147"/>
      <c r="AA118" s="147"/>
      <c r="AB118" s="147"/>
      <c r="AC118" s="147"/>
      <c r="AD118" s="147"/>
      <c r="AE118" s="147"/>
      <c r="AF118" s="147" t="s">
        <v>384</v>
      </c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</row>
    <row r="119" spans="1:59" ht="56.25" outlineLevel="1" x14ac:dyDescent="0.2">
      <c r="A119" s="170">
        <v>73</v>
      </c>
      <c r="B119" s="171" t="s">
        <v>2386</v>
      </c>
      <c r="C119" s="184" t="s">
        <v>2710</v>
      </c>
      <c r="D119" s="172" t="s">
        <v>429</v>
      </c>
      <c r="E119" s="173">
        <v>4</v>
      </c>
      <c r="F119" s="174"/>
      <c r="G119" s="175">
        <f>ROUND(E119*F119,2)</f>
        <v>0</v>
      </c>
      <c r="H119" s="157">
        <v>0</v>
      </c>
      <c r="I119" s="156">
        <f>ROUND(E119*H119,2)</f>
        <v>0</v>
      </c>
      <c r="J119" s="157">
        <v>72450</v>
      </c>
      <c r="K119" s="156">
        <f>ROUND(E119*J119,2)</f>
        <v>289800</v>
      </c>
      <c r="L119" s="156">
        <v>15</v>
      </c>
      <c r="M119" s="156">
        <f>G119*(1+L119/100)</f>
        <v>0</v>
      </c>
      <c r="N119" s="156">
        <v>0</v>
      </c>
      <c r="O119" s="156">
        <f>ROUND(E119*N119,2)</f>
        <v>0</v>
      </c>
      <c r="P119" s="156">
        <v>0</v>
      </c>
      <c r="Q119" s="156">
        <f>ROUND(E119*P119,2)</f>
        <v>0</v>
      </c>
      <c r="R119" s="156"/>
      <c r="S119" s="156" t="s">
        <v>485</v>
      </c>
      <c r="T119" s="156" t="s">
        <v>382</v>
      </c>
      <c r="U119" s="156">
        <v>0</v>
      </c>
      <c r="V119" s="156">
        <f>ROUND(E119*U119,2)</f>
        <v>0</v>
      </c>
      <c r="W119" s="156"/>
      <c r="X119" s="156" t="s">
        <v>383</v>
      </c>
      <c r="Y119" s="147"/>
      <c r="Z119" s="147"/>
      <c r="AA119" s="147"/>
      <c r="AB119" s="147"/>
      <c r="AC119" s="147"/>
      <c r="AD119" s="147"/>
      <c r="AE119" s="147"/>
      <c r="AF119" s="147" t="s">
        <v>384</v>
      </c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</row>
    <row r="120" spans="1:59" ht="22.5" outlineLevel="1" x14ac:dyDescent="0.2">
      <c r="A120" s="154"/>
      <c r="B120" s="155"/>
      <c r="C120" s="249" t="s">
        <v>2711</v>
      </c>
      <c r="D120" s="250"/>
      <c r="E120" s="250"/>
      <c r="F120" s="250"/>
      <c r="G120" s="250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47"/>
      <c r="Z120" s="147"/>
      <c r="AA120" s="147"/>
      <c r="AB120" s="147"/>
      <c r="AC120" s="147"/>
      <c r="AD120" s="147"/>
      <c r="AE120" s="147"/>
      <c r="AF120" s="147" t="s">
        <v>655</v>
      </c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91" t="str">
        <f>C120</f>
        <v>bez zámku, bez těsnění, 4x svislé madlo,  na 4 kolečkách průměru 160 mm s pryžovou obručí, 2 opatřena aretační brzdou.</v>
      </c>
      <c r="BA120" s="147"/>
      <c r="BB120" s="147"/>
      <c r="BC120" s="147"/>
      <c r="BD120" s="147"/>
      <c r="BE120" s="147"/>
      <c r="BF120" s="147"/>
      <c r="BG120" s="147"/>
    </row>
    <row r="121" spans="1:59" outlineLevel="1" x14ac:dyDescent="0.2">
      <c r="A121" s="176">
        <v>74</v>
      </c>
      <c r="B121" s="177" t="s">
        <v>2388</v>
      </c>
      <c r="C121" s="186" t="s">
        <v>2712</v>
      </c>
      <c r="D121" s="178" t="s">
        <v>429</v>
      </c>
      <c r="E121" s="179">
        <v>1</v>
      </c>
      <c r="F121" s="174"/>
      <c r="G121" s="181">
        <f t="shared" ref="G121:G127" si="28">ROUND(E121*F121,2)</f>
        <v>0</v>
      </c>
      <c r="H121" s="157">
        <v>0</v>
      </c>
      <c r="I121" s="156">
        <f t="shared" ref="I121:I127" si="29">ROUND(E121*H121,2)</f>
        <v>0</v>
      </c>
      <c r="J121" s="157">
        <v>34021</v>
      </c>
      <c r="K121" s="156">
        <f t="shared" ref="K121:K127" si="30">ROUND(E121*J121,2)</f>
        <v>34021</v>
      </c>
      <c r="L121" s="156">
        <v>15</v>
      </c>
      <c r="M121" s="156">
        <f t="shared" ref="M121:M127" si="31">G121*(1+L121/100)</f>
        <v>0</v>
      </c>
      <c r="N121" s="156">
        <v>0</v>
      </c>
      <c r="O121" s="156">
        <f t="shared" ref="O121:O127" si="32">ROUND(E121*N121,2)</f>
        <v>0</v>
      </c>
      <c r="P121" s="156">
        <v>0</v>
      </c>
      <c r="Q121" s="156">
        <f t="shared" ref="Q121:Q127" si="33">ROUND(E121*P121,2)</f>
        <v>0</v>
      </c>
      <c r="R121" s="156"/>
      <c r="S121" s="156" t="s">
        <v>485</v>
      </c>
      <c r="T121" s="156" t="s">
        <v>382</v>
      </c>
      <c r="U121" s="156">
        <v>0</v>
      </c>
      <c r="V121" s="156">
        <f t="shared" ref="V121:V127" si="34">ROUND(E121*U121,2)</f>
        <v>0</v>
      </c>
      <c r="W121" s="156"/>
      <c r="X121" s="156" t="s">
        <v>383</v>
      </c>
      <c r="Y121" s="147"/>
      <c r="Z121" s="147"/>
      <c r="AA121" s="147"/>
      <c r="AB121" s="147"/>
      <c r="AC121" s="147"/>
      <c r="AD121" s="147"/>
      <c r="AE121" s="147"/>
      <c r="AF121" s="147" t="s">
        <v>384</v>
      </c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</row>
    <row r="122" spans="1:59" ht="22.5" outlineLevel="1" x14ac:dyDescent="0.2">
      <c r="A122" s="176">
        <v>75</v>
      </c>
      <c r="B122" s="177" t="s">
        <v>2390</v>
      </c>
      <c r="C122" s="186" t="s">
        <v>2713</v>
      </c>
      <c r="D122" s="178" t="s">
        <v>429</v>
      </c>
      <c r="E122" s="179">
        <v>1</v>
      </c>
      <c r="F122" s="174"/>
      <c r="G122" s="181">
        <f t="shared" si="28"/>
        <v>0</v>
      </c>
      <c r="H122" s="157">
        <v>0</v>
      </c>
      <c r="I122" s="156">
        <f t="shared" si="29"/>
        <v>0</v>
      </c>
      <c r="J122" s="157">
        <v>35021</v>
      </c>
      <c r="K122" s="156">
        <f t="shared" si="30"/>
        <v>35021</v>
      </c>
      <c r="L122" s="156">
        <v>15</v>
      </c>
      <c r="M122" s="156">
        <f t="shared" si="31"/>
        <v>0</v>
      </c>
      <c r="N122" s="156">
        <v>0</v>
      </c>
      <c r="O122" s="156">
        <f t="shared" si="32"/>
        <v>0</v>
      </c>
      <c r="P122" s="156">
        <v>0</v>
      </c>
      <c r="Q122" s="156">
        <f t="shared" si="33"/>
        <v>0</v>
      </c>
      <c r="R122" s="156"/>
      <c r="S122" s="156" t="s">
        <v>485</v>
      </c>
      <c r="T122" s="156" t="s">
        <v>382</v>
      </c>
      <c r="U122" s="156">
        <v>0</v>
      </c>
      <c r="V122" s="156">
        <f t="shared" si="34"/>
        <v>0</v>
      </c>
      <c r="W122" s="156"/>
      <c r="X122" s="156" t="s">
        <v>383</v>
      </c>
      <c r="Y122" s="147"/>
      <c r="Z122" s="147"/>
      <c r="AA122" s="147"/>
      <c r="AB122" s="147"/>
      <c r="AC122" s="147"/>
      <c r="AD122" s="147"/>
      <c r="AE122" s="147"/>
      <c r="AF122" s="147" t="s">
        <v>384</v>
      </c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</row>
    <row r="123" spans="1:59" outlineLevel="1" x14ac:dyDescent="0.2">
      <c r="A123" s="176">
        <v>76</v>
      </c>
      <c r="B123" s="177" t="s">
        <v>2392</v>
      </c>
      <c r="C123" s="186" t="s">
        <v>2636</v>
      </c>
      <c r="D123" s="178" t="s">
        <v>429</v>
      </c>
      <c r="E123" s="179">
        <v>1</v>
      </c>
      <c r="F123" s="174"/>
      <c r="G123" s="181">
        <f t="shared" si="28"/>
        <v>0</v>
      </c>
      <c r="H123" s="157">
        <v>0</v>
      </c>
      <c r="I123" s="156">
        <f t="shared" si="29"/>
        <v>0</v>
      </c>
      <c r="J123" s="157">
        <v>10348</v>
      </c>
      <c r="K123" s="156">
        <f t="shared" si="30"/>
        <v>10348</v>
      </c>
      <c r="L123" s="156">
        <v>15</v>
      </c>
      <c r="M123" s="156">
        <f t="shared" si="31"/>
        <v>0</v>
      </c>
      <c r="N123" s="156">
        <v>0</v>
      </c>
      <c r="O123" s="156">
        <f t="shared" si="32"/>
        <v>0</v>
      </c>
      <c r="P123" s="156">
        <v>0</v>
      </c>
      <c r="Q123" s="156">
        <f t="shared" si="33"/>
        <v>0</v>
      </c>
      <c r="R123" s="156"/>
      <c r="S123" s="156" t="s">
        <v>485</v>
      </c>
      <c r="T123" s="156" t="s">
        <v>382</v>
      </c>
      <c r="U123" s="156">
        <v>0</v>
      </c>
      <c r="V123" s="156">
        <f t="shared" si="34"/>
        <v>0</v>
      </c>
      <c r="W123" s="156"/>
      <c r="X123" s="156" t="s">
        <v>383</v>
      </c>
      <c r="Y123" s="147"/>
      <c r="Z123" s="147"/>
      <c r="AA123" s="147"/>
      <c r="AB123" s="147"/>
      <c r="AC123" s="147"/>
      <c r="AD123" s="147"/>
      <c r="AE123" s="147"/>
      <c r="AF123" s="147" t="s">
        <v>384</v>
      </c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</row>
    <row r="124" spans="1:59" outlineLevel="1" x14ac:dyDescent="0.2">
      <c r="A124" s="176">
        <v>77</v>
      </c>
      <c r="B124" s="177" t="s">
        <v>2394</v>
      </c>
      <c r="C124" s="186" t="s">
        <v>2714</v>
      </c>
      <c r="D124" s="178" t="s">
        <v>429</v>
      </c>
      <c r="E124" s="179">
        <v>1</v>
      </c>
      <c r="F124" s="174"/>
      <c r="G124" s="181">
        <f t="shared" si="28"/>
        <v>0</v>
      </c>
      <c r="H124" s="157">
        <v>0</v>
      </c>
      <c r="I124" s="156">
        <f t="shared" si="29"/>
        <v>0</v>
      </c>
      <c r="J124" s="157">
        <v>28990</v>
      </c>
      <c r="K124" s="156">
        <f t="shared" si="30"/>
        <v>28990</v>
      </c>
      <c r="L124" s="156">
        <v>15</v>
      </c>
      <c r="M124" s="156">
        <f t="shared" si="31"/>
        <v>0</v>
      </c>
      <c r="N124" s="156">
        <v>0</v>
      </c>
      <c r="O124" s="156">
        <f t="shared" si="32"/>
        <v>0</v>
      </c>
      <c r="P124" s="156">
        <v>0</v>
      </c>
      <c r="Q124" s="156">
        <f t="shared" si="33"/>
        <v>0</v>
      </c>
      <c r="R124" s="156"/>
      <c r="S124" s="156" t="s">
        <v>485</v>
      </c>
      <c r="T124" s="156" t="s">
        <v>382</v>
      </c>
      <c r="U124" s="156">
        <v>0</v>
      </c>
      <c r="V124" s="156">
        <f t="shared" si="34"/>
        <v>0</v>
      </c>
      <c r="W124" s="156"/>
      <c r="X124" s="156" t="s">
        <v>383</v>
      </c>
      <c r="Y124" s="147"/>
      <c r="Z124" s="147"/>
      <c r="AA124" s="147"/>
      <c r="AB124" s="147"/>
      <c r="AC124" s="147"/>
      <c r="AD124" s="147"/>
      <c r="AE124" s="147"/>
      <c r="AF124" s="147" t="s">
        <v>384</v>
      </c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</row>
    <row r="125" spans="1:59" ht="22.5" outlineLevel="1" x14ac:dyDescent="0.2">
      <c r="A125" s="176">
        <v>78</v>
      </c>
      <c r="B125" s="177" t="s">
        <v>2396</v>
      </c>
      <c r="C125" s="186" t="s">
        <v>2715</v>
      </c>
      <c r="D125" s="178" t="s">
        <v>429</v>
      </c>
      <c r="E125" s="179">
        <v>1</v>
      </c>
      <c r="F125" s="174"/>
      <c r="G125" s="181">
        <f t="shared" si="28"/>
        <v>0</v>
      </c>
      <c r="H125" s="157">
        <v>0</v>
      </c>
      <c r="I125" s="156">
        <f t="shared" si="29"/>
        <v>0</v>
      </c>
      <c r="J125" s="157">
        <v>50400</v>
      </c>
      <c r="K125" s="156">
        <f t="shared" si="30"/>
        <v>50400</v>
      </c>
      <c r="L125" s="156">
        <v>15</v>
      </c>
      <c r="M125" s="156">
        <f t="shared" si="31"/>
        <v>0</v>
      </c>
      <c r="N125" s="156">
        <v>0</v>
      </c>
      <c r="O125" s="156">
        <f t="shared" si="32"/>
        <v>0</v>
      </c>
      <c r="P125" s="156">
        <v>0</v>
      </c>
      <c r="Q125" s="156">
        <f t="shared" si="33"/>
        <v>0</v>
      </c>
      <c r="R125" s="156"/>
      <c r="S125" s="156" t="s">
        <v>485</v>
      </c>
      <c r="T125" s="156" t="s">
        <v>382</v>
      </c>
      <c r="U125" s="156">
        <v>0</v>
      </c>
      <c r="V125" s="156">
        <f t="shared" si="34"/>
        <v>0</v>
      </c>
      <c r="W125" s="156"/>
      <c r="X125" s="156" t="s">
        <v>383</v>
      </c>
      <c r="Y125" s="147"/>
      <c r="Z125" s="147"/>
      <c r="AA125" s="147"/>
      <c r="AB125" s="147"/>
      <c r="AC125" s="147"/>
      <c r="AD125" s="147"/>
      <c r="AE125" s="147"/>
      <c r="AF125" s="147" t="s">
        <v>384</v>
      </c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</row>
    <row r="126" spans="1:59" outlineLevel="1" x14ac:dyDescent="0.2">
      <c r="A126" s="176">
        <v>79</v>
      </c>
      <c r="B126" s="177" t="s">
        <v>2398</v>
      </c>
      <c r="C126" s="186" t="s">
        <v>2699</v>
      </c>
      <c r="D126" s="178" t="s">
        <v>429</v>
      </c>
      <c r="E126" s="179">
        <v>2</v>
      </c>
      <c r="F126" s="174"/>
      <c r="G126" s="181">
        <f t="shared" si="28"/>
        <v>0</v>
      </c>
      <c r="H126" s="157">
        <v>0</v>
      </c>
      <c r="I126" s="156">
        <f t="shared" si="29"/>
        <v>0</v>
      </c>
      <c r="J126" s="157">
        <v>20293</v>
      </c>
      <c r="K126" s="156">
        <f t="shared" si="30"/>
        <v>40586</v>
      </c>
      <c r="L126" s="156">
        <v>15</v>
      </c>
      <c r="M126" s="156">
        <f t="shared" si="31"/>
        <v>0</v>
      </c>
      <c r="N126" s="156">
        <v>0</v>
      </c>
      <c r="O126" s="156">
        <f t="shared" si="32"/>
        <v>0</v>
      </c>
      <c r="P126" s="156">
        <v>0</v>
      </c>
      <c r="Q126" s="156">
        <f t="shared" si="33"/>
        <v>0</v>
      </c>
      <c r="R126" s="156"/>
      <c r="S126" s="156" t="s">
        <v>485</v>
      </c>
      <c r="T126" s="156" t="s">
        <v>382</v>
      </c>
      <c r="U126" s="156">
        <v>0</v>
      </c>
      <c r="V126" s="156">
        <f t="shared" si="34"/>
        <v>0</v>
      </c>
      <c r="W126" s="156"/>
      <c r="X126" s="156" t="s">
        <v>383</v>
      </c>
      <c r="Y126" s="147"/>
      <c r="Z126" s="147"/>
      <c r="AA126" s="147"/>
      <c r="AB126" s="147"/>
      <c r="AC126" s="147"/>
      <c r="AD126" s="147"/>
      <c r="AE126" s="147"/>
      <c r="AF126" s="147" t="s">
        <v>384</v>
      </c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</row>
    <row r="127" spans="1:59" ht="45" outlineLevel="1" x14ac:dyDescent="0.2">
      <c r="A127" s="170">
        <v>80</v>
      </c>
      <c r="B127" s="171" t="s">
        <v>2400</v>
      </c>
      <c r="C127" s="184" t="s">
        <v>2716</v>
      </c>
      <c r="D127" s="172" t="s">
        <v>429</v>
      </c>
      <c r="E127" s="173">
        <v>1</v>
      </c>
      <c r="F127" s="174"/>
      <c r="G127" s="175">
        <f t="shared" si="28"/>
        <v>0</v>
      </c>
      <c r="H127" s="157">
        <v>0</v>
      </c>
      <c r="I127" s="156">
        <f t="shared" si="29"/>
        <v>0</v>
      </c>
      <c r="J127" s="157">
        <v>24980</v>
      </c>
      <c r="K127" s="156">
        <f t="shared" si="30"/>
        <v>24980</v>
      </c>
      <c r="L127" s="156">
        <v>15</v>
      </c>
      <c r="M127" s="156">
        <f t="shared" si="31"/>
        <v>0</v>
      </c>
      <c r="N127" s="156">
        <v>0</v>
      </c>
      <c r="O127" s="156">
        <f t="shared" si="32"/>
        <v>0</v>
      </c>
      <c r="P127" s="156">
        <v>0</v>
      </c>
      <c r="Q127" s="156">
        <f t="shared" si="33"/>
        <v>0</v>
      </c>
      <c r="R127" s="156"/>
      <c r="S127" s="156" t="s">
        <v>485</v>
      </c>
      <c r="T127" s="156" t="s">
        <v>382</v>
      </c>
      <c r="U127" s="156">
        <v>0</v>
      </c>
      <c r="V127" s="156">
        <f t="shared" si="34"/>
        <v>0</v>
      </c>
      <c r="W127" s="156"/>
      <c r="X127" s="156" t="s">
        <v>383</v>
      </c>
      <c r="Y127" s="147"/>
      <c r="Z127" s="147"/>
      <c r="AA127" s="147"/>
      <c r="AB127" s="147"/>
      <c r="AC127" s="147"/>
      <c r="AD127" s="147"/>
      <c r="AE127" s="147"/>
      <c r="AF127" s="147" t="s">
        <v>384</v>
      </c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</row>
    <row r="128" spans="1:59" ht="22.5" outlineLevel="1" x14ac:dyDescent="0.2">
      <c r="A128" s="154"/>
      <c r="B128" s="155"/>
      <c r="C128" s="249" t="s">
        <v>2922</v>
      </c>
      <c r="D128" s="250"/>
      <c r="E128" s="250"/>
      <c r="F128" s="250"/>
      <c r="G128" s="250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47"/>
      <c r="Z128" s="147"/>
      <c r="AA128" s="147"/>
      <c r="AB128" s="147"/>
      <c r="AC128" s="147"/>
      <c r="AD128" s="147"/>
      <c r="AE128" s="147"/>
      <c r="AF128" s="147" t="s">
        <v>655</v>
      </c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91" t="str">
        <f>C128</f>
        <v>nastaveného času. Probíhá vždy ve vybraný den v naprogramovanou hodinu (2:00 v noci). Při regeneraci zařízení vodu neupravuje.</v>
      </c>
      <c r="BA128" s="147"/>
      <c r="BB128" s="147"/>
      <c r="BC128" s="147"/>
      <c r="BD128" s="147"/>
      <c r="BE128" s="147"/>
      <c r="BF128" s="147"/>
      <c r="BG128" s="147"/>
    </row>
    <row r="129" spans="1:59" outlineLevel="1" x14ac:dyDescent="0.2">
      <c r="A129" s="154"/>
      <c r="B129" s="155"/>
      <c r="C129" s="247" t="s">
        <v>2717</v>
      </c>
      <c r="D129" s="248"/>
      <c r="E129" s="248"/>
      <c r="F129" s="248"/>
      <c r="G129" s="248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47"/>
      <c r="Z129" s="147"/>
      <c r="AA129" s="147"/>
      <c r="AB129" s="147"/>
      <c r="AC129" s="147"/>
      <c r="AD129" s="147"/>
      <c r="AE129" s="147"/>
      <c r="AF129" s="147" t="s">
        <v>655</v>
      </c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</row>
    <row r="130" spans="1:59" x14ac:dyDescent="0.2">
      <c r="A130" s="164" t="s">
        <v>376</v>
      </c>
      <c r="B130" s="165" t="s">
        <v>181</v>
      </c>
      <c r="C130" s="183" t="s">
        <v>182</v>
      </c>
      <c r="D130" s="166"/>
      <c r="E130" s="167"/>
      <c r="F130" s="168"/>
      <c r="G130" s="169">
        <f>SUMIF(AF131:AF154,"&lt;&gt;NOR",G131:G154)</f>
        <v>0</v>
      </c>
      <c r="H130" s="163"/>
      <c r="I130" s="163">
        <f>SUM(I131:I154)</f>
        <v>5355</v>
      </c>
      <c r="J130" s="163"/>
      <c r="K130" s="163">
        <f>SUM(K131:K154)</f>
        <v>453726</v>
      </c>
      <c r="L130" s="163"/>
      <c r="M130" s="163">
        <f>SUM(M131:M154)</f>
        <v>0</v>
      </c>
      <c r="N130" s="163"/>
      <c r="O130" s="163">
        <f>SUM(O131:O154)</f>
        <v>0</v>
      </c>
      <c r="P130" s="163"/>
      <c r="Q130" s="163">
        <f>SUM(Q131:Q154)</f>
        <v>0</v>
      </c>
      <c r="R130" s="163"/>
      <c r="S130" s="163"/>
      <c r="T130" s="163"/>
      <c r="U130" s="163"/>
      <c r="V130" s="163">
        <f>SUM(V131:V154)</f>
        <v>0</v>
      </c>
      <c r="W130" s="163"/>
      <c r="X130" s="163"/>
      <c r="AF130" t="s">
        <v>377</v>
      </c>
    </row>
    <row r="131" spans="1:59" ht="45" outlineLevel="1" x14ac:dyDescent="0.2">
      <c r="A131" s="170">
        <v>81</v>
      </c>
      <c r="B131" s="171" t="s">
        <v>2718</v>
      </c>
      <c r="C131" s="184" t="s">
        <v>2719</v>
      </c>
      <c r="D131" s="172" t="s">
        <v>429</v>
      </c>
      <c r="E131" s="173">
        <v>4</v>
      </c>
      <c r="F131" s="174"/>
      <c r="G131" s="175">
        <f>ROUND(E131*F131,2)</f>
        <v>0</v>
      </c>
      <c r="H131" s="157">
        <v>0</v>
      </c>
      <c r="I131" s="156">
        <f>ROUND(E131*H131,2)</f>
        <v>0</v>
      </c>
      <c r="J131" s="157">
        <v>39990</v>
      </c>
      <c r="K131" s="156">
        <f>ROUND(E131*J131,2)</f>
        <v>159960</v>
      </c>
      <c r="L131" s="156">
        <v>15</v>
      </c>
      <c r="M131" s="156">
        <f>G131*(1+L131/100)</f>
        <v>0</v>
      </c>
      <c r="N131" s="156">
        <v>0</v>
      </c>
      <c r="O131" s="156">
        <f>ROUND(E131*N131,2)</f>
        <v>0</v>
      </c>
      <c r="P131" s="156">
        <v>0</v>
      </c>
      <c r="Q131" s="156">
        <f>ROUND(E131*P131,2)</f>
        <v>0</v>
      </c>
      <c r="R131" s="156"/>
      <c r="S131" s="156" t="s">
        <v>485</v>
      </c>
      <c r="T131" s="156" t="s">
        <v>382</v>
      </c>
      <c r="U131" s="156">
        <v>0</v>
      </c>
      <c r="V131" s="156">
        <f>ROUND(E131*U131,2)</f>
        <v>0</v>
      </c>
      <c r="W131" s="156"/>
      <c r="X131" s="156" t="s">
        <v>383</v>
      </c>
      <c r="Y131" s="147"/>
      <c r="Z131" s="147"/>
      <c r="AA131" s="147"/>
      <c r="AB131" s="147"/>
      <c r="AC131" s="147"/>
      <c r="AD131" s="147"/>
      <c r="AE131" s="147"/>
      <c r="AF131" s="147" t="s">
        <v>384</v>
      </c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</row>
    <row r="132" spans="1:59" outlineLevel="1" x14ac:dyDescent="0.2">
      <c r="A132" s="154"/>
      <c r="B132" s="155"/>
      <c r="C132" s="249" t="s">
        <v>2923</v>
      </c>
      <c r="D132" s="250"/>
      <c r="E132" s="250"/>
      <c r="F132" s="250"/>
      <c r="G132" s="250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47"/>
      <c r="Z132" s="147"/>
      <c r="AA132" s="147"/>
      <c r="AB132" s="147"/>
      <c r="AC132" s="147"/>
      <c r="AD132" s="147"/>
      <c r="AE132" s="147"/>
      <c r="AF132" s="147" t="s">
        <v>655</v>
      </c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</row>
    <row r="133" spans="1:59" outlineLevel="1" x14ac:dyDescent="0.2">
      <c r="A133" s="154"/>
      <c r="B133" s="155"/>
      <c r="C133" s="247" t="s">
        <v>2924</v>
      </c>
      <c r="D133" s="248"/>
      <c r="E133" s="248"/>
      <c r="F133" s="248"/>
      <c r="G133" s="248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47"/>
      <c r="Z133" s="147"/>
      <c r="AA133" s="147"/>
      <c r="AB133" s="147"/>
      <c r="AC133" s="147"/>
      <c r="AD133" s="147"/>
      <c r="AE133" s="147"/>
      <c r="AF133" s="147" t="s">
        <v>655</v>
      </c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</row>
    <row r="134" spans="1:59" outlineLevel="1" x14ac:dyDescent="0.2">
      <c r="A134" s="154"/>
      <c r="B134" s="155"/>
      <c r="C134" s="247" t="s">
        <v>2925</v>
      </c>
      <c r="D134" s="248"/>
      <c r="E134" s="248"/>
      <c r="F134" s="248"/>
      <c r="G134" s="248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47"/>
      <c r="Z134" s="147"/>
      <c r="AA134" s="147"/>
      <c r="AB134" s="147"/>
      <c r="AC134" s="147"/>
      <c r="AD134" s="147"/>
      <c r="AE134" s="147"/>
      <c r="AF134" s="147" t="s">
        <v>655</v>
      </c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</row>
    <row r="135" spans="1:59" outlineLevel="1" x14ac:dyDescent="0.2">
      <c r="A135" s="154"/>
      <c r="B135" s="155"/>
      <c r="C135" s="247" t="s">
        <v>2720</v>
      </c>
      <c r="D135" s="248"/>
      <c r="E135" s="248"/>
      <c r="F135" s="248"/>
      <c r="G135" s="248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/>
      <c r="Y135" s="147"/>
      <c r="Z135" s="147"/>
      <c r="AA135" s="147"/>
      <c r="AB135" s="147"/>
      <c r="AC135" s="147"/>
      <c r="AD135" s="147"/>
      <c r="AE135" s="147"/>
      <c r="AF135" s="147" t="s">
        <v>655</v>
      </c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</row>
    <row r="136" spans="1:59" ht="45" outlineLevel="1" x14ac:dyDescent="0.2">
      <c r="A136" s="170">
        <v>82</v>
      </c>
      <c r="B136" s="171" t="s">
        <v>2721</v>
      </c>
      <c r="C136" s="184" t="s">
        <v>2722</v>
      </c>
      <c r="D136" s="172" t="s">
        <v>429</v>
      </c>
      <c r="E136" s="173">
        <v>1</v>
      </c>
      <c r="F136" s="174"/>
      <c r="G136" s="175">
        <f>ROUND(E136*F136,2)</f>
        <v>0</v>
      </c>
      <c r="H136" s="157">
        <v>0</v>
      </c>
      <c r="I136" s="156">
        <f>ROUND(E136*H136,2)</f>
        <v>0</v>
      </c>
      <c r="J136" s="157">
        <v>142091</v>
      </c>
      <c r="K136" s="156">
        <f>ROUND(E136*J136,2)</f>
        <v>142091</v>
      </c>
      <c r="L136" s="156">
        <v>15</v>
      </c>
      <c r="M136" s="156">
        <f>G136*(1+L136/100)</f>
        <v>0</v>
      </c>
      <c r="N136" s="156">
        <v>0</v>
      </c>
      <c r="O136" s="156">
        <f>ROUND(E136*N136,2)</f>
        <v>0</v>
      </c>
      <c r="P136" s="156">
        <v>0</v>
      </c>
      <c r="Q136" s="156">
        <f>ROUND(E136*P136,2)</f>
        <v>0</v>
      </c>
      <c r="R136" s="156"/>
      <c r="S136" s="156" t="s">
        <v>485</v>
      </c>
      <c r="T136" s="156" t="s">
        <v>382</v>
      </c>
      <c r="U136" s="156">
        <v>0</v>
      </c>
      <c r="V136" s="156">
        <f>ROUND(E136*U136,2)</f>
        <v>0</v>
      </c>
      <c r="W136" s="156"/>
      <c r="X136" s="156" t="s">
        <v>383</v>
      </c>
      <c r="Y136" s="147"/>
      <c r="Z136" s="147"/>
      <c r="AA136" s="147"/>
      <c r="AB136" s="147"/>
      <c r="AC136" s="147"/>
      <c r="AD136" s="147"/>
      <c r="AE136" s="147"/>
      <c r="AF136" s="147" t="s">
        <v>384</v>
      </c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</row>
    <row r="137" spans="1:59" outlineLevel="1" x14ac:dyDescent="0.2">
      <c r="A137" s="154"/>
      <c r="B137" s="155"/>
      <c r="C137" s="249" t="s">
        <v>2926</v>
      </c>
      <c r="D137" s="250"/>
      <c r="E137" s="250"/>
      <c r="F137" s="250"/>
      <c r="G137" s="250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47"/>
      <c r="Z137" s="147"/>
      <c r="AA137" s="147"/>
      <c r="AB137" s="147"/>
      <c r="AC137" s="147"/>
      <c r="AD137" s="147"/>
      <c r="AE137" s="147"/>
      <c r="AF137" s="147" t="s">
        <v>655</v>
      </c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</row>
    <row r="138" spans="1:59" outlineLevel="1" x14ac:dyDescent="0.2">
      <c r="A138" s="154"/>
      <c r="B138" s="155"/>
      <c r="C138" s="247" t="s">
        <v>2723</v>
      </c>
      <c r="D138" s="248"/>
      <c r="E138" s="248"/>
      <c r="F138" s="248"/>
      <c r="G138" s="248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47"/>
      <c r="Z138" s="147"/>
      <c r="AA138" s="147"/>
      <c r="AB138" s="147"/>
      <c r="AC138" s="147"/>
      <c r="AD138" s="147"/>
      <c r="AE138" s="147"/>
      <c r="AF138" s="147" t="s">
        <v>655</v>
      </c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</row>
    <row r="139" spans="1:59" ht="22.5" outlineLevel="1" x14ac:dyDescent="0.2">
      <c r="A139" s="176">
        <v>83</v>
      </c>
      <c r="B139" s="177" t="s">
        <v>2724</v>
      </c>
      <c r="C139" s="186" t="s">
        <v>2725</v>
      </c>
      <c r="D139" s="178" t="s">
        <v>429</v>
      </c>
      <c r="E139" s="179">
        <v>1</v>
      </c>
      <c r="F139" s="174"/>
      <c r="G139" s="181">
        <f>ROUND(E139*F139,2)</f>
        <v>0</v>
      </c>
      <c r="H139" s="157">
        <v>0</v>
      </c>
      <c r="I139" s="156">
        <f>ROUND(E139*H139,2)</f>
        <v>0</v>
      </c>
      <c r="J139" s="157">
        <v>12060</v>
      </c>
      <c r="K139" s="156">
        <f>ROUND(E139*J139,2)</f>
        <v>12060</v>
      </c>
      <c r="L139" s="156">
        <v>15</v>
      </c>
      <c r="M139" s="156">
        <f>G139*(1+L139/100)</f>
        <v>0</v>
      </c>
      <c r="N139" s="156">
        <v>0</v>
      </c>
      <c r="O139" s="156">
        <f>ROUND(E139*N139,2)</f>
        <v>0</v>
      </c>
      <c r="P139" s="156">
        <v>0</v>
      </c>
      <c r="Q139" s="156">
        <f>ROUND(E139*P139,2)</f>
        <v>0</v>
      </c>
      <c r="R139" s="156"/>
      <c r="S139" s="156" t="s">
        <v>485</v>
      </c>
      <c r="T139" s="156" t="s">
        <v>382</v>
      </c>
      <c r="U139" s="156">
        <v>0</v>
      </c>
      <c r="V139" s="156">
        <f>ROUND(E139*U139,2)</f>
        <v>0</v>
      </c>
      <c r="W139" s="156"/>
      <c r="X139" s="156" t="s">
        <v>383</v>
      </c>
      <c r="Y139" s="147"/>
      <c r="Z139" s="147"/>
      <c r="AA139" s="147"/>
      <c r="AB139" s="147"/>
      <c r="AC139" s="147"/>
      <c r="AD139" s="147"/>
      <c r="AE139" s="147"/>
      <c r="AF139" s="147" t="s">
        <v>384</v>
      </c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</row>
    <row r="140" spans="1:59" outlineLevel="1" x14ac:dyDescent="0.2">
      <c r="A140" s="176">
        <v>84</v>
      </c>
      <c r="B140" s="177" t="s">
        <v>2726</v>
      </c>
      <c r="C140" s="186" t="s">
        <v>2727</v>
      </c>
      <c r="D140" s="178" t="s">
        <v>429</v>
      </c>
      <c r="E140" s="179">
        <v>1</v>
      </c>
      <c r="F140" s="174"/>
      <c r="G140" s="181">
        <f>ROUND(E140*F140,2)</f>
        <v>0</v>
      </c>
      <c r="H140" s="157">
        <v>0</v>
      </c>
      <c r="I140" s="156">
        <f>ROUND(E140*H140,2)</f>
        <v>0</v>
      </c>
      <c r="J140" s="157">
        <v>3900</v>
      </c>
      <c r="K140" s="156">
        <f>ROUND(E140*J140,2)</f>
        <v>3900</v>
      </c>
      <c r="L140" s="156">
        <v>15</v>
      </c>
      <c r="M140" s="156">
        <f>G140*(1+L140/100)</f>
        <v>0</v>
      </c>
      <c r="N140" s="156">
        <v>0</v>
      </c>
      <c r="O140" s="156">
        <f>ROUND(E140*N140,2)</f>
        <v>0</v>
      </c>
      <c r="P140" s="156">
        <v>0</v>
      </c>
      <c r="Q140" s="156">
        <f>ROUND(E140*P140,2)</f>
        <v>0</v>
      </c>
      <c r="R140" s="156"/>
      <c r="S140" s="156" t="s">
        <v>485</v>
      </c>
      <c r="T140" s="156" t="s">
        <v>382</v>
      </c>
      <c r="U140" s="156">
        <v>0</v>
      </c>
      <c r="V140" s="156">
        <f>ROUND(E140*U140,2)</f>
        <v>0</v>
      </c>
      <c r="W140" s="156"/>
      <c r="X140" s="156" t="s">
        <v>383</v>
      </c>
      <c r="Y140" s="147"/>
      <c r="Z140" s="147"/>
      <c r="AA140" s="147"/>
      <c r="AB140" s="147"/>
      <c r="AC140" s="147"/>
      <c r="AD140" s="147"/>
      <c r="AE140" s="147"/>
      <c r="AF140" s="147" t="s">
        <v>384</v>
      </c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</row>
    <row r="141" spans="1:59" outlineLevel="1" x14ac:dyDescent="0.2">
      <c r="A141" s="176">
        <v>85</v>
      </c>
      <c r="B141" s="177" t="s">
        <v>2728</v>
      </c>
      <c r="C141" s="186" t="s">
        <v>2729</v>
      </c>
      <c r="D141" s="178" t="s">
        <v>429</v>
      </c>
      <c r="E141" s="179">
        <v>1</v>
      </c>
      <c r="F141" s="174"/>
      <c r="G141" s="181">
        <f>ROUND(E141*F141,2)</f>
        <v>0</v>
      </c>
      <c r="H141" s="157">
        <v>0</v>
      </c>
      <c r="I141" s="156">
        <f>ROUND(E141*H141,2)</f>
        <v>0</v>
      </c>
      <c r="J141" s="157">
        <v>13425</v>
      </c>
      <c r="K141" s="156">
        <f>ROUND(E141*J141,2)</f>
        <v>13425</v>
      </c>
      <c r="L141" s="156">
        <v>15</v>
      </c>
      <c r="M141" s="156">
        <f>G141*(1+L141/100)</f>
        <v>0</v>
      </c>
      <c r="N141" s="156">
        <v>0</v>
      </c>
      <c r="O141" s="156">
        <f>ROUND(E141*N141,2)</f>
        <v>0</v>
      </c>
      <c r="P141" s="156">
        <v>0</v>
      </c>
      <c r="Q141" s="156">
        <f>ROUND(E141*P141,2)</f>
        <v>0</v>
      </c>
      <c r="R141" s="156"/>
      <c r="S141" s="156" t="s">
        <v>485</v>
      </c>
      <c r="T141" s="156" t="s">
        <v>382</v>
      </c>
      <c r="U141" s="156">
        <v>0</v>
      </c>
      <c r="V141" s="156">
        <f>ROUND(E141*U141,2)</f>
        <v>0</v>
      </c>
      <c r="W141" s="156"/>
      <c r="X141" s="156" t="s">
        <v>383</v>
      </c>
      <c r="Y141" s="147"/>
      <c r="Z141" s="147"/>
      <c r="AA141" s="147"/>
      <c r="AB141" s="147"/>
      <c r="AC141" s="147"/>
      <c r="AD141" s="147"/>
      <c r="AE141" s="147"/>
      <c r="AF141" s="147" t="s">
        <v>384</v>
      </c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</row>
    <row r="142" spans="1:59" ht="45" outlineLevel="1" x14ac:dyDescent="0.2">
      <c r="A142" s="170">
        <v>86</v>
      </c>
      <c r="B142" s="171" t="s">
        <v>2730</v>
      </c>
      <c r="C142" s="184" t="s">
        <v>2731</v>
      </c>
      <c r="D142" s="172" t="s">
        <v>429</v>
      </c>
      <c r="E142" s="173">
        <v>1</v>
      </c>
      <c r="F142" s="174"/>
      <c r="G142" s="175">
        <f>ROUND(E142*F142,2)</f>
        <v>0</v>
      </c>
      <c r="H142" s="157">
        <v>0</v>
      </c>
      <c r="I142" s="156">
        <f>ROUND(E142*H142,2)</f>
        <v>0</v>
      </c>
      <c r="J142" s="157">
        <v>49990</v>
      </c>
      <c r="K142" s="156">
        <f>ROUND(E142*J142,2)</f>
        <v>49990</v>
      </c>
      <c r="L142" s="156">
        <v>15</v>
      </c>
      <c r="M142" s="156">
        <f>G142*(1+L142/100)</f>
        <v>0</v>
      </c>
      <c r="N142" s="156">
        <v>0</v>
      </c>
      <c r="O142" s="156">
        <f>ROUND(E142*N142,2)</f>
        <v>0</v>
      </c>
      <c r="P142" s="156">
        <v>0</v>
      </c>
      <c r="Q142" s="156">
        <f>ROUND(E142*P142,2)</f>
        <v>0</v>
      </c>
      <c r="R142" s="156"/>
      <c r="S142" s="156" t="s">
        <v>485</v>
      </c>
      <c r="T142" s="156" t="s">
        <v>382</v>
      </c>
      <c r="U142" s="156">
        <v>0</v>
      </c>
      <c r="V142" s="156">
        <f>ROUND(E142*U142,2)</f>
        <v>0</v>
      </c>
      <c r="W142" s="156"/>
      <c r="X142" s="156" t="s">
        <v>383</v>
      </c>
      <c r="Y142" s="147"/>
      <c r="Z142" s="147"/>
      <c r="AA142" s="147"/>
      <c r="AB142" s="147"/>
      <c r="AC142" s="147"/>
      <c r="AD142" s="147"/>
      <c r="AE142" s="147"/>
      <c r="AF142" s="147" t="s">
        <v>384</v>
      </c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</row>
    <row r="143" spans="1:59" outlineLevel="1" x14ac:dyDescent="0.2">
      <c r="A143" s="154"/>
      <c r="B143" s="155"/>
      <c r="C143" s="249" t="s">
        <v>2923</v>
      </c>
      <c r="D143" s="250"/>
      <c r="E143" s="250"/>
      <c r="F143" s="250"/>
      <c r="G143" s="250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47"/>
      <c r="Z143" s="147"/>
      <c r="AA143" s="147"/>
      <c r="AB143" s="147"/>
      <c r="AC143" s="147"/>
      <c r="AD143" s="147"/>
      <c r="AE143" s="147"/>
      <c r="AF143" s="147" t="s">
        <v>655</v>
      </c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</row>
    <row r="144" spans="1:59" outlineLevel="1" x14ac:dyDescent="0.2">
      <c r="A144" s="154"/>
      <c r="B144" s="155"/>
      <c r="C144" s="247" t="s">
        <v>2924</v>
      </c>
      <c r="D144" s="248"/>
      <c r="E144" s="248"/>
      <c r="F144" s="248"/>
      <c r="G144" s="248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47"/>
      <c r="Z144" s="147"/>
      <c r="AA144" s="147"/>
      <c r="AB144" s="147"/>
      <c r="AC144" s="147"/>
      <c r="AD144" s="147"/>
      <c r="AE144" s="147"/>
      <c r="AF144" s="147" t="s">
        <v>655</v>
      </c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</row>
    <row r="145" spans="1:59" outlineLevel="1" x14ac:dyDescent="0.2">
      <c r="A145" s="154"/>
      <c r="B145" s="155"/>
      <c r="C145" s="247" t="s">
        <v>2927</v>
      </c>
      <c r="D145" s="248"/>
      <c r="E145" s="248"/>
      <c r="F145" s="248"/>
      <c r="G145" s="248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47"/>
      <c r="Z145" s="147"/>
      <c r="AA145" s="147"/>
      <c r="AB145" s="147"/>
      <c r="AC145" s="147"/>
      <c r="AD145" s="147"/>
      <c r="AE145" s="147"/>
      <c r="AF145" s="147" t="s">
        <v>655</v>
      </c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</row>
    <row r="146" spans="1:59" outlineLevel="1" x14ac:dyDescent="0.2">
      <c r="A146" s="154"/>
      <c r="B146" s="155"/>
      <c r="C146" s="247" t="s">
        <v>2720</v>
      </c>
      <c r="D146" s="248"/>
      <c r="E146" s="248"/>
      <c r="F146" s="248"/>
      <c r="G146" s="248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47"/>
      <c r="Z146" s="147"/>
      <c r="AA146" s="147"/>
      <c r="AB146" s="147"/>
      <c r="AC146" s="147"/>
      <c r="AD146" s="147"/>
      <c r="AE146" s="147"/>
      <c r="AF146" s="147" t="s">
        <v>655</v>
      </c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</row>
    <row r="147" spans="1:59" ht="45" outlineLevel="1" x14ac:dyDescent="0.2">
      <c r="A147" s="170">
        <v>87</v>
      </c>
      <c r="B147" s="171" t="s">
        <v>2732</v>
      </c>
      <c r="C147" s="184" t="s">
        <v>2733</v>
      </c>
      <c r="D147" s="172" t="s">
        <v>429</v>
      </c>
      <c r="E147" s="173">
        <v>1</v>
      </c>
      <c r="F147" s="174"/>
      <c r="G147" s="175">
        <f>ROUND(E147*F147,2)</f>
        <v>0</v>
      </c>
      <c r="H147" s="157">
        <v>0</v>
      </c>
      <c r="I147" s="156">
        <f>ROUND(E147*H147,2)</f>
        <v>0</v>
      </c>
      <c r="J147" s="157">
        <v>51695</v>
      </c>
      <c r="K147" s="156">
        <f>ROUND(E147*J147,2)</f>
        <v>51695</v>
      </c>
      <c r="L147" s="156">
        <v>15</v>
      </c>
      <c r="M147" s="156">
        <f>G147*(1+L147/100)</f>
        <v>0</v>
      </c>
      <c r="N147" s="156">
        <v>0</v>
      </c>
      <c r="O147" s="156">
        <f>ROUND(E147*N147,2)</f>
        <v>0</v>
      </c>
      <c r="P147" s="156">
        <v>0</v>
      </c>
      <c r="Q147" s="156">
        <f>ROUND(E147*P147,2)</f>
        <v>0</v>
      </c>
      <c r="R147" s="156"/>
      <c r="S147" s="156" t="s">
        <v>485</v>
      </c>
      <c r="T147" s="156" t="s">
        <v>382</v>
      </c>
      <c r="U147" s="156">
        <v>0</v>
      </c>
      <c r="V147" s="156">
        <f>ROUND(E147*U147,2)</f>
        <v>0</v>
      </c>
      <c r="W147" s="156"/>
      <c r="X147" s="156" t="s">
        <v>383</v>
      </c>
      <c r="Y147" s="147"/>
      <c r="Z147" s="147"/>
      <c r="AA147" s="147"/>
      <c r="AB147" s="147"/>
      <c r="AC147" s="147"/>
      <c r="AD147" s="147"/>
      <c r="AE147" s="147"/>
      <c r="AF147" s="147" t="s">
        <v>384</v>
      </c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</row>
    <row r="148" spans="1:59" outlineLevel="1" x14ac:dyDescent="0.2">
      <c r="A148" s="154"/>
      <c r="B148" s="155"/>
      <c r="C148" s="249" t="s">
        <v>2928</v>
      </c>
      <c r="D148" s="250"/>
      <c r="E148" s="250"/>
      <c r="F148" s="250"/>
      <c r="G148" s="250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47"/>
      <c r="Z148" s="147"/>
      <c r="AA148" s="147"/>
      <c r="AB148" s="147"/>
      <c r="AC148" s="147"/>
      <c r="AD148" s="147"/>
      <c r="AE148" s="147"/>
      <c r="AF148" s="147" t="s">
        <v>655</v>
      </c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</row>
    <row r="149" spans="1:59" outlineLevel="1" x14ac:dyDescent="0.2">
      <c r="A149" s="154"/>
      <c r="B149" s="155"/>
      <c r="C149" s="247" t="s">
        <v>2723</v>
      </c>
      <c r="D149" s="248"/>
      <c r="E149" s="248"/>
      <c r="F149" s="248"/>
      <c r="G149" s="248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47"/>
      <c r="Z149" s="147"/>
      <c r="AA149" s="147"/>
      <c r="AB149" s="147"/>
      <c r="AC149" s="147"/>
      <c r="AD149" s="147"/>
      <c r="AE149" s="147"/>
      <c r="AF149" s="147" t="s">
        <v>655</v>
      </c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</row>
    <row r="150" spans="1:59" ht="22.5" outlineLevel="1" x14ac:dyDescent="0.2">
      <c r="A150" s="176">
        <v>88</v>
      </c>
      <c r="B150" s="177" t="s">
        <v>2734</v>
      </c>
      <c r="C150" s="186" t="s">
        <v>2735</v>
      </c>
      <c r="D150" s="178" t="s">
        <v>429</v>
      </c>
      <c r="E150" s="179">
        <v>1</v>
      </c>
      <c r="F150" s="174"/>
      <c r="G150" s="181">
        <f>ROUND(E150*F150,2)</f>
        <v>0</v>
      </c>
      <c r="H150" s="157">
        <v>0</v>
      </c>
      <c r="I150" s="156">
        <f>ROUND(E150*H150,2)</f>
        <v>0</v>
      </c>
      <c r="J150" s="157">
        <v>3675</v>
      </c>
      <c r="K150" s="156">
        <f>ROUND(E150*J150,2)</f>
        <v>3675</v>
      </c>
      <c r="L150" s="156">
        <v>15</v>
      </c>
      <c r="M150" s="156">
        <f>G150*(1+L150/100)</f>
        <v>0</v>
      </c>
      <c r="N150" s="156">
        <v>0</v>
      </c>
      <c r="O150" s="156">
        <f>ROUND(E150*N150,2)</f>
        <v>0</v>
      </c>
      <c r="P150" s="156">
        <v>0</v>
      </c>
      <c r="Q150" s="156">
        <f>ROUND(E150*P150,2)</f>
        <v>0</v>
      </c>
      <c r="R150" s="156"/>
      <c r="S150" s="156" t="s">
        <v>485</v>
      </c>
      <c r="T150" s="156" t="s">
        <v>382</v>
      </c>
      <c r="U150" s="156">
        <v>0</v>
      </c>
      <c r="V150" s="156">
        <f>ROUND(E150*U150,2)</f>
        <v>0</v>
      </c>
      <c r="W150" s="156"/>
      <c r="X150" s="156" t="s">
        <v>383</v>
      </c>
      <c r="Y150" s="147"/>
      <c r="Z150" s="147"/>
      <c r="AA150" s="147"/>
      <c r="AB150" s="147"/>
      <c r="AC150" s="147"/>
      <c r="AD150" s="147"/>
      <c r="AE150" s="147"/>
      <c r="AF150" s="147" t="s">
        <v>384</v>
      </c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</row>
    <row r="151" spans="1:59" outlineLevel="1" x14ac:dyDescent="0.2">
      <c r="A151" s="176">
        <v>89</v>
      </c>
      <c r="B151" s="177" t="s">
        <v>2736</v>
      </c>
      <c r="C151" s="186" t="s">
        <v>2727</v>
      </c>
      <c r="D151" s="178" t="s">
        <v>429</v>
      </c>
      <c r="E151" s="179">
        <v>1</v>
      </c>
      <c r="F151" s="174"/>
      <c r="G151" s="181">
        <f>ROUND(E151*F151,2)</f>
        <v>0</v>
      </c>
      <c r="H151" s="157">
        <v>0</v>
      </c>
      <c r="I151" s="156">
        <f>ROUND(E151*H151,2)</f>
        <v>0</v>
      </c>
      <c r="J151" s="157">
        <v>2430</v>
      </c>
      <c r="K151" s="156">
        <f>ROUND(E151*J151,2)</f>
        <v>2430</v>
      </c>
      <c r="L151" s="156">
        <v>15</v>
      </c>
      <c r="M151" s="156">
        <f>G151*(1+L151/100)</f>
        <v>0</v>
      </c>
      <c r="N151" s="156">
        <v>0</v>
      </c>
      <c r="O151" s="156">
        <f>ROUND(E151*N151,2)</f>
        <v>0</v>
      </c>
      <c r="P151" s="156">
        <v>0</v>
      </c>
      <c r="Q151" s="156">
        <f>ROUND(E151*P151,2)</f>
        <v>0</v>
      </c>
      <c r="R151" s="156"/>
      <c r="S151" s="156" t="s">
        <v>485</v>
      </c>
      <c r="T151" s="156" t="s">
        <v>382</v>
      </c>
      <c r="U151" s="156">
        <v>0</v>
      </c>
      <c r="V151" s="156">
        <f>ROUND(E151*U151,2)</f>
        <v>0</v>
      </c>
      <c r="W151" s="156"/>
      <c r="X151" s="156" t="s">
        <v>383</v>
      </c>
      <c r="Y151" s="147"/>
      <c r="Z151" s="147"/>
      <c r="AA151" s="147"/>
      <c r="AB151" s="147"/>
      <c r="AC151" s="147"/>
      <c r="AD151" s="147"/>
      <c r="AE151" s="147"/>
      <c r="AF151" s="147" t="s">
        <v>384</v>
      </c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</row>
    <row r="152" spans="1:59" outlineLevel="1" x14ac:dyDescent="0.2">
      <c r="A152" s="176">
        <v>90</v>
      </c>
      <c r="B152" s="177" t="s">
        <v>2737</v>
      </c>
      <c r="C152" s="186" t="s">
        <v>2729</v>
      </c>
      <c r="D152" s="178" t="s">
        <v>429</v>
      </c>
      <c r="E152" s="179">
        <v>1</v>
      </c>
      <c r="F152" s="174"/>
      <c r="G152" s="181">
        <f>ROUND(E152*F152,2)</f>
        <v>0</v>
      </c>
      <c r="H152" s="157">
        <v>5355</v>
      </c>
      <c r="I152" s="156">
        <f>ROUND(E152*H152,2)</f>
        <v>5355</v>
      </c>
      <c r="J152" s="157">
        <v>0</v>
      </c>
      <c r="K152" s="156">
        <f>ROUND(E152*J152,2)</f>
        <v>0</v>
      </c>
      <c r="L152" s="156">
        <v>15</v>
      </c>
      <c r="M152" s="156">
        <f>G152*(1+L152/100)</f>
        <v>0</v>
      </c>
      <c r="N152" s="156">
        <v>0</v>
      </c>
      <c r="O152" s="156">
        <f>ROUND(E152*N152,2)</f>
        <v>0</v>
      </c>
      <c r="P152" s="156">
        <v>0</v>
      </c>
      <c r="Q152" s="156">
        <f>ROUND(E152*P152,2)</f>
        <v>0</v>
      </c>
      <c r="R152" s="156"/>
      <c r="S152" s="156" t="s">
        <v>485</v>
      </c>
      <c r="T152" s="156" t="s">
        <v>382</v>
      </c>
      <c r="U152" s="156">
        <v>0</v>
      </c>
      <c r="V152" s="156">
        <f>ROUND(E152*U152,2)</f>
        <v>0</v>
      </c>
      <c r="W152" s="156"/>
      <c r="X152" s="156" t="s">
        <v>407</v>
      </c>
      <c r="Y152" s="147"/>
      <c r="Z152" s="147"/>
      <c r="AA152" s="147"/>
      <c r="AB152" s="147"/>
      <c r="AC152" s="147"/>
      <c r="AD152" s="147"/>
      <c r="AE152" s="147"/>
      <c r="AF152" s="147" t="s">
        <v>408</v>
      </c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</row>
    <row r="153" spans="1:59" outlineLevel="1" x14ac:dyDescent="0.2">
      <c r="A153" s="176">
        <v>91</v>
      </c>
      <c r="B153" s="177" t="s">
        <v>2738</v>
      </c>
      <c r="C153" s="186" t="s">
        <v>2739</v>
      </c>
      <c r="D153" s="178" t="s">
        <v>429</v>
      </c>
      <c r="E153" s="179">
        <v>3</v>
      </c>
      <c r="F153" s="174"/>
      <c r="G153" s="181">
        <f>ROUND(E153*F153,2)</f>
        <v>0</v>
      </c>
      <c r="H153" s="157">
        <v>0</v>
      </c>
      <c r="I153" s="156">
        <f>ROUND(E153*H153,2)</f>
        <v>0</v>
      </c>
      <c r="J153" s="157">
        <v>3700</v>
      </c>
      <c r="K153" s="156">
        <f>ROUND(E153*J153,2)</f>
        <v>11100</v>
      </c>
      <c r="L153" s="156">
        <v>15</v>
      </c>
      <c r="M153" s="156">
        <f>G153*(1+L153/100)</f>
        <v>0</v>
      </c>
      <c r="N153" s="156">
        <v>0</v>
      </c>
      <c r="O153" s="156">
        <f>ROUND(E153*N153,2)</f>
        <v>0</v>
      </c>
      <c r="P153" s="156">
        <v>0</v>
      </c>
      <c r="Q153" s="156">
        <f>ROUND(E153*P153,2)</f>
        <v>0</v>
      </c>
      <c r="R153" s="156"/>
      <c r="S153" s="156" t="s">
        <v>485</v>
      </c>
      <c r="T153" s="156" t="s">
        <v>382</v>
      </c>
      <c r="U153" s="156">
        <v>0</v>
      </c>
      <c r="V153" s="156">
        <f>ROUND(E153*U153,2)</f>
        <v>0</v>
      </c>
      <c r="W153" s="156"/>
      <c r="X153" s="156" t="s">
        <v>383</v>
      </c>
      <c r="Y153" s="147"/>
      <c r="Z153" s="147"/>
      <c r="AA153" s="147"/>
      <c r="AB153" s="147"/>
      <c r="AC153" s="147"/>
      <c r="AD153" s="147"/>
      <c r="AE153" s="147"/>
      <c r="AF153" s="147" t="s">
        <v>384</v>
      </c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</row>
    <row r="154" spans="1:59" outlineLevel="1" x14ac:dyDescent="0.2">
      <c r="A154" s="176">
        <v>92</v>
      </c>
      <c r="B154" s="177" t="s">
        <v>2740</v>
      </c>
      <c r="C154" s="186" t="s">
        <v>2739</v>
      </c>
      <c r="D154" s="178" t="s">
        <v>429</v>
      </c>
      <c r="E154" s="179">
        <v>1</v>
      </c>
      <c r="F154" s="174"/>
      <c r="G154" s="181">
        <f>ROUND(E154*F154,2)</f>
        <v>0</v>
      </c>
      <c r="H154" s="157">
        <v>0</v>
      </c>
      <c r="I154" s="156">
        <f>ROUND(E154*H154,2)</f>
        <v>0</v>
      </c>
      <c r="J154" s="157">
        <v>3400</v>
      </c>
      <c r="K154" s="156">
        <f>ROUND(E154*J154,2)</f>
        <v>3400</v>
      </c>
      <c r="L154" s="156">
        <v>15</v>
      </c>
      <c r="M154" s="156">
        <f>G154*(1+L154/100)</f>
        <v>0</v>
      </c>
      <c r="N154" s="156">
        <v>0</v>
      </c>
      <c r="O154" s="156">
        <f>ROUND(E154*N154,2)</f>
        <v>0</v>
      </c>
      <c r="P154" s="156">
        <v>0</v>
      </c>
      <c r="Q154" s="156">
        <f>ROUND(E154*P154,2)</f>
        <v>0</v>
      </c>
      <c r="R154" s="156"/>
      <c r="S154" s="156" t="s">
        <v>485</v>
      </c>
      <c r="T154" s="156" t="s">
        <v>382</v>
      </c>
      <c r="U154" s="156">
        <v>0</v>
      </c>
      <c r="V154" s="156">
        <f>ROUND(E154*U154,2)</f>
        <v>0</v>
      </c>
      <c r="W154" s="156"/>
      <c r="X154" s="156" t="s">
        <v>383</v>
      </c>
      <c r="Y154" s="147"/>
      <c r="Z154" s="147"/>
      <c r="AA154" s="147"/>
      <c r="AB154" s="147"/>
      <c r="AC154" s="147"/>
      <c r="AD154" s="147"/>
      <c r="AE154" s="147"/>
      <c r="AF154" s="147" t="s">
        <v>384</v>
      </c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</row>
    <row r="155" spans="1:59" x14ac:dyDescent="0.2">
      <c r="A155" s="164" t="s">
        <v>376</v>
      </c>
      <c r="B155" s="165" t="s">
        <v>187</v>
      </c>
      <c r="C155" s="183" t="s">
        <v>188</v>
      </c>
      <c r="D155" s="166"/>
      <c r="E155" s="167"/>
      <c r="F155" s="168"/>
      <c r="G155" s="169">
        <f>SUMIF(AF156:AF164,"&lt;&gt;NOR",G156:G164)</f>
        <v>0</v>
      </c>
      <c r="H155" s="163"/>
      <c r="I155" s="163">
        <f>SUM(I156:I164)</f>
        <v>0</v>
      </c>
      <c r="J155" s="163"/>
      <c r="K155" s="163">
        <f>SUM(K156:K164)</f>
        <v>640812</v>
      </c>
      <c r="L155" s="163"/>
      <c r="M155" s="163">
        <f>SUM(M156:M164)</f>
        <v>0</v>
      </c>
      <c r="N155" s="163"/>
      <c r="O155" s="163">
        <f>SUM(O156:O164)</f>
        <v>0</v>
      </c>
      <c r="P155" s="163"/>
      <c r="Q155" s="163">
        <f>SUM(Q156:Q164)</f>
        <v>0</v>
      </c>
      <c r="R155" s="163"/>
      <c r="S155" s="163"/>
      <c r="T155" s="163"/>
      <c r="U155" s="163"/>
      <c r="V155" s="163">
        <f>SUM(V156:V164)</f>
        <v>0</v>
      </c>
      <c r="W155" s="163"/>
      <c r="X155" s="163"/>
      <c r="AF155" t="s">
        <v>377</v>
      </c>
    </row>
    <row r="156" spans="1:59" ht="45" outlineLevel="1" x14ac:dyDescent="0.2">
      <c r="A156" s="170">
        <v>93</v>
      </c>
      <c r="B156" s="171" t="s">
        <v>2741</v>
      </c>
      <c r="C156" s="184" t="s">
        <v>2742</v>
      </c>
      <c r="D156" s="172" t="s">
        <v>429</v>
      </c>
      <c r="E156" s="173">
        <v>1</v>
      </c>
      <c r="F156" s="174"/>
      <c r="G156" s="175">
        <f>ROUND(E156*F156,2)</f>
        <v>0</v>
      </c>
      <c r="H156" s="157">
        <v>0</v>
      </c>
      <c r="I156" s="156">
        <f>ROUND(E156*H156,2)</f>
        <v>0</v>
      </c>
      <c r="J156" s="157">
        <v>280000</v>
      </c>
      <c r="K156" s="156">
        <f>ROUND(E156*J156,2)</f>
        <v>280000</v>
      </c>
      <c r="L156" s="156">
        <v>15</v>
      </c>
      <c r="M156" s="156">
        <f>G156*(1+L156/100)</f>
        <v>0</v>
      </c>
      <c r="N156" s="156">
        <v>0</v>
      </c>
      <c r="O156" s="156">
        <f>ROUND(E156*N156,2)</f>
        <v>0</v>
      </c>
      <c r="P156" s="156">
        <v>0</v>
      </c>
      <c r="Q156" s="156">
        <f>ROUND(E156*P156,2)</f>
        <v>0</v>
      </c>
      <c r="R156" s="156"/>
      <c r="S156" s="156" t="s">
        <v>485</v>
      </c>
      <c r="T156" s="156" t="s">
        <v>382</v>
      </c>
      <c r="U156" s="156">
        <v>0</v>
      </c>
      <c r="V156" s="156">
        <f>ROUND(E156*U156,2)</f>
        <v>0</v>
      </c>
      <c r="W156" s="156"/>
      <c r="X156" s="156" t="s">
        <v>383</v>
      </c>
      <c r="Y156" s="147"/>
      <c r="Z156" s="147"/>
      <c r="AA156" s="147"/>
      <c r="AB156" s="147"/>
      <c r="AC156" s="147"/>
      <c r="AD156" s="147"/>
      <c r="AE156" s="147"/>
      <c r="AF156" s="147" t="s">
        <v>384</v>
      </c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</row>
    <row r="157" spans="1:59" ht="78.75" outlineLevel="1" x14ac:dyDescent="0.2">
      <c r="A157" s="154"/>
      <c r="B157" s="155"/>
      <c r="C157" s="249" t="s">
        <v>2743</v>
      </c>
      <c r="D157" s="250"/>
      <c r="E157" s="250"/>
      <c r="F157" s="250"/>
      <c r="G157" s="250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47"/>
      <c r="Z157" s="147"/>
      <c r="AA157" s="147"/>
      <c r="AB157" s="147"/>
      <c r="AC157" s="147"/>
      <c r="AD157" s="147"/>
      <c r="AE157" s="147"/>
      <c r="AF157" s="147" t="s">
        <v>655</v>
      </c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91" t="str">
        <f>C157</f>
        <v>autodiagnostika, tepelný výměník. Hodinový mycí výkon až 3920 ks skla/h, 1260 talířů/h, 420 podnosů 530x325mm/h, prodloužený program (cyklus 300s), vstupní zásuvná výška 410 mm, koš 500x500mm, lisovaná nádrž, zaoblené rohy, elektronický dávkovač oplachového a mycího prostředku, výkonné mycí čerpadlo (1490 W), masivní nerezová rotační mycí ramena  a 2 rotační oplachovací ramena s optimálním rozložením a sklonem trysek. Dvojitý filtrační systém, nerezové vyjímatelné filtry uložené v lisované mycí vaně, zpětný ventil zabraňující kontaminaci a udržující kvalitu vody ve vaně, podpůrné oplachové čerpadlo garantující tlak a teplotu vody 85°C.  el.: příkon 9,9 kW, 400V</v>
      </c>
      <c r="BA157" s="147"/>
      <c r="BB157" s="147"/>
      <c r="BC157" s="147"/>
      <c r="BD157" s="147"/>
      <c r="BE157" s="147"/>
      <c r="BF157" s="147"/>
      <c r="BG157" s="147"/>
    </row>
    <row r="158" spans="1:59" ht="22.5" outlineLevel="1" x14ac:dyDescent="0.2">
      <c r="A158" s="176">
        <v>94</v>
      </c>
      <c r="B158" s="177" t="s">
        <v>2744</v>
      </c>
      <c r="C158" s="186" t="s">
        <v>2745</v>
      </c>
      <c r="D158" s="178" t="s">
        <v>429</v>
      </c>
      <c r="E158" s="179">
        <v>1</v>
      </c>
      <c r="F158" s="174"/>
      <c r="G158" s="181">
        <f>ROUND(E158*F158,2)</f>
        <v>0</v>
      </c>
      <c r="H158" s="157">
        <v>0</v>
      </c>
      <c r="I158" s="156">
        <f>ROUND(E158*H158,2)</f>
        <v>0</v>
      </c>
      <c r="J158" s="157">
        <v>44316</v>
      </c>
      <c r="K158" s="156">
        <f>ROUND(E158*J158,2)</f>
        <v>44316</v>
      </c>
      <c r="L158" s="156">
        <v>15</v>
      </c>
      <c r="M158" s="156">
        <f>G158*(1+L158/100)</f>
        <v>0</v>
      </c>
      <c r="N158" s="156">
        <v>0</v>
      </c>
      <c r="O158" s="156">
        <f>ROUND(E158*N158,2)</f>
        <v>0</v>
      </c>
      <c r="P158" s="156">
        <v>0</v>
      </c>
      <c r="Q158" s="156">
        <f>ROUND(E158*P158,2)</f>
        <v>0</v>
      </c>
      <c r="R158" s="156"/>
      <c r="S158" s="156" t="s">
        <v>485</v>
      </c>
      <c r="T158" s="156" t="s">
        <v>382</v>
      </c>
      <c r="U158" s="156">
        <v>0</v>
      </c>
      <c r="V158" s="156">
        <f>ROUND(E158*U158,2)</f>
        <v>0</v>
      </c>
      <c r="W158" s="156"/>
      <c r="X158" s="156" t="s">
        <v>383</v>
      </c>
      <c r="Y158" s="147"/>
      <c r="Z158" s="147"/>
      <c r="AA158" s="147"/>
      <c r="AB158" s="147"/>
      <c r="AC158" s="147"/>
      <c r="AD158" s="147"/>
      <c r="AE158" s="147"/>
      <c r="AF158" s="147" t="s">
        <v>384</v>
      </c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</row>
    <row r="159" spans="1:59" ht="22.5" outlineLevel="1" x14ac:dyDescent="0.2">
      <c r="A159" s="176">
        <v>95</v>
      </c>
      <c r="B159" s="177" t="s">
        <v>2746</v>
      </c>
      <c r="C159" s="186" t="s">
        <v>2747</v>
      </c>
      <c r="D159" s="178" t="s">
        <v>429</v>
      </c>
      <c r="E159" s="179">
        <v>1</v>
      </c>
      <c r="F159" s="174"/>
      <c r="G159" s="181">
        <f>ROUND(E159*F159,2)</f>
        <v>0</v>
      </c>
      <c r="H159" s="157">
        <v>0</v>
      </c>
      <c r="I159" s="156">
        <f>ROUND(E159*H159,2)</f>
        <v>0</v>
      </c>
      <c r="J159" s="157">
        <v>6195</v>
      </c>
      <c r="K159" s="156">
        <f>ROUND(E159*J159,2)</f>
        <v>6195</v>
      </c>
      <c r="L159" s="156">
        <v>15</v>
      </c>
      <c r="M159" s="156">
        <f>G159*(1+L159/100)</f>
        <v>0</v>
      </c>
      <c r="N159" s="156">
        <v>0</v>
      </c>
      <c r="O159" s="156">
        <f>ROUND(E159*N159,2)</f>
        <v>0</v>
      </c>
      <c r="P159" s="156">
        <v>0</v>
      </c>
      <c r="Q159" s="156">
        <f>ROUND(E159*P159,2)</f>
        <v>0</v>
      </c>
      <c r="R159" s="156"/>
      <c r="S159" s="156" t="s">
        <v>485</v>
      </c>
      <c r="T159" s="156" t="s">
        <v>382</v>
      </c>
      <c r="U159" s="156">
        <v>0</v>
      </c>
      <c r="V159" s="156">
        <f>ROUND(E159*U159,2)</f>
        <v>0</v>
      </c>
      <c r="W159" s="156"/>
      <c r="X159" s="156" t="s">
        <v>383</v>
      </c>
      <c r="Y159" s="147"/>
      <c r="Z159" s="147"/>
      <c r="AA159" s="147"/>
      <c r="AB159" s="147"/>
      <c r="AC159" s="147"/>
      <c r="AD159" s="147"/>
      <c r="AE159" s="147"/>
      <c r="AF159" s="147" t="s">
        <v>384</v>
      </c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</row>
    <row r="160" spans="1:59" outlineLevel="1" x14ac:dyDescent="0.2">
      <c r="A160" s="176">
        <v>96</v>
      </c>
      <c r="B160" s="177" t="s">
        <v>2748</v>
      </c>
      <c r="C160" s="186" t="s">
        <v>2749</v>
      </c>
      <c r="D160" s="178" t="s">
        <v>429</v>
      </c>
      <c r="E160" s="179">
        <v>1</v>
      </c>
      <c r="F160" s="174"/>
      <c r="G160" s="181">
        <f>ROUND(E160*F160,2)</f>
        <v>0</v>
      </c>
      <c r="H160" s="157">
        <v>0</v>
      </c>
      <c r="I160" s="156">
        <f>ROUND(E160*H160,2)</f>
        <v>0</v>
      </c>
      <c r="J160" s="157">
        <v>22570</v>
      </c>
      <c r="K160" s="156">
        <f>ROUND(E160*J160,2)</f>
        <v>22570</v>
      </c>
      <c r="L160" s="156">
        <v>15</v>
      </c>
      <c r="M160" s="156">
        <f>G160*(1+L160/100)</f>
        <v>0</v>
      </c>
      <c r="N160" s="156">
        <v>0</v>
      </c>
      <c r="O160" s="156">
        <f>ROUND(E160*N160,2)</f>
        <v>0</v>
      </c>
      <c r="P160" s="156">
        <v>0</v>
      </c>
      <c r="Q160" s="156">
        <f>ROUND(E160*P160,2)</f>
        <v>0</v>
      </c>
      <c r="R160" s="156"/>
      <c r="S160" s="156" t="s">
        <v>485</v>
      </c>
      <c r="T160" s="156" t="s">
        <v>382</v>
      </c>
      <c r="U160" s="156">
        <v>0</v>
      </c>
      <c r="V160" s="156">
        <f>ROUND(E160*U160,2)</f>
        <v>0</v>
      </c>
      <c r="W160" s="156"/>
      <c r="X160" s="156" t="s">
        <v>383</v>
      </c>
      <c r="Y160" s="147"/>
      <c r="Z160" s="147"/>
      <c r="AA160" s="147"/>
      <c r="AB160" s="147"/>
      <c r="AC160" s="147"/>
      <c r="AD160" s="147"/>
      <c r="AE160" s="147"/>
      <c r="AF160" s="147" t="s">
        <v>384</v>
      </c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</row>
    <row r="161" spans="1:59" ht="22.5" outlineLevel="1" x14ac:dyDescent="0.2">
      <c r="A161" s="176">
        <v>97</v>
      </c>
      <c r="B161" s="177" t="s">
        <v>2750</v>
      </c>
      <c r="C161" s="186" t="s">
        <v>2751</v>
      </c>
      <c r="D161" s="178" t="s">
        <v>429</v>
      </c>
      <c r="E161" s="179">
        <v>1</v>
      </c>
      <c r="F161" s="174"/>
      <c r="G161" s="181">
        <f>ROUND(E161*F161,2)</f>
        <v>0</v>
      </c>
      <c r="H161" s="157">
        <v>0</v>
      </c>
      <c r="I161" s="156">
        <f>ROUND(E161*H161,2)</f>
        <v>0</v>
      </c>
      <c r="J161" s="157">
        <v>18707</v>
      </c>
      <c r="K161" s="156">
        <f>ROUND(E161*J161,2)</f>
        <v>18707</v>
      </c>
      <c r="L161" s="156">
        <v>15</v>
      </c>
      <c r="M161" s="156">
        <f>G161*(1+L161/100)</f>
        <v>0</v>
      </c>
      <c r="N161" s="156">
        <v>0</v>
      </c>
      <c r="O161" s="156">
        <f>ROUND(E161*N161,2)</f>
        <v>0</v>
      </c>
      <c r="P161" s="156">
        <v>0</v>
      </c>
      <c r="Q161" s="156">
        <f>ROUND(E161*P161,2)</f>
        <v>0</v>
      </c>
      <c r="R161" s="156"/>
      <c r="S161" s="156" t="s">
        <v>485</v>
      </c>
      <c r="T161" s="156" t="s">
        <v>382</v>
      </c>
      <c r="U161" s="156">
        <v>0</v>
      </c>
      <c r="V161" s="156">
        <f>ROUND(E161*U161,2)</f>
        <v>0</v>
      </c>
      <c r="W161" s="156"/>
      <c r="X161" s="156" t="s">
        <v>383</v>
      </c>
      <c r="Y161" s="147"/>
      <c r="Z161" s="147"/>
      <c r="AA161" s="147"/>
      <c r="AB161" s="147"/>
      <c r="AC161" s="147"/>
      <c r="AD161" s="147"/>
      <c r="AE161" s="147"/>
      <c r="AF161" s="147" t="s">
        <v>384</v>
      </c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</row>
    <row r="162" spans="1:59" ht="45" outlineLevel="1" x14ac:dyDescent="0.2">
      <c r="A162" s="170">
        <v>98</v>
      </c>
      <c r="B162" s="171" t="s">
        <v>2752</v>
      </c>
      <c r="C162" s="184" t="s">
        <v>2753</v>
      </c>
      <c r="D162" s="172" t="s">
        <v>429</v>
      </c>
      <c r="E162" s="173">
        <v>4</v>
      </c>
      <c r="F162" s="174"/>
      <c r="G162" s="175">
        <f>ROUND(E162*F162,2)</f>
        <v>0</v>
      </c>
      <c r="H162" s="157">
        <v>0</v>
      </c>
      <c r="I162" s="156">
        <f>ROUND(E162*H162,2)</f>
        <v>0</v>
      </c>
      <c r="J162" s="157">
        <v>63000</v>
      </c>
      <c r="K162" s="156">
        <f>ROUND(E162*J162,2)</f>
        <v>252000</v>
      </c>
      <c r="L162" s="156">
        <v>15</v>
      </c>
      <c r="M162" s="156">
        <f>G162*(1+L162/100)</f>
        <v>0</v>
      </c>
      <c r="N162" s="156">
        <v>0</v>
      </c>
      <c r="O162" s="156">
        <f>ROUND(E162*N162,2)</f>
        <v>0</v>
      </c>
      <c r="P162" s="156">
        <v>0</v>
      </c>
      <c r="Q162" s="156">
        <f>ROUND(E162*P162,2)</f>
        <v>0</v>
      </c>
      <c r="R162" s="156"/>
      <c r="S162" s="156" t="s">
        <v>485</v>
      </c>
      <c r="T162" s="156" t="s">
        <v>382</v>
      </c>
      <c r="U162" s="156">
        <v>0</v>
      </c>
      <c r="V162" s="156">
        <f>ROUND(E162*U162,2)</f>
        <v>0</v>
      </c>
      <c r="W162" s="156"/>
      <c r="X162" s="156" t="s">
        <v>383</v>
      </c>
      <c r="Y162" s="147"/>
      <c r="Z162" s="147"/>
      <c r="AA162" s="147"/>
      <c r="AB162" s="147"/>
      <c r="AC162" s="147"/>
      <c r="AD162" s="147"/>
      <c r="AE162" s="147"/>
      <c r="AF162" s="147" t="s">
        <v>384</v>
      </c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</row>
    <row r="163" spans="1:59" outlineLevel="1" x14ac:dyDescent="0.2">
      <c r="A163" s="154"/>
      <c r="B163" s="155"/>
      <c r="C163" s="249" t="s">
        <v>2754</v>
      </c>
      <c r="D163" s="250"/>
      <c r="E163" s="250"/>
      <c r="F163" s="250"/>
      <c r="G163" s="250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47"/>
      <c r="Z163" s="147"/>
      <c r="AA163" s="147"/>
      <c r="AB163" s="147"/>
      <c r="AC163" s="147"/>
      <c r="AD163" s="147"/>
      <c r="AE163" s="147"/>
      <c r="AF163" s="147" t="s">
        <v>655</v>
      </c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</row>
    <row r="164" spans="1:59" ht="22.5" outlineLevel="1" x14ac:dyDescent="0.2">
      <c r="A164" s="176">
        <v>99</v>
      </c>
      <c r="B164" s="177" t="s">
        <v>2755</v>
      </c>
      <c r="C164" s="186" t="s">
        <v>2756</v>
      </c>
      <c r="D164" s="178" t="s">
        <v>429</v>
      </c>
      <c r="E164" s="179">
        <v>1</v>
      </c>
      <c r="F164" s="174"/>
      <c r="G164" s="181">
        <f>ROUND(E164*F164,2)</f>
        <v>0</v>
      </c>
      <c r="H164" s="157">
        <v>0</v>
      </c>
      <c r="I164" s="156">
        <f>ROUND(E164*H164,2)</f>
        <v>0</v>
      </c>
      <c r="J164" s="157">
        <v>17024</v>
      </c>
      <c r="K164" s="156">
        <f>ROUND(E164*J164,2)</f>
        <v>17024</v>
      </c>
      <c r="L164" s="156">
        <v>15</v>
      </c>
      <c r="M164" s="156">
        <f>G164*(1+L164/100)</f>
        <v>0</v>
      </c>
      <c r="N164" s="156">
        <v>0</v>
      </c>
      <c r="O164" s="156">
        <f>ROUND(E164*N164,2)</f>
        <v>0</v>
      </c>
      <c r="P164" s="156">
        <v>0</v>
      </c>
      <c r="Q164" s="156">
        <f>ROUND(E164*P164,2)</f>
        <v>0</v>
      </c>
      <c r="R164" s="156"/>
      <c r="S164" s="156" t="s">
        <v>485</v>
      </c>
      <c r="T164" s="156" t="s">
        <v>382</v>
      </c>
      <c r="U164" s="156">
        <v>0</v>
      </c>
      <c r="V164" s="156">
        <f>ROUND(E164*U164,2)</f>
        <v>0</v>
      </c>
      <c r="W164" s="156"/>
      <c r="X164" s="156" t="s">
        <v>383</v>
      </c>
      <c r="Y164" s="147"/>
      <c r="Z164" s="147"/>
      <c r="AA164" s="147"/>
      <c r="AB164" s="147"/>
      <c r="AC164" s="147"/>
      <c r="AD164" s="147"/>
      <c r="AE164" s="147"/>
      <c r="AF164" s="147" t="s">
        <v>384</v>
      </c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</row>
    <row r="165" spans="1:59" ht="25.5" x14ac:dyDescent="0.2">
      <c r="A165" s="164" t="s">
        <v>376</v>
      </c>
      <c r="B165" s="165" t="s">
        <v>192</v>
      </c>
      <c r="C165" s="183" t="s">
        <v>193</v>
      </c>
      <c r="D165" s="166"/>
      <c r="E165" s="167"/>
      <c r="F165" s="168"/>
      <c r="G165" s="169">
        <f>SUMIF(AF166:AF194,"&lt;&gt;NOR",G166:G194)</f>
        <v>0</v>
      </c>
      <c r="H165" s="163"/>
      <c r="I165" s="163">
        <f>SUM(I166:I194)</f>
        <v>890</v>
      </c>
      <c r="J165" s="163"/>
      <c r="K165" s="163">
        <f>SUM(K166:K194)</f>
        <v>489137</v>
      </c>
      <c r="L165" s="163"/>
      <c r="M165" s="163">
        <f>SUM(M166:M194)</f>
        <v>0</v>
      </c>
      <c r="N165" s="163"/>
      <c r="O165" s="163">
        <f>SUM(O166:O194)</f>
        <v>0</v>
      </c>
      <c r="P165" s="163"/>
      <c r="Q165" s="163">
        <f>SUM(Q166:Q194)</f>
        <v>0</v>
      </c>
      <c r="R165" s="163"/>
      <c r="S165" s="163"/>
      <c r="T165" s="163"/>
      <c r="U165" s="163"/>
      <c r="V165" s="163">
        <f>SUM(V166:V194)</f>
        <v>0</v>
      </c>
      <c r="W165" s="163"/>
      <c r="X165" s="163"/>
      <c r="AF165" t="s">
        <v>377</v>
      </c>
    </row>
    <row r="166" spans="1:59" ht="45" outlineLevel="1" x14ac:dyDescent="0.2">
      <c r="A166" s="170">
        <v>100</v>
      </c>
      <c r="B166" s="171" t="s">
        <v>2757</v>
      </c>
      <c r="C166" s="184" t="s">
        <v>2758</v>
      </c>
      <c r="D166" s="172" t="s">
        <v>429</v>
      </c>
      <c r="E166" s="173">
        <v>1</v>
      </c>
      <c r="F166" s="174"/>
      <c r="G166" s="175">
        <f>ROUND(E166*F166,2)</f>
        <v>0</v>
      </c>
      <c r="H166" s="157">
        <v>0</v>
      </c>
      <c r="I166" s="156">
        <f>ROUND(E166*H166,2)</f>
        <v>0</v>
      </c>
      <c r="J166" s="157">
        <v>41990</v>
      </c>
      <c r="K166" s="156">
        <f>ROUND(E166*J166,2)</f>
        <v>41990</v>
      </c>
      <c r="L166" s="156">
        <v>15</v>
      </c>
      <c r="M166" s="156">
        <f>G166*(1+L166/100)</f>
        <v>0</v>
      </c>
      <c r="N166" s="156">
        <v>0</v>
      </c>
      <c r="O166" s="156">
        <f>ROUND(E166*N166,2)</f>
        <v>0</v>
      </c>
      <c r="P166" s="156">
        <v>0</v>
      </c>
      <c r="Q166" s="156">
        <f>ROUND(E166*P166,2)</f>
        <v>0</v>
      </c>
      <c r="R166" s="156"/>
      <c r="S166" s="156" t="s">
        <v>485</v>
      </c>
      <c r="T166" s="156" t="s">
        <v>382</v>
      </c>
      <c r="U166" s="156">
        <v>0</v>
      </c>
      <c r="V166" s="156">
        <f>ROUND(E166*U166,2)</f>
        <v>0</v>
      </c>
      <c r="W166" s="156"/>
      <c r="X166" s="156" t="s">
        <v>383</v>
      </c>
      <c r="Y166" s="147"/>
      <c r="Z166" s="147"/>
      <c r="AA166" s="147"/>
      <c r="AB166" s="147"/>
      <c r="AC166" s="147"/>
      <c r="AD166" s="147"/>
      <c r="AE166" s="147"/>
      <c r="AF166" s="147" t="s">
        <v>384</v>
      </c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</row>
    <row r="167" spans="1:59" outlineLevel="1" x14ac:dyDescent="0.2">
      <c r="A167" s="154"/>
      <c r="B167" s="155"/>
      <c r="C167" s="249" t="s">
        <v>2759</v>
      </c>
      <c r="D167" s="250"/>
      <c r="E167" s="250"/>
      <c r="F167" s="250"/>
      <c r="G167" s="250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47"/>
      <c r="Z167" s="147"/>
      <c r="AA167" s="147"/>
      <c r="AB167" s="147"/>
      <c r="AC167" s="147"/>
      <c r="AD167" s="147"/>
      <c r="AE167" s="147"/>
      <c r="AF167" s="147" t="s">
        <v>655</v>
      </c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</row>
    <row r="168" spans="1:59" outlineLevel="1" x14ac:dyDescent="0.2">
      <c r="A168" s="176">
        <v>101</v>
      </c>
      <c r="B168" s="177" t="s">
        <v>2760</v>
      </c>
      <c r="C168" s="186" t="s">
        <v>2761</v>
      </c>
      <c r="D168" s="178" t="s">
        <v>429</v>
      </c>
      <c r="E168" s="179">
        <v>1</v>
      </c>
      <c r="F168" s="174"/>
      <c r="G168" s="181">
        <f t="shared" ref="G168:G176" si="35">ROUND(E168*F168,2)</f>
        <v>0</v>
      </c>
      <c r="H168" s="157">
        <v>0</v>
      </c>
      <c r="I168" s="156">
        <f t="shared" ref="I168:I176" si="36">ROUND(E168*H168,2)</f>
        <v>0</v>
      </c>
      <c r="J168" s="157">
        <v>5555</v>
      </c>
      <c r="K168" s="156">
        <f t="shared" ref="K168:K176" si="37">ROUND(E168*J168,2)</f>
        <v>5555</v>
      </c>
      <c r="L168" s="156">
        <v>15</v>
      </c>
      <c r="M168" s="156">
        <f t="shared" ref="M168:M176" si="38">G168*(1+L168/100)</f>
        <v>0</v>
      </c>
      <c r="N168" s="156">
        <v>0</v>
      </c>
      <c r="O168" s="156">
        <f t="shared" ref="O168:O176" si="39">ROUND(E168*N168,2)</f>
        <v>0</v>
      </c>
      <c r="P168" s="156">
        <v>0</v>
      </c>
      <c r="Q168" s="156">
        <f t="shared" ref="Q168:Q176" si="40">ROUND(E168*P168,2)</f>
        <v>0</v>
      </c>
      <c r="R168" s="156"/>
      <c r="S168" s="156" t="s">
        <v>485</v>
      </c>
      <c r="T168" s="156" t="s">
        <v>382</v>
      </c>
      <c r="U168" s="156">
        <v>0</v>
      </c>
      <c r="V168" s="156">
        <f t="shared" ref="V168:V176" si="41">ROUND(E168*U168,2)</f>
        <v>0</v>
      </c>
      <c r="W168" s="156"/>
      <c r="X168" s="156" t="s">
        <v>383</v>
      </c>
      <c r="Y168" s="147"/>
      <c r="Z168" s="147"/>
      <c r="AA168" s="147"/>
      <c r="AB168" s="147"/>
      <c r="AC168" s="147"/>
      <c r="AD168" s="147"/>
      <c r="AE168" s="147"/>
      <c r="AF168" s="147" t="s">
        <v>384</v>
      </c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</row>
    <row r="169" spans="1:59" outlineLevel="1" x14ac:dyDescent="0.2">
      <c r="A169" s="176">
        <v>102</v>
      </c>
      <c r="B169" s="177" t="s">
        <v>2762</v>
      </c>
      <c r="C169" s="186" t="s">
        <v>2763</v>
      </c>
      <c r="D169" s="178" t="s">
        <v>429</v>
      </c>
      <c r="E169" s="179">
        <v>1</v>
      </c>
      <c r="F169" s="174"/>
      <c r="G169" s="181">
        <f t="shared" si="35"/>
        <v>0</v>
      </c>
      <c r="H169" s="157">
        <v>0</v>
      </c>
      <c r="I169" s="156">
        <f t="shared" si="36"/>
        <v>0</v>
      </c>
      <c r="J169" s="157">
        <v>29788</v>
      </c>
      <c r="K169" s="156">
        <f t="shared" si="37"/>
        <v>29788</v>
      </c>
      <c r="L169" s="156">
        <v>15</v>
      </c>
      <c r="M169" s="156">
        <f t="shared" si="38"/>
        <v>0</v>
      </c>
      <c r="N169" s="156">
        <v>0</v>
      </c>
      <c r="O169" s="156">
        <f t="shared" si="39"/>
        <v>0</v>
      </c>
      <c r="P169" s="156">
        <v>0</v>
      </c>
      <c r="Q169" s="156">
        <f t="shared" si="40"/>
        <v>0</v>
      </c>
      <c r="R169" s="156"/>
      <c r="S169" s="156" t="s">
        <v>485</v>
      </c>
      <c r="T169" s="156" t="s">
        <v>382</v>
      </c>
      <c r="U169" s="156">
        <v>0</v>
      </c>
      <c r="V169" s="156">
        <f t="shared" si="41"/>
        <v>0</v>
      </c>
      <c r="W169" s="156"/>
      <c r="X169" s="156" t="s">
        <v>383</v>
      </c>
      <c r="Y169" s="147"/>
      <c r="Z169" s="147"/>
      <c r="AA169" s="147"/>
      <c r="AB169" s="147"/>
      <c r="AC169" s="147"/>
      <c r="AD169" s="147"/>
      <c r="AE169" s="147"/>
      <c r="AF169" s="147" t="s">
        <v>384</v>
      </c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</row>
    <row r="170" spans="1:59" outlineLevel="1" x14ac:dyDescent="0.2">
      <c r="A170" s="176">
        <v>103</v>
      </c>
      <c r="B170" s="177" t="s">
        <v>2764</v>
      </c>
      <c r="C170" s="186" t="s">
        <v>2765</v>
      </c>
      <c r="D170" s="178" t="s">
        <v>429</v>
      </c>
      <c r="E170" s="179">
        <v>1</v>
      </c>
      <c r="F170" s="174"/>
      <c r="G170" s="181">
        <f t="shared" si="35"/>
        <v>0</v>
      </c>
      <c r="H170" s="157">
        <v>0</v>
      </c>
      <c r="I170" s="156">
        <f t="shared" si="36"/>
        <v>0</v>
      </c>
      <c r="J170" s="157">
        <v>2900</v>
      </c>
      <c r="K170" s="156">
        <f t="shared" si="37"/>
        <v>2900</v>
      </c>
      <c r="L170" s="156">
        <v>15</v>
      </c>
      <c r="M170" s="156">
        <f t="shared" si="38"/>
        <v>0</v>
      </c>
      <c r="N170" s="156">
        <v>0</v>
      </c>
      <c r="O170" s="156">
        <f t="shared" si="39"/>
        <v>0</v>
      </c>
      <c r="P170" s="156">
        <v>0</v>
      </c>
      <c r="Q170" s="156">
        <f t="shared" si="40"/>
        <v>0</v>
      </c>
      <c r="R170" s="156"/>
      <c r="S170" s="156" t="s">
        <v>485</v>
      </c>
      <c r="T170" s="156" t="s">
        <v>382</v>
      </c>
      <c r="U170" s="156">
        <v>0</v>
      </c>
      <c r="V170" s="156">
        <f t="shared" si="41"/>
        <v>0</v>
      </c>
      <c r="W170" s="156"/>
      <c r="X170" s="156" t="s">
        <v>383</v>
      </c>
      <c r="Y170" s="147"/>
      <c r="Z170" s="147"/>
      <c r="AA170" s="147"/>
      <c r="AB170" s="147"/>
      <c r="AC170" s="147"/>
      <c r="AD170" s="147"/>
      <c r="AE170" s="147"/>
      <c r="AF170" s="147" t="s">
        <v>384</v>
      </c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</row>
    <row r="171" spans="1:59" ht="33.75" outlineLevel="1" x14ac:dyDescent="0.2">
      <c r="A171" s="176">
        <v>104</v>
      </c>
      <c r="B171" s="177" t="s">
        <v>2766</v>
      </c>
      <c r="C171" s="186" t="s">
        <v>2767</v>
      </c>
      <c r="D171" s="178" t="s">
        <v>429</v>
      </c>
      <c r="E171" s="179">
        <v>1</v>
      </c>
      <c r="F171" s="174"/>
      <c r="G171" s="181">
        <f t="shared" si="35"/>
        <v>0</v>
      </c>
      <c r="H171" s="157">
        <v>0</v>
      </c>
      <c r="I171" s="156">
        <f t="shared" si="36"/>
        <v>0</v>
      </c>
      <c r="J171" s="157">
        <v>15173</v>
      </c>
      <c r="K171" s="156">
        <f t="shared" si="37"/>
        <v>15173</v>
      </c>
      <c r="L171" s="156">
        <v>15</v>
      </c>
      <c r="M171" s="156">
        <f t="shared" si="38"/>
        <v>0</v>
      </c>
      <c r="N171" s="156">
        <v>0</v>
      </c>
      <c r="O171" s="156">
        <f t="shared" si="39"/>
        <v>0</v>
      </c>
      <c r="P171" s="156">
        <v>0</v>
      </c>
      <c r="Q171" s="156">
        <f t="shared" si="40"/>
        <v>0</v>
      </c>
      <c r="R171" s="156"/>
      <c r="S171" s="156" t="s">
        <v>485</v>
      </c>
      <c r="T171" s="156" t="s">
        <v>382</v>
      </c>
      <c r="U171" s="156">
        <v>0</v>
      </c>
      <c r="V171" s="156">
        <f t="shared" si="41"/>
        <v>0</v>
      </c>
      <c r="W171" s="156"/>
      <c r="X171" s="156" t="s">
        <v>383</v>
      </c>
      <c r="Y171" s="147"/>
      <c r="Z171" s="147"/>
      <c r="AA171" s="147"/>
      <c r="AB171" s="147"/>
      <c r="AC171" s="147"/>
      <c r="AD171" s="147"/>
      <c r="AE171" s="147"/>
      <c r="AF171" s="147" t="s">
        <v>384</v>
      </c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</row>
    <row r="172" spans="1:59" outlineLevel="1" x14ac:dyDescent="0.2">
      <c r="A172" s="176">
        <v>105</v>
      </c>
      <c r="B172" s="177" t="s">
        <v>2768</v>
      </c>
      <c r="C172" s="186" t="s">
        <v>2769</v>
      </c>
      <c r="D172" s="178" t="s">
        <v>429</v>
      </c>
      <c r="E172" s="179">
        <v>1</v>
      </c>
      <c r="F172" s="174"/>
      <c r="G172" s="181">
        <f t="shared" si="35"/>
        <v>0</v>
      </c>
      <c r="H172" s="157">
        <v>0</v>
      </c>
      <c r="I172" s="156">
        <f t="shared" si="36"/>
        <v>0</v>
      </c>
      <c r="J172" s="157">
        <v>1900</v>
      </c>
      <c r="K172" s="156">
        <f t="shared" si="37"/>
        <v>1900</v>
      </c>
      <c r="L172" s="156">
        <v>15</v>
      </c>
      <c r="M172" s="156">
        <f t="shared" si="38"/>
        <v>0</v>
      </c>
      <c r="N172" s="156">
        <v>0</v>
      </c>
      <c r="O172" s="156">
        <f t="shared" si="39"/>
        <v>0</v>
      </c>
      <c r="P172" s="156">
        <v>0</v>
      </c>
      <c r="Q172" s="156">
        <f t="shared" si="40"/>
        <v>0</v>
      </c>
      <c r="R172" s="156"/>
      <c r="S172" s="156" t="s">
        <v>485</v>
      </c>
      <c r="T172" s="156" t="s">
        <v>382</v>
      </c>
      <c r="U172" s="156">
        <v>0</v>
      </c>
      <c r="V172" s="156">
        <f t="shared" si="41"/>
        <v>0</v>
      </c>
      <c r="W172" s="156"/>
      <c r="X172" s="156" t="s">
        <v>383</v>
      </c>
      <c r="Y172" s="147"/>
      <c r="Z172" s="147"/>
      <c r="AA172" s="147"/>
      <c r="AB172" s="147"/>
      <c r="AC172" s="147"/>
      <c r="AD172" s="147"/>
      <c r="AE172" s="147"/>
      <c r="AF172" s="147" t="s">
        <v>384</v>
      </c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</row>
    <row r="173" spans="1:59" ht="22.5" outlineLevel="1" x14ac:dyDescent="0.2">
      <c r="A173" s="176">
        <v>106</v>
      </c>
      <c r="B173" s="177" t="s">
        <v>2770</v>
      </c>
      <c r="C173" s="186" t="s">
        <v>2756</v>
      </c>
      <c r="D173" s="178" t="s">
        <v>429</v>
      </c>
      <c r="E173" s="179">
        <v>1</v>
      </c>
      <c r="F173" s="174"/>
      <c r="G173" s="181">
        <f t="shared" si="35"/>
        <v>0</v>
      </c>
      <c r="H173" s="157">
        <v>0</v>
      </c>
      <c r="I173" s="156">
        <f t="shared" si="36"/>
        <v>0</v>
      </c>
      <c r="J173" s="157">
        <v>10752</v>
      </c>
      <c r="K173" s="156">
        <f t="shared" si="37"/>
        <v>10752</v>
      </c>
      <c r="L173" s="156">
        <v>15</v>
      </c>
      <c r="M173" s="156">
        <f t="shared" si="38"/>
        <v>0</v>
      </c>
      <c r="N173" s="156">
        <v>0</v>
      </c>
      <c r="O173" s="156">
        <f t="shared" si="39"/>
        <v>0</v>
      </c>
      <c r="P173" s="156">
        <v>0</v>
      </c>
      <c r="Q173" s="156">
        <f t="shared" si="40"/>
        <v>0</v>
      </c>
      <c r="R173" s="156"/>
      <c r="S173" s="156" t="s">
        <v>485</v>
      </c>
      <c r="T173" s="156" t="s">
        <v>382</v>
      </c>
      <c r="U173" s="156">
        <v>0</v>
      </c>
      <c r="V173" s="156">
        <f t="shared" si="41"/>
        <v>0</v>
      </c>
      <c r="W173" s="156"/>
      <c r="X173" s="156" t="s">
        <v>383</v>
      </c>
      <c r="Y173" s="147"/>
      <c r="Z173" s="147"/>
      <c r="AA173" s="147"/>
      <c r="AB173" s="147"/>
      <c r="AC173" s="147"/>
      <c r="AD173" s="147"/>
      <c r="AE173" s="147"/>
      <c r="AF173" s="147" t="s">
        <v>384</v>
      </c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</row>
    <row r="174" spans="1:59" ht="22.5" outlineLevel="1" x14ac:dyDescent="0.2">
      <c r="A174" s="176">
        <v>107</v>
      </c>
      <c r="B174" s="177" t="s">
        <v>2771</v>
      </c>
      <c r="C174" s="186" t="s">
        <v>2756</v>
      </c>
      <c r="D174" s="178" t="s">
        <v>429</v>
      </c>
      <c r="E174" s="179">
        <v>1</v>
      </c>
      <c r="F174" s="174"/>
      <c r="G174" s="181">
        <f t="shared" si="35"/>
        <v>0</v>
      </c>
      <c r="H174" s="157">
        <v>0</v>
      </c>
      <c r="I174" s="156">
        <f t="shared" si="36"/>
        <v>0</v>
      </c>
      <c r="J174" s="157">
        <v>12544</v>
      </c>
      <c r="K174" s="156">
        <f t="shared" si="37"/>
        <v>12544</v>
      </c>
      <c r="L174" s="156">
        <v>15</v>
      </c>
      <c r="M174" s="156">
        <f t="shared" si="38"/>
        <v>0</v>
      </c>
      <c r="N174" s="156">
        <v>0</v>
      </c>
      <c r="O174" s="156">
        <f t="shared" si="39"/>
        <v>0</v>
      </c>
      <c r="P174" s="156">
        <v>0</v>
      </c>
      <c r="Q174" s="156">
        <f t="shared" si="40"/>
        <v>0</v>
      </c>
      <c r="R174" s="156"/>
      <c r="S174" s="156" t="s">
        <v>485</v>
      </c>
      <c r="T174" s="156" t="s">
        <v>382</v>
      </c>
      <c r="U174" s="156">
        <v>0</v>
      </c>
      <c r="V174" s="156">
        <f t="shared" si="41"/>
        <v>0</v>
      </c>
      <c r="W174" s="156"/>
      <c r="X174" s="156" t="s">
        <v>383</v>
      </c>
      <c r="Y174" s="147"/>
      <c r="Z174" s="147"/>
      <c r="AA174" s="147"/>
      <c r="AB174" s="147"/>
      <c r="AC174" s="147"/>
      <c r="AD174" s="147"/>
      <c r="AE174" s="147"/>
      <c r="AF174" s="147" t="s">
        <v>384</v>
      </c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</row>
    <row r="175" spans="1:59" outlineLevel="1" x14ac:dyDescent="0.2">
      <c r="A175" s="176">
        <v>108</v>
      </c>
      <c r="B175" s="177" t="s">
        <v>2772</v>
      </c>
      <c r="C175" s="186" t="s">
        <v>2773</v>
      </c>
      <c r="D175" s="178" t="s">
        <v>429</v>
      </c>
      <c r="E175" s="179">
        <v>1</v>
      </c>
      <c r="F175" s="174"/>
      <c r="G175" s="181">
        <f t="shared" si="35"/>
        <v>0</v>
      </c>
      <c r="H175" s="157">
        <v>0</v>
      </c>
      <c r="I175" s="156">
        <f t="shared" si="36"/>
        <v>0</v>
      </c>
      <c r="J175" s="157">
        <v>11627</v>
      </c>
      <c r="K175" s="156">
        <f t="shared" si="37"/>
        <v>11627</v>
      </c>
      <c r="L175" s="156">
        <v>15</v>
      </c>
      <c r="M175" s="156">
        <f t="shared" si="38"/>
        <v>0</v>
      </c>
      <c r="N175" s="156">
        <v>0</v>
      </c>
      <c r="O175" s="156">
        <f t="shared" si="39"/>
        <v>0</v>
      </c>
      <c r="P175" s="156">
        <v>0</v>
      </c>
      <c r="Q175" s="156">
        <f t="shared" si="40"/>
        <v>0</v>
      </c>
      <c r="R175" s="156"/>
      <c r="S175" s="156" t="s">
        <v>485</v>
      </c>
      <c r="T175" s="156" t="s">
        <v>382</v>
      </c>
      <c r="U175" s="156">
        <v>0</v>
      </c>
      <c r="V175" s="156">
        <f t="shared" si="41"/>
        <v>0</v>
      </c>
      <c r="W175" s="156"/>
      <c r="X175" s="156" t="s">
        <v>383</v>
      </c>
      <c r="Y175" s="147"/>
      <c r="Z175" s="147"/>
      <c r="AA175" s="147"/>
      <c r="AB175" s="147"/>
      <c r="AC175" s="147"/>
      <c r="AD175" s="147"/>
      <c r="AE175" s="147"/>
      <c r="AF175" s="147" t="s">
        <v>384</v>
      </c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</row>
    <row r="176" spans="1:59" ht="45" outlineLevel="1" x14ac:dyDescent="0.2">
      <c r="A176" s="170">
        <v>109</v>
      </c>
      <c r="B176" s="171" t="s">
        <v>2774</v>
      </c>
      <c r="C176" s="184" t="s">
        <v>2775</v>
      </c>
      <c r="D176" s="172" t="s">
        <v>429</v>
      </c>
      <c r="E176" s="173">
        <v>1</v>
      </c>
      <c r="F176" s="174"/>
      <c r="G176" s="175">
        <f t="shared" si="35"/>
        <v>0</v>
      </c>
      <c r="H176" s="157">
        <v>0</v>
      </c>
      <c r="I176" s="156">
        <f t="shared" si="36"/>
        <v>0</v>
      </c>
      <c r="J176" s="157">
        <v>151190</v>
      </c>
      <c r="K176" s="156">
        <f t="shared" si="37"/>
        <v>151190</v>
      </c>
      <c r="L176" s="156">
        <v>15</v>
      </c>
      <c r="M176" s="156">
        <f t="shared" si="38"/>
        <v>0</v>
      </c>
      <c r="N176" s="156">
        <v>0</v>
      </c>
      <c r="O176" s="156">
        <f t="shared" si="39"/>
        <v>0</v>
      </c>
      <c r="P176" s="156">
        <v>0</v>
      </c>
      <c r="Q176" s="156">
        <f t="shared" si="40"/>
        <v>0</v>
      </c>
      <c r="R176" s="156"/>
      <c r="S176" s="156" t="s">
        <v>485</v>
      </c>
      <c r="T176" s="156" t="s">
        <v>382</v>
      </c>
      <c r="U176" s="156">
        <v>0</v>
      </c>
      <c r="V176" s="156">
        <f t="shared" si="41"/>
        <v>0</v>
      </c>
      <c r="W176" s="156"/>
      <c r="X176" s="156" t="s">
        <v>383</v>
      </c>
      <c r="Y176" s="147"/>
      <c r="Z176" s="147"/>
      <c r="AA176" s="147"/>
      <c r="AB176" s="147"/>
      <c r="AC176" s="147"/>
      <c r="AD176" s="147"/>
      <c r="AE176" s="147"/>
      <c r="AF176" s="147" t="s">
        <v>384</v>
      </c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</row>
    <row r="177" spans="1:59" ht="22.5" outlineLevel="1" x14ac:dyDescent="0.2">
      <c r="A177" s="154"/>
      <c r="B177" s="155"/>
      <c r="C177" s="249" t="s">
        <v>2776</v>
      </c>
      <c r="D177" s="250"/>
      <c r="E177" s="250"/>
      <c r="F177" s="250"/>
      <c r="G177" s="250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47"/>
      <c r="Z177" s="147"/>
      <c r="AA177" s="147"/>
      <c r="AB177" s="147"/>
      <c r="AC177" s="147"/>
      <c r="AD177" s="147"/>
      <c r="AE177" s="147"/>
      <c r="AF177" s="147" t="s">
        <v>655</v>
      </c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91" t="str">
        <f>C177</f>
        <v>trvale zaručuje pevnost a tuhost konstrukce boxu, spolu s použitými trvale pružnými tmely zajišťuje dokonalou parotěsnost bez tepelných můstků</v>
      </c>
      <c r="BA177" s="147"/>
      <c r="BB177" s="147"/>
      <c r="BC177" s="147"/>
      <c r="BD177" s="147"/>
      <c r="BE177" s="147"/>
      <c r="BF177" s="147"/>
      <c r="BG177" s="147"/>
    </row>
    <row r="178" spans="1:59" ht="22.5" outlineLevel="1" x14ac:dyDescent="0.2">
      <c r="A178" s="154"/>
      <c r="B178" s="155"/>
      <c r="C178" s="247" t="s">
        <v>2777</v>
      </c>
      <c r="D178" s="248"/>
      <c r="E178" s="248"/>
      <c r="F178" s="248"/>
      <c r="G178" s="248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47"/>
      <c r="Z178" s="147"/>
      <c r="AA178" s="147"/>
      <c r="AB178" s="147"/>
      <c r="AC178" s="147"/>
      <c r="AD178" s="147"/>
      <c r="AE178" s="147"/>
      <c r="AF178" s="147" t="s">
        <v>655</v>
      </c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91" t="str">
        <f>C178</f>
        <v>- upevnění v rozích je kotveno vnitřně lištou a  vnitřní hygienickým lištováním a zvenku L plechovým lištováním</v>
      </c>
      <c r="BA178" s="147"/>
      <c r="BB178" s="147"/>
      <c r="BC178" s="147"/>
      <c r="BD178" s="147"/>
      <c r="BE178" s="147"/>
      <c r="BF178" s="147"/>
      <c r="BG178" s="147"/>
    </row>
    <row r="179" spans="1:59" outlineLevel="1" x14ac:dyDescent="0.2">
      <c r="A179" s="154"/>
      <c r="B179" s="155"/>
      <c r="C179" s="247" t="s">
        <v>2929</v>
      </c>
      <c r="D179" s="248"/>
      <c r="E179" s="248"/>
      <c r="F179" s="248"/>
      <c r="G179" s="248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47"/>
      <c r="Z179" s="147"/>
      <c r="AA179" s="147"/>
      <c r="AB179" s="147"/>
      <c r="AC179" s="147"/>
      <c r="AD179" s="147"/>
      <c r="AE179" s="147"/>
      <c r="AF179" s="147" t="s">
        <v>655</v>
      </c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</row>
    <row r="180" spans="1:59" outlineLevel="1" x14ac:dyDescent="0.2">
      <c r="A180" s="154"/>
      <c r="B180" s="155"/>
      <c r="C180" s="247" t="s">
        <v>2778</v>
      </c>
      <c r="D180" s="248"/>
      <c r="E180" s="248"/>
      <c r="F180" s="248"/>
      <c r="G180" s="248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47"/>
      <c r="Z180" s="147"/>
      <c r="AA180" s="147"/>
      <c r="AB180" s="147"/>
      <c r="AC180" s="147"/>
      <c r="AD180" s="147"/>
      <c r="AE180" s="147"/>
      <c r="AF180" s="147" t="s">
        <v>655</v>
      </c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</row>
    <row r="181" spans="1:59" ht="45" outlineLevel="1" x14ac:dyDescent="0.2">
      <c r="A181" s="154"/>
      <c r="B181" s="155"/>
      <c r="C181" s="247" t="s">
        <v>2779</v>
      </c>
      <c r="D181" s="248"/>
      <c r="E181" s="248"/>
      <c r="F181" s="248"/>
      <c r="G181" s="248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47"/>
      <c r="Z181" s="147"/>
      <c r="AA181" s="147"/>
      <c r="AB181" s="147"/>
      <c r="AC181" s="147"/>
      <c r="AD181" s="147"/>
      <c r="AE181" s="147"/>
      <c r="AF181" s="147" t="s">
        <v>655</v>
      </c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91" t="str">
        <f>C181</f>
        <v>- chladicí zařízení (výparník v boxu a kondenzační jednotka umístěna mimo box) bude dimenzováno  podle velikosti chlazeného prostoru, požadovaného teplotního režimu a druhu a množství skladovaného zboží, pracuje s ekologickým chladivem R452A a v nastaveném režimu zcela automaticky včetně odtávání námrazy, které je zajištěno el. tyčemi</v>
      </c>
      <c r="BA181" s="147"/>
      <c r="BB181" s="147"/>
      <c r="BC181" s="147"/>
      <c r="BD181" s="147"/>
      <c r="BE181" s="147"/>
      <c r="BF181" s="147"/>
      <c r="BG181" s="147"/>
    </row>
    <row r="182" spans="1:59" ht="56.25" outlineLevel="1" x14ac:dyDescent="0.2">
      <c r="A182" s="170">
        <v>110</v>
      </c>
      <c r="B182" s="171" t="s">
        <v>2780</v>
      </c>
      <c r="C182" s="184" t="s">
        <v>2781</v>
      </c>
      <c r="D182" s="172" t="s">
        <v>429</v>
      </c>
      <c r="E182" s="173">
        <v>1</v>
      </c>
      <c r="F182" s="174"/>
      <c r="G182" s="175">
        <f>ROUND(E182*F182,2)</f>
        <v>0</v>
      </c>
      <c r="H182" s="157">
        <v>0</v>
      </c>
      <c r="I182" s="156">
        <f>ROUND(E182*H182,2)</f>
        <v>0</v>
      </c>
      <c r="J182" s="157">
        <v>114292</v>
      </c>
      <c r="K182" s="156">
        <f>ROUND(E182*J182,2)</f>
        <v>114292</v>
      </c>
      <c r="L182" s="156">
        <v>15</v>
      </c>
      <c r="M182" s="156">
        <f>G182*(1+L182/100)</f>
        <v>0</v>
      </c>
      <c r="N182" s="156">
        <v>0</v>
      </c>
      <c r="O182" s="156">
        <f>ROUND(E182*N182,2)</f>
        <v>0</v>
      </c>
      <c r="P182" s="156">
        <v>0</v>
      </c>
      <c r="Q182" s="156">
        <f>ROUND(E182*P182,2)</f>
        <v>0</v>
      </c>
      <c r="R182" s="156"/>
      <c r="S182" s="156" t="s">
        <v>485</v>
      </c>
      <c r="T182" s="156" t="s">
        <v>382</v>
      </c>
      <c r="U182" s="156">
        <v>0</v>
      </c>
      <c r="V182" s="156">
        <f>ROUND(E182*U182,2)</f>
        <v>0</v>
      </c>
      <c r="W182" s="156"/>
      <c r="X182" s="156" t="s">
        <v>383</v>
      </c>
      <c r="Y182" s="147"/>
      <c r="Z182" s="147"/>
      <c r="AA182" s="147"/>
      <c r="AB182" s="147"/>
      <c r="AC182" s="147"/>
      <c r="AD182" s="147"/>
      <c r="AE182" s="147"/>
      <c r="AF182" s="147" t="s">
        <v>384</v>
      </c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</row>
    <row r="183" spans="1:59" ht="22.5" outlineLevel="1" x14ac:dyDescent="0.2">
      <c r="A183" s="154"/>
      <c r="B183" s="155"/>
      <c r="C183" s="249" t="s">
        <v>2930</v>
      </c>
      <c r="D183" s="250"/>
      <c r="E183" s="250"/>
      <c r="F183" s="250"/>
      <c r="G183" s="250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47"/>
      <c r="Z183" s="147"/>
      <c r="AA183" s="147"/>
      <c r="AB183" s="147"/>
      <c r="AC183" s="147"/>
      <c r="AD183" s="147"/>
      <c r="AE183" s="147"/>
      <c r="AF183" s="147" t="s">
        <v>655</v>
      </c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91" t="str">
        <f>C183</f>
        <v>včetně izolace a úchytů. Chladivo R452A. Pro KCHJ samostatně jištěný el. přívod 230V / 2,2 kW / 16A(C) vč. uzemňovacího vodiče.</v>
      </c>
      <c r="BA183" s="147"/>
      <c r="BB183" s="147"/>
      <c r="BC183" s="147"/>
      <c r="BD183" s="147"/>
      <c r="BE183" s="147"/>
      <c r="BF183" s="147"/>
      <c r="BG183" s="147"/>
    </row>
    <row r="184" spans="1:59" outlineLevel="1" x14ac:dyDescent="0.2">
      <c r="A184" s="154"/>
      <c r="B184" s="155"/>
      <c r="C184" s="247" t="s">
        <v>2723</v>
      </c>
      <c r="D184" s="248"/>
      <c r="E184" s="248"/>
      <c r="F184" s="248"/>
      <c r="G184" s="248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47"/>
      <c r="Z184" s="147"/>
      <c r="AA184" s="147"/>
      <c r="AB184" s="147"/>
      <c r="AC184" s="147"/>
      <c r="AD184" s="147"/>
      <c r="AE184" s="147"/>
      <c r="AF184" s="147" t="s">
        <v>655</v>
      </c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</row>
    <row r="185" spans="1:59" outlineLevel="1" x14ac:dyDescent="0.2">
      <c r="A185" s="176">
        <v>111</v>
      </c>
      <c r="B185" s="177" t="s">
        <v>2782</v>
      </c>
      <c r="C185" s="186" t="s">
        <v>2783</v>
      </c>
      <c r="D185" s="178" t="s">
        <v>429</v>
      </c>
      <c r="E185" s="179">
        <v>1</v>
      </c>
      <c r="F185" s="174"/>
      <c r="G185" s="181">
        <f t="shared" ref="G185:G194" si="42">ROUND(E185*F185,2)</f>
        <v>0</v>
      </c>
      <c r="H185" s="157">
        <v>0</v>
      </c>
      <c r="I185" s="156">
        <f t="shared" ref="I185:I194" si="43">ROUND(E185*H185,2)</f>
        <v>0</v>
      </c>
      <c r="J185" s="157">
        <v>11400</v>
      </c>
      <c r="K185" s="156">
        <f t="shared" ref="K185:K194" si="44">ROUND(E185*J185,2)</f>
        <v>11400</v>
      </c>
      <c r="L185" s="156">
        <v>15</v>
      </c>
      <c r="M185" s="156">
        <f t="shared" ref="M185:M194" si="45">G185*(1+L185/100)</f>
        <v>0</v>
      </c>
      <c r="N185" s="156">
        <v>0</v>
      </c>
      <c r="O185" s="156">
        <f t="shared" ref="O185:O194" si="46">ROUND(E185*N185,2)</f>
        <v>0</v>
      </c>
      <c r="P185" s="156">
        <v>0</v>
      </c>
      <c r="Q185" s="156">
        <f t="shared" ref="Q185:Q194" si="47">ROUND(E185*P185,2)</f>
        <v>0</v>
      </c>
      <c r="R185" s="156"/>
      <c r="S185" s="156" t="s">
        <v>485</v>
      </c>
      <c r="T185" s="156" t="s">
        <v>382</v>
      </c>
      <c r="U185" s="156">
        <v>0</v>
      </c>
      <c r="V185" s="156">
        <f t="shared" ref="V185:V194" si="48">ROUND(E185*U185,2)</f>
        <v>0</v>
      </c>
      <c r="W185" s="156"/>
      <c r="X185" s="156" t="s">
        <v>383</v>
      </c>
      <c r="Y185" s="147"/>
      <c r="Z185" s="147"/>
      <c r="AA185" s="147"/>
      <c r="AB185" s="147"/>
      <c r="AC185" s="147"/>
      <c r="AD185" s="147"/>
      <c r="AE185" s="147"/>
      <c r="AF185" s="147" t="s">
        <v>384</v>
      </c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</row>
    <row r="186" spans="1:59" outlineLevel="1" x14ac:dyDescent="0.2">
      <c r="A186" s="176">
        <v>112</v>
      </c>
      <c r="B186" s="177" t="s">
        <v>2784</v>
      </c>
      <c r="C186" s="186" t="s">
        <v>2727</v>
      </c>
      <c r="D186" s="178" t="s">
        <v>429</v>
      </c>
      <c r="E186" s="179">
        <v>1</v>
      </c>
      <c r="F186" s="174"/>
      <c r="G186" s="181">
        <f t="shared" si="42"/>
        <v>0</v>
      </c>
      <c r="H186" s="157">
        <v>0</v>
      </c>
      <c r="I186" s="156">
        <f t="shared" si="43"/>
        <v>0</v>
      </c>
      <c r="J186" s="157">
        <v>5200</v>
      </c>
      <c r="K186" s="156">
        <f t="shared" si="44"/>
        <v>5200</v>
      </c>
      <c r="L186" s="156">
        <v>15</v>
      </c>
      <c r="M186" s="156">
        <f t="shared" si="45"/>
        <v>0</v>
      </c>
      <c r="N186" s="156">
        <v>0</v>
      </c>
      <c r="O186" s="156">
        <f t="shared" si="46"/>
        <v>0</v>
      </c>
      <c r="P186" s="156">
        <v>0</v>
      </c>
      <c r="Q186" s="156">
        <f t="shared" si="47"/>
        <v>0</v>
      </c>
      <c r="R186" s="156"/>
      <c r="S186" s="156" t="s">
        <v>485</v>
      </c>
      <c r="T186" s="156" t="s">
        <v>382</v>
      </c>
      <c r="U186" s="156">
        <v>0</v>
      </c>
      <c r="V186" s="156">
        <f t="shared" si="48"/>
        <v>0</v>
      </c>
      <c r="W186" s="156"/>
      <c r="X186" s="156" t="s">
        <v>383</v>
      </c>
      <c r="Y186" s="147"/>
      <c r="Z186" s="147"/>
      <c r="AA186" s="147"/>
      <c r="AB186" s="147"/>
      <c r="AC186" s="147"/>
      <c r="AD186" s="147"/>
      <c r="AE186" s="147"/>
      <c r="AF186" s="147" t="s">
        <v>384</v>
      </c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</row>
    <row r="187" spans="1:59" outlineLevel="1" x14ac:dyDescent="0.2">
      <c r="A187" s="176">
        <v>113</v>
      </c>
      <c r="B187" s="177" t="s">
        <v>2785</v>
      </c>
      <c r="C187" s="186" t="s">
        <v>2786</v>
      </c>
      <c r="D187" s="178" t="s">
        <v>429</v>
      </c>
      <c r="E187" s="179">
        <v>1</v>
      </c>
      <c r="F187" s="174"/>
      <c r="G187" s="181">
        <f t="shared" si="42"/>
        <v>0</v>
      </c>
      <c r="H187" s="157">
        <v>0</v>
      </c>
      <c r="I187" s="156">
        <f t="shared" si="43"/>
        <v>0</v>
      </c>
      <c r="J187" s="157">
        <v>17040</v>
      </c>
      <c r="K187" s="156">
        <f t="shared" si="44"/>
        <v>17040</v>
      </c>
      <c r="L187" s="156">
        <v>15</v>
      </c>
      <c r="M187" s="156">
        <f t="shared" si="45"/>
        <v>0</v>
      </c>
      <c r="N187" s="156">
        <v>0</v>
      </c>
      <c r="O187" s="156">
        <f t="shared" si="46"/>
        <v>0</v>
      </c>
      <c r="P187" s="156">
        <v>0</v>
      </c>
      <c r="Q187" s="156">
        <f t="shared" si="47"/>
        <v>0</v>
      </c>
      <c r="R187" s="156"/>
      <c r="S187" s="156" t="s">
        <v>485</v>
      </c>
      <c r="T187" s="156" t="s">
        <v>382</v>
      </c>
      <c r="U187" s="156">
        <v>0</v>
      </c>
      <c r="V187" s="156">
        <f t="shared" si="48"/>
        <v>0</v>
      </c>
      <c r="W187" s="156"/>
      <c r="X187" s="156" t="s">
        <v>383</v>
      </c>
      <c r="Y187" s="147"/>
      <c r="Z187" s="147"/>
      <c r="AA187" s="147"/>
      <c r="AB187" s="147"/>
      <c r="AC187" s="147"/>
      <c r="AD187" s="147"/>
      <c r="AE187" s="147"/>
      <c r="AF187" s="147" t="s">
        <v>384</v>
      </c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</row>
    <row r="188" spans="1:59" outlineLevel="1" x14ac:dyDescent="0.2">
      <c r="A188" s="176">
        <v>114</v>
      </c>
      <c r="B188" s="177" t="s">
        <v>2606</v>
      </c>
      <c r="C188" s="186" t="s">
        <v>2787</v>
      </c>
      <c r="D188" s="178" t="s">
        <v>429</v>
      </c>
      <c r="E188" s="179">
        <v>1</v>
      </c>
      <c r="F188" s="174"/>
      <c r="G188" s="181">
        <f t="shared" si="42"/>
        <v>0</v>
      </c>
      <c r="H188" s="157">
        <v>0</v>
      </c>
      <c r="I188" s="156">
        <f t="shared" si="43"/>
        <v>0</v>
      </c>
      <c r="J188" s="157">
        <v>21293</v>
      </c>
      <c r="K188" s="156">
        <f t="shared" si="44"/>
        <v>21293</v>
      </c>
      <c r="L188" s="156">
        <v>15</v>
      </c>
      <c r="M188" s="156">
        <f t="shared" si="45"/>
        <v>0</v>
      </c>
      <c r="N188" s="156">
        <v>0</v>
      </c>
      <c r="O188" s="156">
        <f t="shared" si="46"/>
        <v>0</v>
      </c>
      <c r="P188" s="156">
        <v>0</v>
      </c>
      <c r="Q188" s="156">
        <f t="shared" si="47"/>
        <v>0</v>
      </c>
      <c r="R188" s="156"/>
      <c r="S188" s="156" t="s">
        <v>485</v>
      </c>
      <c r="T188" s="156" t="s">
        <v>382</v>
      </c>
      <c r="U188" s="156">
        <v>0</v>
      </c>
      <c r="V188" s="156">
        <f t="shared" si="48"/>
        <v>0</v>
      </c>
      <c r="W188" s="156"/>
      <c r="X188" s="156" t="s">
        <v>383</v>
      </c>
      <c r="Y188" s="147"/>
      <c r="Z188" s="147"/>
      <c r="AA188" s="147"/>
      <c r="AB188" s="147"/>
      <c r="AC188" s="147"/>
      <c r="AD188" s="147"/>
      <c r="AE188" s="147"/>
      <c r="AF188" s="147" t="s">
        <v>384</v>
      </c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</row>
    <row r="189" spans="1:59" outlineLevel="1" x14ac:dyDescent="0.2">
      <c r="A189" s="176">
        <v>115</v>
      </c>
      <c r="B189" s="177" t="s">
        <v>2788</v>
      </c>
      <c r="C189" s="186" t="s">
        <v>2787</v>
      </c>
      <c r="D189" s="178" t="s">
        <v>429</v>
      </c>
      <c r="E189" s="179">
        <v>1</v>
      </c>
      <c r="F189" s="174"/>
      <c r="G189" s="181">
        <f t="shared" si="42"/>
        <v>0</v>
      </c>
      <c r="H189" s="157">
        <v>0</v>
      </c>
      <c r="I189" s="156">
        <f t="shared" si="43"/>
        <v>0</v>
      </c>
      <c r="J189" s="157">
        <v>16013</v>
      </c>
      <c r="K189" s="156">
        <f t="shared" si="44"/>
        <v>16013</v>
      </c>
      <c r="L189" s="156">
        <v>15</v>
      </c>
      <c r="M189" s="156">
        <f t="shared" si="45"/>
        <v>0</v>
      </c>
      <c r="N189" s="156">
        <v>0</v>
      </c>
      <c r="O189" s="156">
        <f t="shared" si="46"/>
        <v>0</v>
      </c>
      <c r="P189" s="156">
        <v>0</v>
      </c>
      <c r="Q189" s="156">
        <f t="shared" si="47"/>
        <v>0</v>
      </c>
      <c r="R189" s="156"/>
      <c r="S189" s="156" t="s">
        <v>485</v>
      </c>
      <c r="T189" s="156" t="s">
        <v>382</v>
      </c>
      <c r="U189" s="156">
        <v>0</v>
      </c>
      <c r="V189" s="156">
        <f t="shared" si="48"/>
        <v>0</v>
      </c>
      <c r="W189" s="156"/>
      <c r="X189" s="156" t="s">
        <v>383</v>
      </c>
      <c r="Y189" s="147"/>
      <c r="Z189" s="147"/>
      <c r="AA189" s="147"/>
      <c r="AB189" s="147"/>
      <c r="AC189" s="147"/>
      <c r="AD189" s="147"/>
      <c r="AE189" s="147"/>
      <c r="AF189" s="147" t="s">
        <v>384</v>
      </c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</row>
    <row r="190" spans="1:59" outlineLevel="1" x14ac:dyDescent="0.2">
      <c r="A190" s="176">
        <v>116</v>
      </c>
      <c r="B190" s="177" t="s">
        <v>2789</v>
      </c>
      <c r="C190" s="186" t="s">
        <v>2790</v>
      </c>
      <c r="D190" s="178" t="s">
        <v>429</v>
      </c>
      <c r="E190" s="179">
        <v>1</v>
      </c>
      <c r="F190" s="174"/>
      <c r="G190" s="181">
        <f t="shared" si="42"/>
        <v>0</v>
      </c>
      <c r="H190" s="157">
        <v>0</v>
      </c>
      <c r="I190" s="156">
        <f t="shared" si="43"/>
        <v>0</v>
      </c>
      <c r="J190" s="157">
        <v>13500</v>
      </c>
      <c r="K190" s="156">
        <f t="shared" si="44"/>
        <v>13500</v>
      </c>
      <c r="L190" s="156">
        <v>15</v>
      </c>
      <c r="M190" s="156">
        <f t="shared" si="45"/>
        <v>0</v>
      </c>
      <c r="N190" s="156">
        <v>0</v>
      </c>
      <c r="O190" s="156">
        <f t="shared" si="46"/>
        <v>0</v>
      </c>
      <c r="P190" s="156">
        <v>0</v>
      </c>
      <c r="Q190" s="156">
        <f t="shared" si="47"/>
        <v>0</v>
      </c>
      <c r="R190" s="156"/>
      <c r="S190" s="156" t="s">
        <v>485</v>
      </c>
      <c r="T190" s="156" t="s">
        <v>382</v>
      </c>
      <c r="U190" s="156">
        <v>0</v>
      </c>
      <c r="V190" s="156">
        <f t="shared" si="48"/>
        <v>0</v>
      </c>
      <c r="W190" s="156"/>
      <c r="X190" s="156" t="s">
        <v>383</v>
      </c>
      <c r="Y190" s="147"/>
      <c r="Z190" s="147"/>
      <c r="AA190" s="147"/>
      <c r="AB190" s="147"/>
      <c r="AC190" s="147"/>
      <c r="AD190" s="147"/>
      <c r="AE190" s="147"/>
      <c r="AF190" s="147" t="s">
        <v>384</v>
      </c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</row>
    <row r="191" spans="1:59" outlineLevel="1" x14ac:dyDescent="0.2">
      <c r="A191" s="176">
        <v>117</v>
      </c>
      <c r="B191" s="177" t="s">
        <v>2791</v>
      </c>
      <c r="C191" s="186" t="s">
        <v>2792</v>
      </c>
      <c r="D191" s="178" t="s">
        <v>429</v>
      </c>
      <c r="E191" s="179">
        <v>1</v>
      </c>
      <c r="F191" s="174"/>
      <c r="G191" s="181">
        <f t="shared" si="42"/>
        <v>0</v>
      </c>
      <c r="H191" s="157">
        <v>0</v>
      </c>
      <c r="I191" s="156">
        <f t="shared" si="43"/>
        <v>0</v>
      </c>
      <c r="J191" s="157">
        <v>5775</v>
      </c>
      <c r="K191" s="156">
        <f t="shared" si="44"/>
        <v>5775</v>
      </c>
      <c r="L191" s="156">
        <v>15</v>
      </c>
      <c r="M191" s="156">
        <f t="shared" si="45"/>
        <v>0</v>
      </c>
      <c r="N191" s="156">
        <v>0</v>
      </c>
      <c r="O191" s="156">
        <f t="shared" si="46"/>
        <v>0</v>
      </c>
      <c r="P191" s="156">
        <v>0</v>
      </c>
      <c r="Q191" s="156">
        <f t="shared" si="47"/>
        <v>0</v>
      </c>
      <c r="R191" s="156"/>
      <c r="S191" s="156" t="s">
        <v>485</v>
      </c>
      <c r="T191" s="156" t="s">
        <v>382</v>
      </c>
      <c r="U191" s="156">
        <v>0</v>
      </c>
      <c r="V191" s="156">
        <f t="shared" si="48"/>
        <v>0</v>
      </c>
      <c r="W191" s="156"/>
      <c r="X191" s="156" t="s">
        <v>383</v>
      </c>
      <c r="Y191" s="147"/>
      <c r="Z191" s="147"/>
      <c r="AA191" s="147"/>
      <c r="AB191" s="147"/>
      <c r="AC191" s="147"/>
      <c r="AD191" s="147"/>
      <c r="AE191" s="147"/>
      <c r="AF191" s="147" t="s">
        <v>384</v>
      </c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</row>
    <row r="192" spans="1:59" outlineLevel="1" x14ac:dyDescent="0.2">
      <c r="A192" s="176">
        <v>118</v>
      </c>
      <c r="B192" s="177" t="s">
        <v>2793</v>
      </c>
      <c r="C192" s="186" t="s">
        <v>2652</v>
      </c>
      <c r="D192" s="178" t="s">
        <v>429</v>
      </c>
      <c r="E192" s="179">
        <v>1</v>
      </c>
      <c r="F192" s="174"/>
      <c r="G192" s="181">
        <f t="shared" si="42"/>
        <v>0</v>
      </c>
      <c r="H192" s="157">
        <v>0</v>
      </c>
      <c r="I192" s="156">
        <f t="shared" si="43"/>
        <v>0</v>
      </c>
      <c r="J192" s="157">
        <v>580</v>
      </c>
      <c r="K192" s="156">
        <f t="shared" si="44"/>
        <v>580</v>
      </c>
      <c r="L192" s="156">
        <v>15</v>
      </c>
      <c r="M192" s="156">
        <f t="shared" si="45"/>
        <v>0</v>
      </c>
      <c r="N192" s="156">
        <v>0</v>
      </c>
      <c r="O192" s="156">
        <f t="shared" si="46"/>
        <v>0</v>
      </c>
      <c r="P192" s="156">
        <v>0</v>
      </c>
      <c r="Q192" s="156">
        <f t="shared" si="47"/>
        <v>0</v>
      </c>
      <c r="R192" s="156"/>
      <c r="S192" s="156" t="s">
        <v>485</v>
      </c>
      <c r="T192" s="156" t="s">
        <v>382</v>
      </c>
      <c r="U192" s="156">
        <v>0</v>
      </c>
      <c r="V192" s="156">
        <f t="shared" si="48"/>
        <v>0</v>
      </c>
      <c r="W192" s="156"/>
      <c r="X192" s="156" t="s">
        <v>383</v>
      </c>
      <c r="Y192" s="147"/>
      <c r="Z192" s="147"/>
      <c r="AA192" s="147"/>
      <c r="AB192" s="147"/>
      <c r="AC192" s="147"/>
      <c r="AD192" s="147"/>
      <c r="AE192" s="147"/>
      <c r="AF192" s="147" t="s">
        <v>384</v>
      </c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</row>
    <row r="193" spans="1:59" outlineLevel="1" x14ac:dyDescent="0.2">
      <c r="A193" s="176">
        <v>119</v>
      </c>
      <c r="B193" s="177" t="s">
        <v>2794</v>
      </c>
      <c r="C193" s="186" t="s">
        <v>2653</v>
      </c>
      <c r="D193" s="178" t="s">
        <v>429</v>
      </c>
      <c r="E193" s="179">
        <v>1</v>
      </c>
      <c r="F193" s="174"/>
      <c r="G193" s="181">
        <f t="shared" si="42"/>
        <v>0</v>
      </c>
      <c r="H193" s="157">
        <v>0</v>
      </c>
      <c r="I193" s="156">
        <f t="shared" si="43"/>
        <v>0</v>
      </c>
      <c r="J193" s="157">
        <v>625</v>
      </c>
      <c r="K193" s="156">
        <f t="shared" si="44"/>
        <v>625</v>
      </c>
      <c r="L193" s="156">
        <v>15</v>
      </c>
      <c r="M193" s="156">
        <f t="shared" si="45"/>
        <v>0</v>
      </c>
      <c r="N193" s="156">
        <v>0</v>
      </c>
      <c r="O193" s="156">
        <f t="shared" si="46"/>
        <v>0</v>
      </c>
      <c r="P193" s="156">
        <v>0</v>
      </c>
      <c r="Q193" s="156">
        <f t="shared" si="47"/>
        <v>0</v>
      </c>
      <c r="R193" s="156"/>
      <c r="S193" s="156" t="s">
        <v>485</v>
      </c>
      <c r="T193" s="156" t="s">
        <v>382</v>
      </c>
      <c r="U193" s="156">
        <v>0</v>
      </c>
      <c r="V193" s="156">
        <f t="shared" si="48"/>
        <v>0</v>
      </c>
      <c r="W193" s="156"/>
      <c r="X193" s="156" t="s">
        <v>383</v>
      </c>
      <c r="Y193" s="147"/>
      <c r="Z193" s="147"/>
      <c r="AA193" s="147"/>
      <c r="AB193" s="147"/>
      <c r="AC193" s="147"/>
      <c r="AD193" s="147"/>
      <c r="AE193" s="147"/>
      <c r="AF193" s="147" t="s">
        <v>384</v>
      </c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</row>
    <row r="194" spans="1:59" outlineLevel="1" x14ac:dyDescent="0.2">
      <c r="A194" s="176">
        <v>120</v>
      </c>
      <c r="B194" s="177" t="s">
        <v>2795</v>
      </c>
      <c r="C194" s="186" t="s">
        <v>2654</v>
      </c>
      <c r="D194" s="178" t="s">
        <v>429</v>
      </c>
      <c r="E194" s="179">
        <v>1</v>
      </c>
      <c r="F194" s="174"/>
      <c r="G194" s="181">
        <f t="shared" si="42"/>
        <v>0</v>
      </c>
      <c r="H194" s="157">
        <v>890</v>
      </c>
      <c r="I194" s="156">
        <f t="shared" si="43"/>
        <v>890</v>
      </c>
      <c r="J194" s="157">
        <v>0</v>
      </c>
      <c r="K194" s="156">
        <f t="shared" si="44"/>
        <v>0</v>
      </c>
      <c r="L194" s="156">
        <v>15</v>
      </c>
      <c r="M194" s="156">
        <f t="shared" si="45"/>
        <v>0</v>
      </c>
      <c r="N194" s="156">
        <v>0</v>
      </c>
      <c r="O194" s="156">
        <f t="shared" si="46"/>
        <v>0</v>
      </c>
      <c r="P194" s="156">
        <v>0</v>
      </c>
      <c r="Q194" s="156">
        <f t="shared" si="47"/>
        <v>0</v>
      </c>
      <c r="R194" s="156"/>
      <c r="S194" s="156" t="s">
        <v>485</v>
      </c>
      <c r="T194" s="156" t="s">
        <v>382</v>
      </c>
      <c r="U194" s="156">
        <v>0</v>
      </c>
      <c r="V194" s="156">
        <f t="shared" si="48"/>
        <v>0</v>
      </c>
      <c r="W194" s="156"/>
      <c r="X194" s="156" t="s">
        <v>407</v>
      </c>
      <c r="Y194" s="147"/>
      <c r="Z194" s="147"/>
      <c r="AA194" s="147"/>
      <c r="AB194" s="147"/>
      <c r="AC194" s="147"/>
      <c r="AD194" s="147"/>
      <c r="AE194" s="147"/>
      <c r="AF194" s="147" t="s">
        <v>408</v>
      </c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</row>
    <row r="195" spans="1:59" x14ac:dyDescent="0.2">
      <c r="A195" s="164" t="s">
        <v>376</v>
      </c>
      <c r="B195" s="165" t="s">
        <v>197</v>
      </c>
      <c r="C195" s="183" t="s">
        <v>198</v>
      </c>
      <c r="D195" s="166"/>
      <c r="E195" s="167"/>
      <c r="F195" s="168"/>
      <c r="G195" s="169">
        <f>SUMIF(AF196:AF217,"&lt;&gt;NOR",G196:G217)</f>
        <v>0</v>
      </c>
      <c r="H195" s="163"/>
      <c r="I195" s="163">
        <f>SUM(I196:I217)</f>
        <v>8483</v>
      </c>
      <c r="J195" s="163"/>
      <c r="K195" s="163">
        <f>SUM(K196:K217)</f>
        <v>507006</v>
      </c>
      <c r="L195" s="163"/>
      <c r="M195" s="163">
        <f>SUM(M196:M217)</f>
        <v>0</v>
      </c>
      <c r="N195" s="163"/>
      <c r="O195" s="163">
        <f>SUM(O196:O217)</f>
        <v>0</v>
      </c>
      <c r="P195" s="163"/>
      <c r="Q195" s="163">
        <f>SUM(Q196:Q217)</f>
        <v>0</v>
      </c>
      <c r="R195" s="163"/>
      <c r="S195" s="163"/>
      <c r="T195" s="163"/>
      <c r="U195" s="163"/>
      <c r="V195" s="163">
        <f>SUM(V196:V217)</f>
        <v>0</v>
      </c>
      <c r="W195" s="163"/>
      <c r="X195" s="163"/>
      <c r="AF195" t="s">
        <v>377</v>
      </c>
    </row>
    <row r="196" spans="1:59" ht="45" outlineLevel="1" x14ac:dyDescent="0.2">
      <c r="A196" s="170">
        <v>121</v>
      </c>
      <c r="B196" s="171" t="s">
        <v>2796</v>
      </c>
      <c r="C196" s="184" t="s">
        <v>2797</v>
      </c>
      <c r="D196" s="172" t="s">
        <v>429</v>
      </c>
      <c r="E196" s="173">
        <v>4</v>
      </c>
      <c r="F196" s="174"/>
      <c r="G196" s="175">
        <f>ROUND(E196*F196,2)</f>
        <v>0</v>
      </c>
      <c r="H196" s="157">
        <v>0</v>
      </c>
      <c r="I196" s="156">
        <f>ROUND(E196*H196,2)</f>
        <v>0</v>
      </c>
      <c r="J196" s="157">
        <v>39990</v>
      </c>
      <c r="K196" s="156">
        <f>ROUND(E196*J196,2)</f>
        <v>159960</v>
      </c>
      <c r="L196" s="156">
        <v>15</v>
      </c>
      <c r="M196" s="156">
        <f>G196*(1+L196/100)</f>
        <v>0</v>
      </c>
      <c r="N196" s="156">
        <v>0</v>
      </c>
      <c r="O196" s="156">
        <f>ROUND(E196*N196,2)</f>
        <v>0</v>
      </c>
      <c r="P196" s="156">
        <v>0</v>
      </c>
      <c r="Q196" s="156">
        <f>ROUND(E196*P196,2)</f>
        <v>0</v>
      </c>
      <c r="R196" s="156"/>
      <c r="S196" s="156" t="s">
        <v>485</v>
      </c>
      <c r="T196" s="156" t="s">
        <v>382</v>
      </c>
      <c r="U196" s="156">
        <v>0</v>
      </c>
      <c r="V196" s="156">
        <f>ROUND(E196*U196,2)</f>
        <v>0</v>
      </c>
      <c r="W196" s="156"/>
      <c r="X196" s="156" t="s">
        <v>383</v>
      </c>
      <c r="Y196" s="147"/>
      <c r="Z196" s="147"/>
      <c r="AA196" s="147"/>
      <c r="AB196" s="147"/>
      <c r="AC196" s="147"/>
      <c r="AD196" s="147"/>
      <c r="AE196" s="147"/>
      <c r="AF196" s="147" t="s">
        <v>384</v>
      </c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</row>
    <row r="197" spans="1:59" outlineLevel="1" x14ac:dyDescent="0.2">
      <c r="A197" s="154"/>
      <c r="B197" s="155"/>
      <c r="C197" s="249" t="s">
        <v>2923</v>
      </c>
      <c r="D197" s="250"/>
      <c r="E197" s="250"/>
      <c r="F197" s="250"/>
      <c r="G197" s="250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47"/>
      <c r="Z197" s="147"/>
      <c r="AA197" s="147"/>
      <c r="AB197" s="147"/>
      <c r="AC197" s="147"/>
      <c r="AD197" s="147"/>
      <c r="AE197" s="147"/>
      <c r="AF197" s="147" t="s">
        <v>655</v>
      </c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</row>
    <row r="198" spans="1:59" outlineLevel="1" x14ac:dyDescent="0.2">
      <c r="A198" s="154"/>
      <c r="B198" s="155"/>
      <c r="C198" s="247" t="s">
        <v>2924</v>
      </c>
      <c r="D198" s="248"/>
      <c r="E198" s="248"/>
      <c r="F198" s="248"/>
      <c r="G198" s="248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47"/>
      <c r="Z198" s="147"/>
      <c r="AA198" s="147"/>
      <c r="AB198" s="147"/>
      <c r="AC198" s="147"/>
      <c r="AD198" s="147"/>
      <c r="AE198" s="147"/>
      <c r="AF198" s="147" t="s">
        <v>655</v>
      </c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</row>
    <row r="199" spans="1:59" outlineLevel="1" x14ac:dyDescent="0.2">
      <c r="A199" s="154"/>
      <c r="B199" s="155"/>
      <c r="C199" s="247" t="s">
        <v>2931</v>
      </c>
      <c r="D199" s="248"/>
      <c r="E199" s="248"/>
      <c r="F199" s="248"/>
      <c r="G199" s="248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47"/>
      <c r="Z199" s="147"/>
      <c r="AA199" s="147"/>
      <c r="AB199" s="147"/>
      <c r="AC199" s="147"/>
      <c r="AD199" s="147"/>
      <c r="AE199" s="147"/>
      <c r="AF199" s="147" t="s">
        <v>655</v>
      </c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</row>
    <row r="200" spans="1:59" outlineLevel="1" x14ac:dyDescent="0.2">
      <c r="A200" s="154"/>
      <c r="B200" s="155"/>
      <c r="C200" s="247" t="s">
        <v>2720</v>
      </c>
      <c r="D200" s="248"/>
      <c r="E200" s="248"/>
      <c r="F200" s="248"/>
      <c r="G200" s="248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47"/>
      <c r="Z200" s="147"/>
      <c r="AA200" s="147"/>
      <c r="AB200" s="147"/>
      <c r="AC200" s="147"/>
      <c r="AD200" s="147"/>
      <c r="AE200" s="147"/>
      <c r="AF200" s="147" t="s">
        <v>655</v>
      </c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</row>
    <row r="201" spans="1:59" ht="45" outlineLevel="1" x14ac:dyDescent="0.2">
      <c r="A201" s="170">
        <v>122</v>
      </c>
      <c r="B201" s="171" t="s">
        <v>2798</v>
      </c>
      <c r="C201" s="184" t="s">
        <v>2722</v>
      </c>
      <c r="D201" s="172" t="s">
        <v>429</v>
      </c>
      <c r="E201" s="173">
        <v>1</v>
      </c>
      <c r="F201" s="174"/>
      <c r="G201" s="175">
        <f>ROUND(E201*F201,2)</f>
        <v>0</v>
      </c>
      <c r="H201" s="157">
        <v>0</v>
      </c>
      <c r="I201" s="156">
        <f>ROUND(E201*H201,2)</f>
        <v>0</v>
      </c>
      <c r="J201" s="157">
        <v>142091</v>
      </c>
      <c r="K201" s="156">
        <f>ROUND(E201*J201,2)</f>
        <v>142091</v>
      </c>
      <c r="L201" s="156">
        <v>15</v>
      </c>
      <c r="M201" s="156">
        <f>G201*(1+L201/100)</f>
        <v>0</v>
      </c>
      <c r="N201" s="156">
        <v>0</v>
      </c>
      <c r="O201" s="156">
        <f>ROUND(E201*N201,2)</f>
        <v>0</v>
      </c>
      <c r="P201" s="156">
        <v>0</v>
      </c>
      <c r="Q201" s="156">
        <f>ROUND(E201*P201,2)</f>
        <v>0</v>
      </c>
      <c r="R201" s="156"/>
      <c r="S201" s="156" t="s">
        <v>485</v>
      </c>
      <c r="T201" s="156" t="s">
        <v>382</v>
      </c>
      <c r="U201" s="156">
        <v>0</v>
      </c>
      <c r="V201" s="156">
        <f>ROUND(E201*U201,2)</f>
        <v>0</v>
      </c>
      <c r="W201" s="156"/>
      <c r="X201" s="156" t="s">
        <v>383</v>
      </c>
      <c r="Y201" s="147"/>
      <c r="Z201" s="147"/>
      <c r="AA201" s="147"/>
      <c r="AB201" s="147"/>
      <c r="AC201" s="147"/>
      <c r="AD201" s="147"/>
      <c r="AE201" s="147"/>
      <c r="AF201" s="147" t="s">
        <v>384</v>
      </c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</row>
    <row r="202" spans="1:59" outlineLevel="1" x14ac:dyDescent="0.2">
      <c r="A202" s="154"/>
      <c r="B202" s="155"/>
      <c r="C202" s="249" t="s">
        <v>2926</v>
      </c>
      <c r="D202" s="250"/>
      <c r="E202" s="250"/>
      <c r="F202" s="250"/>
      <c r="G202" s="250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47"/>
      <c r="Z202" s="147"/>
      <c r="AA202" s="147"/>
      <c r="AB202" s="147"/>
      <c r="AC202" s="147"/>
      <c r="AD202" s="147"/>
      <c r="AE202" s="147"/>
      <c r="AF202" s="147" t="s">
        <v>655</v>
      </c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</row>
    <row r="203" spans="1:59" outlineLevel="1" x14ac:dyDescent="0.2">
      <c r="A203" s="154"/>
      <c r="B203" s="155"/>
      <c r="C203" s="247" t="s">
        <v>2723</v>
      </c>
      <c r="D203" s="248"/>
      <c r="E203" s="248"/>
      <c r="F203" s="248"/>
      <c r="G203" s="248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47"/>
      <c r="Z203" s="147"/>
      <c r="AA203" s="147"/>
      <c r="AB203" s="147"/>
      <c r="AC203" s="147"/>
      <c r="AD203" s="147"/>
      <c r="AE203" s="147"/>
      <c r="AF203" s="147" t="s">
        <v>655</v>
      </c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</row>
    <row r="204" spans="1:59" ht="22.5" outlineLevel="1" x14ac:dyDescent="0.2">
      <c r="A204" s="176">
        <v>123</v>
      </c>
      <c r="B204" s="177" t="s">
        <v>2799</v>
      </c>
      <c r="C204" s="186" t="s">
        <v>2725</v>
      </c>
      <c r="D204" s="178" t="s">
        <v>429</v>
      </c>
      <c r="E204" s="179">
        <v>1</v>
      </c>
      <c r="F204" s="174"/>
      <c r="G204" s="181">
        <f>ROUND(E204*F204,2)</f>
        <v>0</v>
      </c>
      <c r="H204" s="157">
        <v>0</v>
      </c>
      <c r="I204" s="156">
        <f>ROUND(E204*H204,2)</f>
        <v>0</v>
      </c>
      <c r="J204" s="157">
        <v>12060</v>
      </c>
      <c r="K204" s="156">
        <f>ROUND(E204*J204,2)</f>
        <v>12060</v>
      </c>
      <c r="L204" s="156">
        <v>15</v>
      </c>
      <c r="M204" s="156">
        <f>G204*(1+L204/100)</f>
        <v>0</v>
      </c>
      <c r="N204" s="156">
        <v>0</v>
      </c>
      <c r="O204" s="156">
        <f>ROUND(E204*N204,2)</f>
        <v>0</v>
      </c>
      <c r="P204" s="156">
        <v>0</v>
      </c>
      <c r="Q204" s="156">
        <f>ROUND(E204*P204,2)</f>
        <v>0</v>
      </c>
      <c r="R204" s="156"/>
      <c r="S204" s="156" t="s">
        <v>485</v>
      </c>
      <c r="T204" s="156" t="s">
        <v>382</v>
      </c>
      <c r="U204" s="156">
        <v>0</v>
      </c>
      <c r="V204" s="156">
        <f>ROUND(E204*U204,2)</f>
        <v>0</v>
      </c>
      <c r="W204" s="156"/>
      <c r="X204" s="156" t="s">
        <v>383</v>
      </c>
      <c r="Y204" s="147"/>
      <c r="Z204" s="147"/>
      <c r="AA204" s="147"/>
      <c r="AB204" s="147"/>
      <c r="AC204" s="147"/>
      <c r="AD204" s="147"/>
      <c r="AE204" s="147"/>
      <c r="AF204" s="147" t="s">
        <v>384</v>
      </c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</row>
    <row r="205" spans="1:59" outlineLevel="1" x14ac:dyDescent="0.2">
      <c r="A205" s="176">
        <v>124</v>
      </c>
      <c r="B205" s="177" t="s">
        <v>2800</v>
      </c>
      <c r="C205" s="186" t="s">
        <v>2727</v>
      </c>
      <c r="D205" s="178" t="s">
        <v>429</v>
      </c>
      <c r="E205" s="179">
        <v>1</v>
      </c>
      <c r="F205" s="174"/>
      <c r="G205" s="181">
        <f>ROUND(E205*F205,2)</f>
        <v>0</v>
      </c>
      <c r="H205" s="157">
        <v>0</v>
      </c>
      <c r="I205" s="156">
        <f>ROUND(E205*H205,2)</f>
        <v>0</v>
      </c>
      <c r="J205" s="157">
        <v>3900</v>
      </c>
      <c r="K205" s="156">
        <f>ROUND(E205*J205,2)</f>
        <v>3900</v>
      </c>
      <c r="L205" s="156">
        <v>15</v>
      </c>
      <c r="M205" s="156">
        <f>G205*(1+L205/100)</f>
        <v>0</v>
      </c>
      <c r="N205" s="156">
        <v>0</v>
      </c>
      <c r="O205" s="156">
        <f>ROUND(E205*N205,2)</f>
        <v>0</v>
      </c>
      <c r="P205" s="156">
        <v>0</v>
      </c>
      <c r="Q205" s="156">
        <f>ROUND(E205*P205,2)</f>
        <v>0</v>
      </c>
      <c r="R205" s="156"/>
      <c r="S205" s="156" t="s">
        <v>485</v>
      </c>
      <c r="T205" s="156" t="s">
        <v>382</v>
      </c>
      <c r="U205" s="156">
        <v>0</v>
      </c>
      <c r="V205" s="156">
        <f>ROUND(E205*U205,2)</f>
        <v>0</v>
      </c>
      <c r="W205" s="156"/>
      <c r="X205" s="156" t="s">
        <v>383</v>
      </c>
      <c r="Y205" s="147"/>
      <c r="Z205" s="147"/>
      <c r="AA205" s="147"/>
      <c r="AB205" s="147"/>
      <c r="AC205" s="147"/>
      <c r="AD205" s="147"/>
      <c r="AE205" s="147"/>
      <c r="AF205" s="147" t="s">
        <v>384</v>
      </c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</row>
    <row r="206" spans="1:59" outlineLevel="1" x14ac:dyDescent="0.2">
      <c r="A206" s="176">
        <v>125</v>
      </c>
      <c r="B206" s="177" t="s">
        <v>2801</v>
      </c>
      <c r="C206" s="186" t="s">
        <v>2729</v>
      </c>
      <c r="D206" s="178" t="s">
        <v>429</v>
      </c>
      <c r="E206" s="179">
        <v>1</v>
      </c>
      <c r="F206" s="174"/>
      <c r="G206" s="181">
        <f>ROUND(E206*F206,2)</f>
        <v>0</v>
      </c>
      <c r="H206" s="157">
        <v>0</v>
      </c>
      <c r="I206" s="156">
        <f>ROUND(E206*H206,2)</f>
        <v>0</v>
      </c>
      <c r="J206" s="157">
        <v>13425</v>
      </c>
      <c r="K206" s="156">
        <f>ROUND(E206*J206,2)</f>
        <v>13425</v>
      </c>
      <c r="L206" s="156">
        <v>15</v>
      </c>
      <c r="M206" s="156">
        <f>G206*(1+L206/100)</f>
        <v>0</v>
      </c>
      <c r="N206" s="156">
        <v>0</v>
      </c>
      <c r="O206" s="156">
        <f>ROUND(E206*N206,2)</f>
        <v>0</v>
      </c>
      <c r="P206" s="156">
        <v>0</v>
      </c>
      <c r="Q206" s="156">
        <f>ROUND(E206*P206,2)</f>
        <v>0</v>
      </c>
      <c r="R206" s="156"/>
      <c r="S206" s="156" t="s">
        <v>485</v>
      </c>
      <c r="T206" s="156" t="s">
        <v>382</v>
      </c>
      <c r="U206" s="156">
        <v>0</v>
      </c>
      <c r="V206" s="156">
        <f>ROUND(E206*U206,2)</f>
        <v>0</v>
      </c>
      <c r="W206" s="156"/>
      <c r="X206" s="156" t="s">
        <v>383</v>
      </c>
      <c r="Y206" s="147"/>
      <c r="Z206" s="147"/>
      <c r="AA206" s="147"/>
      <c r="AB206" s="147"/>
      <c r="AC206" s="147"/>
      <c r="AD206" s="147"/>
      <c r="AE206" s="147"/>
      <c r="AF206" s="147" t="s">
        <v>384</v>
      </c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</row>
    <row r="207" spans="1:59" ht="45" outlineLevel="1" x14ac:dyDescent="0.2">
      <c r="A207" s="170">
        <v>126</v>
      </c>
      <c r="B207" s="171" t="s">
        <v>2802</v>
      </c>
      <c r="C207" s="184" t="s">
        <v>2731</v>
      </c>
      <c r="D207" s="172" t="s">
        <v>429</v>
      </c>
      <c r="E207" s="173">
        <v>2</v>
      </c>
      <c r="F207" s="174"/>
      <c r="G207" s="175">
        <f>ROUND(E207*F207,2)</f>
        <v>0</v>
      </c>
      <c r="H207" s="157">
        <v>0</v>
      </c>
      <c r="I207" s="156">
        <f>ROUND(E207*H207,2)</f>
        <v>0</v>
      </c>
      <c r="J207" s="157">
        <v>49990</v>
      </c>
      <c r="K207" s="156">
        <f>ROUND(E207*J207,2)</f>
        <v>99980</v>
      </c>
      <c r="L207" s="156">
        <v>15</v>
      </c>
      <c r="M207" s="156">
        <f>G207*(1+L207/100)</f>
        <v>0</v>
      </c>
      <c r="N207" s="156">
        <v>0</v>
      </c>
      <c r="O207" s="156">
        <f>ROUND(E207*N207,2)</f>
        <v>0</v>
      </c>
      <c r="P207" s="156">
        <v>0</v>
      </c>
      <c r="Q207" s="156">
        <f>ROUND(E207*P207,2)</f>
        <v>0</v>
      </c>
      <c r="R207" s="156"/>
      <c r="S207" s="156" t="s">
        <v>485</v>
      </c>
      <c r="T207" s="156" t="s">
        <v>382</v>
      </c>
      <c r="U207" s="156">
        <v>0</v>
      </c>
      <c r="V207" s="156">
        <f>ROUND(E207*U207,2)</f>
        <v>0</v>
      </c>
      <c r="W207" s="156"/>
      <c r="X207" s="156" t="s">
        <v>383</v>
      </c>
      <c r="Y207" s="147"/>
      <c r="Z207" s="147"/>
      <c r="AA207" s="147"/>
      <c r="AB207" s="147"/>
      <c r="AC207" s="147"/>
      <c r="AD207" s="147"/>
      <c r="AE207" s="147"/>
      <c r="AF207" s="147" t="s">
        <v>384</v>
      </c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</row>
    <row r="208" spans="1:59" outlineLevel="1" x14ac:dyDescent="0.2">
      <c r="A208" s="154"/>
      <c r="B208" s="155"/>
      <c r="C208" s="249" t="s">
        <v>2923</v>
      </c>
      <c r="D208" s="250"/>
      <c r="E208" s="250"/>
      <c r="F208" s="250"/>
      <c r="G208" s="250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47"/>
      <c r="Z208" s="147"/>
      <c r="AA208" s="147"/>
      <c r="AB208" s="147"/>
      <c r="AC208" s="147"/>
      <c r="AD208" s="147"/>
      <c r="AE208" s="147"/>
      <c r="AF208" s="147" t="s">
        <v>655</v>
      </c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</row>
    <row r="209" spans="1:59" outlineLevel="1" x14ac:dyDescent="0.2">
      <c r="A209" s="154"/>
      <c r="B209" s="155"/>
      <c r="C209" s="247" t="s">
        <v>2924</v>
      </c>
      <c r="D209" s="248"/>
      <c r="E209" s="248"/>
      <c r="F209" s="248"/>
      <c r="G209" s="248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47"/>
      <c r="Z209" s="147"/>
      <c r="AA209" s="147"/>
      <c r="AB209" s="147"/>
      <c r="AC209" s="147"/>
      <c r="AD209" s="147"/>
      <c r="AE209" s="147"/>
      <c r="AF209" s="147" t="s">
        <v>655</v>
      </c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</row>
    <row r="210" spans="1:59" outlineLevel="1" x14ac:dyDescent="0.2">
      <c r="A210" s="154"/>
      <c r="B210" s="155"/>
      <c r="C210" s="247" t="s">
        <v>2927</v>
      </c>
      <c r="D210" s="248"/>
      <c r="E210" s="248"/>
      <c r="F210" s="248"/>
      <c r="G210" s="248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47"/>
      <c r="Z210" s="147"/>
      <c r="AA210" s="147"/>
      <c r="AB210" s="147"/>
      <c r="AC210" s="147"/>
      <c r="AD210" s="147"/>
      <c r="AE210" s="147"/>
      <c r="AF210" s="147" t="s">
        <v>655</v>
      </c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</row>
    <row r="211" spans="1:59" outlineLevel="1" x14ac:dyDescent="0.2">
      <c r="A211" s="154"/>
      <c r="B211" s="155"/>
      <c r="C211" s="247" t="s">
        <v>2720</v>
      </c>
      <c r="D211" s="248"/>
      <c r="E211" s="248"/>
      <c r="F211" s="248"/>
      <c r="G211" s="248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47"/>
      <c r="Z211" s="147"/>
      <c r="AA211" s="147"/>
      <c r="AB211" s="147"/>
      <c r="AC211" s="147"/>
      <c r="AD211" s="147"/>
      <c r="AE211" s="147"/>
      <c r="AF211" s="147" t="s">
        <v>655</v>
      </c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</row>
    <row r="212" spans="1:59" ht="45" outlineLevel="1" x14ac:dyDescent="0.2">
      <c r="A212" s="170">
        <v>127</v>
      </c>
      <c r="B212" s="171" t="s">
        <v>2803</v>
      </c>
      <c r="C212" s="184" t="s">
        <v>2733</v>
      </c>
      <c r="D212" s="172" t="s">
        <v>429</v>
      </c>
      <c r="E212" s="173">
        <v>1</v>
      </c>
      <c r="F212" s="174"/>
      <c r="G212" s="175">
        <f>ROUND(E212*F212,2)</f>
        <v>0</v>
      </c>
      <c r="H212" s="157">
        <v>0</v>
      </c>
      <c r="I212" s="156">
        <f>ROUND(E212*H212,2)</f>
        <v>0</v>
      </c>
      <c r="J212" s="157">
        <v>60410</v>
      </c>
      <c r="K212" s="156">
        <f>ROUND(E212*J212,2)</f>
        <v>60410</v>
      </c>
      <c r="L212" s="156">
        <v>15</v>
      </c>
      <c r="M212" s="156">
        <f>G212*(1+L212/100)</f>
        <v>0</v>
      </c>
      <c r="N212" s="156">
        <v>0</v>
      </c>
      <c r="O212" s="156">
        <f>ROUND(E212*N212,2)</f>
        <v>0</v>
      </c>
      <c r="P212" s="156">
        <v>0</v>
      </c>
      <c r="Q212" s="156">
        <f>ROUND(E212*P212,2)</f>
        <v>0</v>
      </c>
      <c r="R212" s="156"/>
      <c r="S212" s="156" t="s">
        <v>485</v>
      </c>
      <c r="T212" s="156" t="s">
        <v>382</v>
      </c>
      <c r="U212" s="156">
        <v>0</v>
      </c>
      <c r="V212" s="156">
        <f>ROUND(E212*U212,2)</f>
        <v>0</v>
      </c>
      <c r="W212" s="156"/>
      <c r="X212" s="156" t="s">
        <v>383</v>
      </c>
      <c r="Y212" s="147"/>
      <c r="Z212" s="147"/>
      <c r="AA212" s="147"/>
      <c r="AB212" s="147"/>
      <c r="AC212" s="147"/>
      <c r="AD212" s="147"/>
      <c r="AE212" s="147"/>
      <c r="AF212" s="147" t="s">
        <v>384</v>
      </c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</row>
    <row r="213" spans="1:59" outlineLevel="1" x14ac:dyDescent="0.2">
      <c r="A213" s="154"/>
      <c r="B213" s="155"/>
      <c r="C213" s="249" t="s">
        <v>2932</v>
      </c>
      <c r="D213" s="250"/>
      <c r="E213" s="250"/>
      <c r="F213" s="250"/>
      <c r="G213" s="250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47"/>
      <c r="Z213" s="147"/>
      <c r="AA213" s="147"/>
      <c r="AB213" s="147"/>
      <c r="AC213" s="147"/>
      <c r="AD213" s="147"/>
      <c r="AE213" s="147"/>
      <c r="AF213" s="147" t="s">
        <v>655</v>
      </c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</row>
    <row r="214" spans="1:59" outlineLevel="1" x14ac:dyDescent="0.2">
      <c r="A214" s="154"/>
      <c r="B214" s="155"/>
      <c r="C214" s="247" t="s">
        <v>2723</v>
      </c>
      <c r="D214" s="248"/>
      <c r="E214" s="248"/>
      <c r="F214" s="248"/>
      <c r="G214" s="248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47"/>
      <c r="Z214" s="147"/>
      <c r="AA214" s="147"/>
      <c r="AB214" s="147"/>
      <c r="AC214" s="147"/>
      <c r="AD214" s="147"/>
      <c r="AE214" s="147"/>
      <c r="AF214" s="147" t="s">
        <v>655</v>
      </c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</row>
    <row r="215" spans="1:59" ht="22.5" outlineLevel="1" x14ac:dyDescent="0.2">
      <c r="A215" s="176">
        <v>128</v>
      </c>
      <c r="B215" s="177" t="s">
        <v>2804</v>
      </c>
      <c r="C215" s="186" t="s">
        <v>2725</v>
      </c>
      <c r="D215" s="178" t="s">
        <v>429</v>
      </c>
      <c r="E215" s="179">
        <v>1</v>
      </c>
      <c r="F215" s="174"/>
      <c r="G215" s="181">
        <f>ROUND(E215*F215,2)</f>
        <v>0</v>
      </c>
      <c r="H215" s="157">
        <v>0</v>
      </c>
      <c r="I215" s="156">
        <f>ROUND(E215*H215,2)</f>
        <v>0</v>
      </c>
      <c r="J215" s="157">
        <v>11400</v>
      </c>
      <c r="K215" s="156">
        <f>ROUND(E215*J215,2)</f>
        <v>11400</v>
      </c>
      <c r="L215" s="156">
        <v>15</v>
      </c>
      <c r="M215" s="156">
        <f>G215*(1+L215/100)</f>
        <v>0</v>
      </c>
      <c r="N215" s="156">
        <v>0</v>
      </c>
      <c r="O215" s="156">
        <f>ROUND(E215*N215,2)</f>
        <v>0</v>
      </c>
      <c r="P215" s="156">
        <v>0</v>
      </c>
      <c r="Q215" s="156">
        <f>ROUND(E215*P215,2)</f>
        <v>0</v>
      </c>
      <c r="R215" s="156"/>
      <c r="S215" s="156" t="s">
        <v>485</v>
      </c>
      <c r="T215" s="156" t="s">
        <v>382</v>
      </c>
      <c r="U215" s="156">
        <v>0</v>
      </c>
      <c r="V215" s="156">
        <f>ROUND(E215*U215,2)</f>
        <v>0</v>
      </c>
      <c r="W215" s="156"/>
      <c r="X215" s="156" t="s">
        <v>383</v>
      </c>
      <c r="Y215" s="147"/>
      <c r="Z215" s="147"/>
      <c r="AA215" s="147"/>
      <c r="AB215" s="147"/>
      <c r="AC215" s="147"/>
      <c r="AD215" s="147"/>
      <c r="AE215" s="147"/>
      <c r="AF215" s="147" t="s">
        <v>384</v>
      </c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</row>
    <row r="216" spans="1:59" outlineLevel="1" x14ac:dyDescent="0.2">
      <c r="A216" s="176">
        <v>129</v>
      </c>
      <c r="B216" s="177" t="s">
        <v>2805</v>
      </c>
      <c r="C216" s="186" t="s">
        <v>2727</v>
      </c>
      <c r="D216" s="178" t="s">
        <v>429</v>
      </c>
      <c r="E216" s="179">
        <v>1</v>
      </c>
      <c r="F216" s="174"/>
      <c r="G216" s="181">
        <f>ROUND(E216*F216,2)</f>
        <v>0</v>
      </c>
      <c r="H216" s="157">
        <v>0</v>
      </c>
      <c r="I216" s="156">
        <f>ROUND(E216*H216,2)</f>
        <v>0</v>
      </c>
      <c r="J216" s="157">
        <v>3780</v>
      </c>
      <c r="K216" s="156">
        <f>ROUND(E216*J216,2)</f>
        <v>3780</v>
      </c>
      <c r="L216" s="156">
        <v>15</v>
      </c>
      <c r="M216" s="156">
        <f>G216*(1+L216/100)</f>
        <v>0</v>
      </c>
      <c r="N216" s="156">
        <v>0</v>
      </c>
      <c r="O216" s="156">
        <f>ROUND(E216*N216,2)</f>
        <v>0</v>
      </c>
      <c r="P216" s="156">
        <v>0</v>
      </c>
      <c r="Q216" s="156">
        <f>ROUND(E216*P216,2)</f>
        <v>0</v>
      </c>
      <c r="R216" s="156"/>
      <c r="S216" s="156" t="s">
        <v>485</v>
      </c>
      <c r="T216" s="156" t="s">
        <v>382</v>
      </c>
      <c r="U216" s="156">
        <v>0</v>
      </c>
      <c r="V216" s="156">
        <f>ROUND(E216*U216,2)</f>
        <v>0</v>
      </c>
      <c r="W216" s="156"/>
      <c r="X216" s="156" t="s">
        <v>383</v>
      </c>
      <c r="Y216" s="147"/>
      <c r="Z216" s="147"/>
      <c r="AA216" s="147"/>
      <c r="AB216" s="147"/>
      <c r="AC216" s="147"/>
      <c r="AD216" s="147"/>
      <c r="AE216" s="147"/>
      <c r="AF216" s="147" t="s">
        <v>384</v>
      </c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</row>
    <row r="217" spans="1:59" outlineLevel="1" x14ac:dyDescent="0.2">
      <c r="A217" s="176">
        <v>130</v>
      </c>
      <c r="B217" s="177" t="s">
        <v>2806</v>
      </c>
      <c r="C217" s="186" t="s">
        <v>2729</v>
      </c>
      <c r="D217" s="178" t="s">
        <v>429</v>
      </c>
      <c r="E217" s="179">
        <v>1</v>
      </c>
      <c r="F217" s="174"/>
      <c r="G217" s="181">
        <f>ROUND(E217*F217,2)</f>
        <v>0</v>
      </c>
      <c r="H217" s="157">
        <v>8483</v>
      </c>
      <c r="I217" s="156">
        <f>ROUND(E217*H217,2)</f>
        <v>8483</v>
      </c>
      <c r="J217" s="157">
        <v>0</v>
      </c>
      <c r="K217" s="156">
        <f>ROUND(E217*J217,2)</f>
        <v>0</v>
      </c>
      <c r="L217" s="156">
        <v>15</v>
      </c>
      <c r="M217" s="156">
        <f>G217*(1+L217/100)</f>
        <v>0</v>
      </c>
      <c r="N217" s="156">
        <v>0</v>
      </c>
      <c r="O217" s="156">
        <f>ROUND(E217*N217,2)</f>
        <v>0</v>
      </c>
      <c r="P217" s="156">
        <v>0</v>
      </c>
      <c r="Q217" s="156">
        <f>ROUND(E217*P217,2)</f>
        <v>0</v>
      </c>
      <c r="R217" s="156"/>
      <c r="S217" s="156" t="s">
        <v>485</v>
      </c>
      <c r="T217" s="156" t="s">
        <v>382</v>
      </c>
      <c r="U217" s="156">
        <v>0</v>
      </c>
      <c r="V217" s="156">
        <f>ROUND(E217*U217,2)</f>
        <v>0</v>
      </c>
      <c r="W217" s="156"/>
      <c r="X217" s="156" t="s">
        <v>407</v>
      </c>
      <c r="Y217" s="147"/>
      <c r="Z217" s="147"/>
      <c r="AA217" s="147"/>
      <c r="AB217" s="147"/>
      <c r="AC217" s="147"/>
      <c r="AD217" s="147"/>
      <c r="AE217" s="147"/>
      <c r="AF217" s="147" t="s">
        <v>408</v>
      </c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</row>
    <row r="218" spans="1:59" x14ac:dyDescent="0.2">
      <c r="A218" s="164" t="s">
        <v>376</v>
      </c>
      <c r="B218" s="165" t="s">
        <v>203</v>
      </c>
      <c r="C218" s="183" t="s">
        <v>204</v>
      </c>
      <c r="D218" s="166"/>
      <c r="E218" s="167"/>
      <c r="F218" s="168"/>
      <c r="G218" s="169">
        <f>SUMIF(AF219:AF220,"&lt;&gt;NOR",G219:G220)</f>
        <v>0</v>
      </c>
      <c r="H218" s="163"/>
      <c r="I218" s="163">
        <f>SUM(I219:I220)</f>
        <v>0</v>
      </c>
      <c r="J218" s="163"/>
      <c r="K218" s="163">
        <f>SUM(K219:K220)</f>
        <v>42600</v>
      </c>
      <c r="L218" s="163"/>
      <c r="M218" s="163">
        <f>SUM(M219:M220)</f>
        <v>0</v>
      </c>
      <c r="N218" s="163"/>
      <c r="O218" s="163">
        <f>SUM(O219:O220)</f>
        <v>0</v>
      </c>
      <c r="P218" s="163"/>
      <c r="Q218" s="163">
        <f>SUM(Q219:Q220)</f>
        <v>0</v>
      </c>
      <c r="R218" s="163"/>
      <c r="S218" s="163"/>
      <c r="T218" s="163"/>
      <c r="U218" s="163"/>
      <c r="V218" s="163">
        <f>SUM(V219:V220)</f>
        <v>0</v>
      </c>
      <c r="W218" s="163"/>
      <c r="X218" s="163"/>
      <c r="AF218" t="s">
        <v>377</v>
      </c>
    </row>
    <row r="219" spans="1:59" outlineLevel="1" x14ac:dyDescent="0.2">
      <c r="A219" s="176">
        <v>131</v>
      </c>
      <c r="B219" s="177" t="s">
        <v>2807</v>
      </c>
      <c r="C219" s="186" t="s">
        <v>2739</v>
      </c>
      <c r="D219" s="178" t="s">
        <v>429</v>
      </c>
      <c r="E219" s="179">
        <v>8</v>
      </c>
      <c r="F219" s="174"/>
      <c r="G219" s="181">
        <f>ROUND(E219*F219,2)</f>
        <v>0</v>
      </c>
      <c r="H219" s="157">
        <v>0</v>
      </c>
      <c r="I219" s="156">
        <f>ROUND(E219*H219,2)</f>
        <v>0</v>
      </c>
      <c r="J219" s="157">
        <v>3700</v>
      </c>
      <c r="K219" s="156">
        <f>ROUND(E219*J219,2)</f>
        <v>29600</v>
      </c>
      <c r="L219" s="156">
        <v>15</v>
      </c>
      <c r="M219" s="156">
        <f>G219*(1+L219/100)</f>
        <v>0</v>
      </c>
      <c r="N219" s="156">
        <v>0</v>
      </c>
      <c r="O219" s="156">
        <f>ROUND(E219*N219,2)</f>
        <v>0</v>
      </c>
      <c r="P219" s="156">
        <v>0</v>
      </c>
      <c r="Q219" s="156">
        <f>ROUND(E219*P219,2)</f>
        <v>0</v>
      </c>
      <c r="R219" s="156"/>
      <c r="S219" s="156" t="s">
        <v>485</v>
      </c>
      <c r="T219" s="156" t="s">
        <v>382</v>
      </c>
      <c r="U219" s="156">
        <v>0</v>
      </c>
      <c r="V219" s="156">
        <f>ROUND(E219*U219,2)</f>
        <v>0</v>
      </c>
      <c r="W219" s="156"/>
      <c r="X219" s="156" t="s">
        <v>383</v>
      </c>
      <c r="Y219" s="147"/>
      <c r="Z219" s="147"/>
      <c r="AA219" s="147"/>
      <c r="AB219" s="147"/>
      <c r="AC219" s="147"/>
      <c r="AD219" s="147"/>
      <c r="AE219" s="147"/>
      <c r="AF219" s="147" t="s">
        <v>384</v>
      </c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</row>
    <row r="220" spans="1:59" outlineLevel="1" x14ac:dyDescent="0.2">
      <c r="A220" s="176">
        <v>132</v>
      </c>
      <c r="B220" s="177" t="s">
        <v>2808</v>
      </c>
      <c r="C220" s="186" t="s">
        <v>2790</v>
      </c>
      <c r="D220" s="178" t="s">
        <v>429</v>
      </c>
      <c r="E220" s="179">
        <v>2</v>
      </c>
      <c r="F220" s="174"/>
      <c r="G220" s="181">
        <f>ROUND(E220*F220,2)</f>
        <v>0</v>
      </c>
      <c r="H220" s="157">
        <v>0</v>
      </c>
      <c r="I220" s="156">
        <f>ROUND(E220*H220,2)</f>
        <v>0</v>
      </c>
      <c r="J220" s="157">
        <v>6500</v>
      </c>
      <c r="K220" s="156">
        <f>ROUND(E220*J220,2)</f>
        <v>13000</v>
      </c>
      <c r="L220" s="156">
        <v>15</v>
      </c>
      <c r="M220" s="156">
        <f>G220*(1+L220/100)</f>
        <v>0</v>
      </c>
      <c r="N220" s="156">
        <v>0</v>
      </c>
      <c r="O220" s="156">
        <f>ROUND(E220*N220,2)</f>
        <v>0</v>
      </c>
      <c r="P220" s="156">
        <v>0</v>
      </c>
      <c r="Q220" s="156">
        <f>ROUND(E220*P220,2)</f>
        <v>0</v>
      </c>
      <c r="R220" s="156"/>
      <c r="S220" s="156" t="s">
        <v>485</v>
      </c>
      <c r="T220" s="156" t="s">
        <v>382</v>
      </c>
      <c r="U220" s="156">
        <v>0</v>
      </c>
      <c r="V220" s="156">
        <f>ROUND(E220*U220,2)</f>
        <v>0</v>
      </c>
      <c r="W220" s="156"/>
      <c r="X220" s="156" t="s">
        <v>383</v>
      </c>
      <c r="Y220" s="147"/>
      <c r="Z220" s="147"/>
      <c r="AA220" s="147"/>
      <c r="AB220" s="147"/>
      <c r="AC220" s="147"/>
      <c r="AD220" s="147"/>
      <c r="AE220" s="147"/>
      <c r="AF220" s="147" t="s">
        <v>384</v>
      </c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</row>
    <row r="221" spans="1:59" x14ac:dyDescent="0.2">
      <c r="A221" s="164" t="s">
        <v>376</v>
      </c>
      <c r="B221" s="165" t="s">
        <v>208</v>
      </c>
      <c r="C221" s="183" t="s">
        <v>209</v>
      </c>
      <c r="D221" s="166"/>
      <c r="E221" s="167"/>
      <c r="F221" s="168"/>
      <c r="G221" s="169">
        <f>SUMIF(AF222:AF228,"&lt;&gt;NOR",G222:G228)</f>
        <v>0</v>
      </c>
      <c r="H221" s="163"/>
      <c r="I221" s="163">
        <f>SUM(I222:I228)</f>
        <v>0</v>
      </c>
      <c r="J221" s="163"/>
      <c r="K221" s="163">
        <f>SUM(K222:K228)</f>
        <v>22980</v>
      </c>
      <c r="L221" s="163"/>
      <c r="M221" s="163">
        <f>SUM(M222:M228)</f>
        <v>0</v>
      </c>
      <c r="N221" s="163"/>
      <c r="O221" s="163">
        <f>SUM(O222:O228)</f>
        <v>0</v>
      </c>
      <c r="P221" s="163"/>
      <c r="Q221" s="163">
        <f>SUM(Q222:Q228)</f>
        <v>0</v>
      </c>
      <c r="R221" s="163"/>
      <c r="S221" s="163"/>
      <c r="T221" s="163"/>
      <c r="U221" s="163"/>
      <c r="V221" s="163">
        <f>SUM(V222:V228)</f>
        <v>0</v>
      </c>
      <c r="W221" s="163"/>
      <c r="X221" s="163"/>
      <c r="AF221" t="s">
        <v>377</v>
      </c>
    </row>
    <row r="222" spans="1:59" ht="56.25" outlineLevel="1" x14ac:dyDescent="0.2">
      <c r="A222" s="170">
        <v>133</v>
      </c>
      <c r="B222" s="171" t="s">
        <v>2809</v>
      </c>
      <c r="C222" s="184" t="s">
        <v>2810</v>
      </c>
      <c r="D222" s="172" t="s">
        <v>429</v>
      </c>
      <c r="E222" s="173">
        <v>1</v>
      </c>
      <c r="F222" s="174"/>
      <c r="G222" s="175">
        <f>ROUND(E222*F222,2)</f>
        <v>0</v>
      </c>
      <c r="H222" s="157">
        <v>0</v>
      </c>
      <c r="I222" s="156">
        <f>ROUND(E222*H222,2)</f>
        <v>0</v>
      </c>
      <c r="J222" s="157">
        <v>5490</v>
      </c>
      <c r="K222" s="156">
        <f>ROUND(E222*J222,2)</f>
        <v>5490</v>
      </c>
      <c r="L222" s="156">
        <v>15</v>
      </c>
      <c r="M222" s="156">
        <f>G222*(1+L222/100)</f>
        <v>0</v>
      </c>
      <c r="N222" s="156">
        <v>0</v>
      </c>
      <c r="O222" s="156">
        <f>ROUND(E222*N222,2)</f>
        <v>0</v>
      </c>
      <c r="P222" s="156">
        <v>0</v>
      </c>
      <c r="Q222" s="156">
        <f>ROUND(E222*P222,2)</f>
        <v>0</v>
      </c>
      <c r="R222" s="156"/>
      <c r="S222" s="156" t="s">
        <v>485</v>
      </c>
      <c r="T222" s="156" t="s">
        <v>382</v>
      </c>
      <c r="U222" s="156">
        <v>0</v>
      </c>
      <c r="V222" s="156">
        <f>ROUND(E222*U222,2)</f>
        <v>0</v>
      </c>
      <c r="W222" s="156"/>
      <c r="X222" s="156" t="s">
        <v>383</v>
      </c>
      <c r="Y222" s="147"/>
      <c r="Z222" s="147"/>
      <c r="AA222" s="147"/>
      <c r="AB222" s="147"/>
      <c r="AC222" s="147"/>
      <c r="AD222" s="147"/>
      <c r="AE222" s="147"/>
      <c r="AF222" s="147" t="s">
        <v>384</v>
      </c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</row>
    <row r="223" spans="1:59" ht="22.5" outlineLevel="1" x14ac:dyDescent="0.2">
      <c r="A223" s="154"/>
      <c r="B223" s="155"/>
      <c r="C223" s="249" t="s">
        <v>2811</v>
      </c>
      <c r="D223" s="250"/>
      <c r="E223" s="250"/>
      <c r="F223" s="250"/>
      <c r="G223" s="250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47"/>
      <c r="Z223" s="147"/>
      <c r="AA223" s="147"/>
      <c r="AB223" s="147"/>
      <c r="AC223" s="147"/>
      <c r="AD223" s="147"/>
      <c r="AE223" s="147"/>
      <c r="AF223" s="147" t="s">
        <v>655</v>
      </c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91" t="str">
        <f>C223</f>
        <v>ocelový rám krytý plechem síly 2 mm. Provedení je lakované. Opěrné zábradlí slouží pro opření pytle s váženým materiálem nebo surovinou.  Výška je 800 mm od vážní plochy, hmotnost: 14,2 kg.</v>
      </c>
      <c r="BA223" s="147"/>
      <c r="BB223" s="147"/>
      <c r="BC223" s="147"/>
      <c r="BD223" s="147"/>
      <c r="BE223" s="147"/>
      <c r="BF223" s="147"/>
      <c r="BG223" s="147"/>
    </row>
    <row r="224" spans="1:59" outlineLevel="1" x14ac:dyDescent="0.2">
      <c r="A224" s="176">
        <v>134</v>
      </c>
      <c r="B224" s="177" t="s">
        <v>2812</v>
      </c>
      <c r="C224" s="186" t="s">
        <v>2813</v>
      </c>
      <c r="D224" s="178" t="s">
        <v>429</v>
      </c>
      <c r="E224" s="179">
        <v>1</v>
      </c>
      <c r="F224" s="174"/>
      <c r="G224" s="181">
        <f>ROUND(E224*F224,2)</f>
        <v>0</v>
      </c>
      <c r="H224" s="157">
        <v>0</v>
      </c>
      <c r="I224" s="156">
        <f>ROUND(E224*H224,2)</f>
        <v>0</v>
      </c>
      <c r="J224" s="157">
        <v>3900</v>
      </c>
      <c r="K224" s="156">
        <f>ROUND(E224*J224,2)</f>
        <v>3900</v>
      </c>
      <c r="L224" s="156">
        <v>15</v>
      </c>
      <c r="M224" s="156">
        <f>G224*(1+L224/100)</f>
        <v>0</v>
      </c>
      <c r="N224" s="156">
        <v>0</v>
      </c>
      <c r="O224" s="156">
        <f>ROUND(E224*N224,2)</f>
        <v>0</v>
      </c>
      <c r="P224" s="156">
        <v>0</v>
      </c>
      <c r="Q224" s="156">
        <f>ROUND(E224*P224,2)</f>
        <v>0</v>
      </c>
      <c r="R224" s="156"/>
      <c r="S224" s="156" t="s">
        <v>485</v>
      </c>
      <c r="T224" s="156" t="s">
        <v>382</v>
      </c>
      <c r="U224" s="156">
        <v>0</v>
      </c>
      <c r="V224" s="156">
        <f>ROUND(E224*U224,2)</f>
        <v>0</v>
      </c>
      <c r="W224" s="156"/>
      <c r="X224" s="156" t="s">
        <v>383</v>
      </c>
      <c r="Y224" s="147"/>
      <c r="Z224" s="147"/>
      <c r="AA224" s="147"/>
      <c r="AB224" s="147"/>
      <c r="AC224" s="147"/>
      <c r="AD224" s="147"/>
      <c r="AE224" s="147"/>
      <c r="AF224" s="147" t="s">
        <v>384</v>
      </c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</row>
    <row r="225" spans="1:59" ht="45" outlineLevel="1" x14ac:dyDescent="0.2">
      <c r="A225" s="170">
        <v>135</v>
      </c>
      <c r="B225" s="171" t="s">
        <v>2814</v>
      </c>
      <c r="C225" s="184" t="s">
        <v>2815</v>
      </c>
      <c r="D225" s="172" t="s">
        <v>429</v>
      </c>
      <c r="E225" s="173">
        <v>1</v>
      </c>
      <c r="F225" s="174"/>
      <c r="G225" s="175">
        <f>ROUND(E225*F225,2)</f>
        <v>0</v>
      </c>
      <c r="H225" s="157">
        <v>0</v>
      </c>
      <c r="I225" s="156">
        <f>ROUND(E225*H225,2)</f>
        <v>0</v>
      </c>
      <c r="J225" s="157">
        <v>4990</v>
      </c>
      <c r="K225" s="156">
        <f>ROUND(E225*J225,2)</f>
        <v>4990</v>
      </c>
      <c r="L225" s="156">
        <v>15</v>
      </c>
      <c r="M225" s="156">
        <f>G225*(1+L225/100)</f>
        <v>0</v>
      </c>
      <c r="N225" s="156">
        <v>0</v>
      </c>
      <c r="O225" s="156">
        <f>ROUND(E225*N225,2)</f>
        <v>0</v>
      </c>
      <c r="P225" s="156">
        <v>0</v>
      </c>
      <c r="Q225" s="156">
        <f>ROUND(E225*P225,2)</f>
        <v>0</v>
      </c>
      <c r="R225" s="156"/>
      <c r="S225" s="156" t="s">
        <v>485</v>
      </c>
      <c r="T225" s="156" t="s">
        <v>382</v>
      </c>
      <c r="U225" s="156">
        <v>0</v>
      </c>
      <c r="V225" s="156">
        <f>ROUND(E225*U225,2)</f>
        <v>0</v>
      </c>
      <c r="W225" s="156"/>
      <c r="X225" s="156" t="s">
        <v>383</v>
      </c>
      <c r="Y225" s="147"/>
      <c r="Z225" s="147"/>
      <c r="AA225" s="147"/>
      <c r="AB225" s="147"/>
      <c r="AC225" s="147"/>
      <c r="AD225" s="147"/>
      <c r="AE225" s="147"/>
      <c r="AF225" s="147" t="s">
        <v>384</v>
      </c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</row>
    <row r="226" spans="1:59" outlineLevel="1" x14ac:dyDescent="0.2">
      <c r="A226" s="154"/>
      <c r="B226" s="155"/>
      <c r="C226" s="249" t="s">
        <v>2816</v>
      </c>
      <c r="D226" s="250"/>
      <c r="E226" s="250"/>
      <c r="F226" s="250"/>
      <c r="G226" s="250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47"/>
      <c r="Z226" s="147"/>
      <c r="AA226" s="147"/>
      <c r="AB226" s="147"/>
      <c r="AC226" s="147"/>
      <c r="AD226" s="147"/>
      <c r="AE226" s="147"/>
      <c r="AF226" s="147" t="s">
        <v>655</v>
      </c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</row>
    <row r="227" spans="1:59" outlineLevel="1" x14ac:dyDescent="0.2">
      <c r="A227" s="176">
        <v>136</v>
      </c>
      <c r="B227" s="177" t="s">
        <v>2817</v>
      </c>
      <c r="C227" s="186" t="s">
        <v>2818</v>
      </c>
      <c r="D227" s="178" t="s">
        <v>429</v>
      </c>
      <c r="E227" s="179">
        <v>1</v>
      </c>
      <c r="F227" s="174"/>
      <c r="G227" s="181">
        <f>ROUND(E227*F227,2)</f>
        <v>0</v>
      </c>
      <c r="H227" s="157">
        <v>0</v>
      </c>
      <c r="I227" s="156">
        <f>ROUND(E227*H227,2)</f>
        <v>0</v>
      </c>
      <c r="J227" s="157">
        <v>3700</v>
      </c>
      <c r="K227" s="156">
        <f>ROUND(E227*J227,2)</f>
        <v>3700</v>
      </c>
      <c r="L227" s="156">
        <v>15</v>
      </c>
      <c r="M227" s="156">
        <f>G227*(1+L227/100)</f>
        <v>0</v>
      </c>
      <c r="N227" s="156">
        <v>0</v>
      </c>
      <c r="O227" s="156">
        <f>ROUND(E227*N227,2)</f>
        <v>0</v>
      </c>
      <c r="P227" s="156">
        <v>0</v>
      </c>
      <c r="Q227" s="156">
        <f>ROUND(E227*P227,2)</f>
        <v>0</v>
      </c>
      <c r="R227" s="156"/>
      <c r="S227" s="156" t="s">
        <v>485</v>
      </c>
      <c r="T227" s="156" t="s">
        <v>382</v>
      </c>
      <c r="U227" s="156">
        <v>0</v>
      </c>
      <c r="V227" s="156">
        <f>ROUND(E227*U227,2)</f>
        <v>0</v>
      </c>
      <c r="W227" s="156"/>
      <c r="X227" s="156" t="s">
        <v>383</v>
      </c>
      <c r="Y227" s="147"/>
      <c r="Z227" s="147"/>
      <c r="AA227" s="147"/>
      <c r="AB227" s="147"/>
      <c r="AC227" s="147"/>
      <c r="AD227" s="147"/>
      <c r="AE227" s="147"/>
      <c r="AF227" s="147" t="s">
        <v>384</v>
      </c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</row>
    <row r="228" spans="1:59" ht="22.5" outlineLevel="1" x14ac:dyDescent="0.2">
      <c r="A228" s="176">
        <v>137</v>
      </c>
      <c r="B228" s="177" t="s">
        <v>2819</v>
      </c>
      <c r="C228" s="186" t="s">
        <v>2820</v>
      </c>
      <c r="D228" s="178" t="s">
        <v>429</v>
      </c>
      <c r="E228" s="179">
        <v>1</v>
      </c>
      <c r="F228" s="174"/>
      <c r="G228" s="181">
        <f>ROUND(E228*F228,2)</f>
        <v>0</v>
      </c>
      <c r="H228" s="157">
        <v>0</v>
      </c>
      <c r="I228" s="156">
        <f>ROUND(E228*H228,2)</f>
        <v>0</v>
      </c>
      <c r="J228" s="157">
        <v>4900</v>
      </c>
      <c r="K228" s="156">
        <f>ROUND(E228*J228,2)</f>
        <v>4900</v>
      </c>
      <c r="L228" s="156">
        <v>15</v>
      </c>
      <c r="M228" s="156">
        <f>G228*(1+L228/100)</f>
        <v>0</v>
      </c>
      <c r="N228" s="156">
        <v>0</v>
      </c>
      <c r="O228" s="156">
        <f>ROUND(E228*N228,2)</f>
        <v>0</v>
      </c>
      <c r="P228" s="156">
        <v>0</v>
      </c>
      <c r="Q228" s="156">
        <f>ROUND(E228*P228,2)</f>
        <v>0</v>
      </c>
      <c r="R228" s="156"/>
      <c r="S228" s="156" t="s">
        <v>485</v>
      </c>
      <c r="T228" s="156" t="s">
        <v>382</v>
      </c>
      <c r="U228" s="156">
        <v>0</v>
      </c>
      <c r="V228" s="156">
        <f>ROUND(E228*U228,2)</f>
        <v>0</v>
      </c>
      <c r="W228" s="156"/>
      <c r="X228" s="156" t="s">
        <v>383</v>
      </c>
      <c r="Y228" s="147"/>
      <c r="Z228" s="147"/>
      <c r="AA228" s="147"/>
      <c r="AB228" s="147"/>
      <c r="AC228" s="147"/>
      <c r="AD228" s="147"/>
      <c r="AE228" s="147"/>
      <c r="AF228" s="147" t="s">
        <v>384</v>
      </c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</row>
    <row r="229" spans="1:59" x14ac:dyDescent="0.2">
      <c r="A229" s="164" t="s">
        <v>376</v>
      </c>
      <c r="B229" s="165" t="s">
        <v>105</v>
      </c>
      <c r="C229" s="183" t="s">
        <v>106</v>
      </c>
      <c r="D229" s="166"/>
      <c r="E229" s="167"/>
      <c r="F229" s="168"/>
      <c r="G229" s="169">
        <f>SUMIF(AF230:AF230,"&lt;&gt;NOR",G230:G230)</f>
        <v>0</v>
      </c>
      <c r="H229" s="163"/>
      <c r="I229" s="163">
        <f>SUM(I230:I230)</f>
        <v>0</v>
      </c>
      <c r="J229" s="163"/>
      <c r="K229" s="163">
        <f>SUM(K230:K230)</f>
        <v>7000</v>
      </c>
      <c r="L229" s="163"/>
      <c r="M229" s="163">
        <f>SUM(M230:M230)</f>
        <v>0</v>
      </c>
      <c r="N229" s="163"/>
      <c r="O229" s="163">
        <f>SUM(O230:O230)</f>
        <v>0</v>
      </c>
      <c r="P229" s="163"/>
      <c r="Q229" s="163">
        <f>SUM(Q230:Q230)</f>
        <v>0</v>
      </c>
      <c r="R229" s="163"/>
      <c r="S229" s="163"/>
      <c r="T229" s="163"/>
      <c r="U229" s="163"/>
      <c r="V229" s="163">
        <f>SUM(V230:V230)</f>
        <v>0</v>
      </c>
      <c r="W229" s="163"/>
      <c r="X229" s="163"/>
      <c r="AF229" t="s">
        <v>377</v>
      </c>
    </row>
    <row r="230" spans="1:59" outlineLevel="1" x14ac:dyDescent="0.2">
      <c r="A230" s="176">
        <v>138</v>
      </c>
      <c r="B230" s="177" t="s">
        <v>2821</v>
      </c>
      <c r="C230" s="186" t="s">
        <v>2822</v>
      </c>
      <c r="D230" s="178" t="s">
        <v>429</v>
      </c>
      <c r="E230" s="179">
        <v>1</v>
      </c>
      <c r="F230" s="174"/>
      <c r="G230" s="181">
        <f>ROUND(E230*F230,2)</f>
        <v>0</v>
      </c>
      <c r="H230" s="157">
        <v>0</v>
      </c>
      <c r="I230" s="156">
        <f>ROUND(E230*H230,2)</f>
        <v>0</v>
      </c>
      <c r="J230" s="157">
        <v>7000</v>
      </c>
      <c r="K230" s="156">
        <f>ROUND(E230*J230,2)</f>
        <v>7000</v>
      </c>
      <c r="L230" s="156">
        <v>15</v>
      </c>
      <c r="M230" s="156">
        <f>G230*(1+L230/100)</f>
        <v>0</v>
      </c>
      <c r="N230" s="156">
        <v>0</v>
      </c>
      <c r="O230" s="156">
        <f>ROUND(E230*N230,2)</f>
        <v>0</v>
      </c>
      <c r="P230" s="156">
        <v>0</v>
      </c>
      <c r="Q230" s="156">
        <f>ROUND(E230*P230,2)</f>
        <v>0</v>
      </c>
      <c r="R230" s="156"/>
      <c r="S230" s="156" t="s">
        <v>485</v>
      </c>
      <c r="T230" s="156" t="s">
        <v>382</v>
      </c>
      <c r="U230" s="156">
        <v>0</v>
      </c>
      <c r="V230" s="156">
        <f>ROUND(E230*U230,2)</f>
        <v>0</v>
      </c>
      <c r="W230" s="156"/>
      <c r="X230" s="156" t="s">
        <v>383</v>
      </c>
      <c r="Y230" s="147"/>
      <c r="Z230" s="147"/>
      <c r="AA230" s="147"/>
      <c r="AB230" s="147"/>
      <c r="AC230" s="147"/>
      <c r="AD230" s="147"/>
      <c r="AE230" s="147"/>
      <c r="AF230" s="147" t="s">
        <v>384</v>
      </c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</row>
    <row r="231" spans="1:59" x14ac:dyDescent="0.2">
      <c r="A231" s="164" t="s">
        <v>376</v>
      </c>
      <c r="B231" s="165" t="s">
        <v>109</v>
      </c>
      <c r="C231" s="183" t="s">
        <v>110</v>
      </c>
      <c r="D231" s="166"/>
      <c r="E231" s="167"/>
      <c r="F231" s="168"/>
      <c r="G231" s="169">
        <f>SUMIF(AF232:AF239,"&lt;&gt;NOR",G232:G239)</f>
        <v>0</v>
      </c>
      <c r="H231" s="163"/>
      <c r="I231" s="163">
        <f>SUM(I232:I239)</f>
        <v>11500</v>
      </c>
      <c r="J231" s="163"/>
      <c r="K231" s="163">
        <f>SUM(K232:K239)</f>
        <v>48361</v>
      </c>
      <c r="L231" s="163"/>
      <c r="M231" s="163">
        <f>SUM(M232:M239)</f>
        <v>0</v>
      </c>
      <c r="N231" s="163"/>
      <c r="O231" s="163">
        <f>SUM(O232:O239)</f>
        <v>0</v>
      </c>
      <c r="P231" s="163"/>
      <c r="Q231" s="163">
        <f>SUM(Q232:Q239)</f>
        <v>0</v>
      </c>
      <c r="R231" s="163"/>
      <c r="S231" s="163"/>
      <c r="T231" s="163"/>
      <c r="U231" s="163"/>
      <c r="V231" s="163">
        <f>SUM(V232:V239)</f>
        <v>0</v>
      </c>
      <c r="W231" s="163"/>
      <c r="X231" s="163"/>
      <c r="AF231" t="s">
        <v>377</v>
      </c>
    </row>
    <row r="232" spans="1:59" ht="45" outlineLevel="1" x14ac:dyDescent="0.2">
      <c r="A232" s="170">
        <v>139</v>
      </c>
      <c r="B232" s="171" t="s">
        <v>2823</v>
      </c>
      <c r="C232" s="184" t="s">
        <v>2824</v>
      </c>
      <c r="D232" s="172" t="s">
        <v>429</v>
      </c>
      <c r="E232" s="173">
        <v>1</v>
      </c>
      <c r="F232" s="174"/>
      <c r="G232" s="175">
        <f>ROUND(E232*F232,2)</f>
        <v>0</v>
      </c>
      <c r="H232" s="157">
        <v>0</v>
      </c>
      <c r="I232" s="156">
        <f>ROUND(E232*H232,2)</f>
        <v>0</v>
      </c>
      <c r="J232" s="157">
        <v>23000</v>
      </c>
      <c r="K232" s="156">
        <f>ROUND(E232*J232,2)</f>
        <v>23000</v>
      </c>
      <c r="L232" s="156">
        <v>15</v>
      </c>
      <c r="M232" s="156">
        <f>G232*(1+L232/100)</f>
        <v>0</v>
      </c>
      <c r="N232" s="156">
        <v>0</v>
      </c>
      <c r="O232" s="156">
        <f>ROUND(E232*N232,2)</f>
        <v>0</v>
      </c>
      <c r="P232" s="156">
        <v>0</v>
      </c>
      <c r="Q232" s="156">
        <f>ROUND(E232*P232,2)</f>
        <v>0</v>
      </c>
      <c r="R232" s="156"/>
      <c r="S232" s="156" t="s">
        <v>485</v>
      </c>
      <c r="T232" s="156" t="s">
        <v>382</v>
      </c>
      <c r="U232" s="156">
        <v>0</v>
      </c>
      <c r="V232" s="156">
        <f>ROUND(E232*U232,2)</f>
        <v>0</v>
      </c>
      <c r="W232" s="156"/>
      <c r="X232" s="156" t="s">
        <v>383</v>
      </c>
      <c r="Y232" s="147"/>
      <c r="Z232" s="147"/>
      <c r="AA232" s="147"/>
      <c r="AB232" s="147"/>
      <c r="AC232" s="147"/>
      <c r="AD232" s="147"/>
      <c r="AE232" s="147"/>
      <c r="AF232" s="147" t="s">
        <v>384</v>
      </c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</row>
    <row r="233" spans="1:59" outlineLevel="1" x14ac:dyDescent="0.2">
      <c r="A233" s="154"/>
      <c r="B233" s="155"/>
      <c r="C233" s="249" t="s">
        <v>2825</v>
      </c>
      <c r="D233" s="250"/>
      <c r="E233" s="250"/>
      <c r="F233" s="250"/>
      <c r="G233" s="250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47"/>
      <c r="Z233" s="147"/>
      <c r="AA233" s="147"/>
      <c r="AB233" s="147"/>
      <c r="AC233" s="147"/>
      <c r="AD233" s="147"/>
      <c r="AE233" s="147"/>
      <c r="AF233" s="147" t="s">
        <v>655</v>
      </c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</row>
    <row r="234" spans="1:59" outlineLevel="1" x14ac:dyDescent="0.2">
      <c r="A234" s="176">
        <v>140</v>
      </c>
      <c r="B234" s="177" t="s">
        <v>2826</v>
      </c>
      <c r="C234" s="186" t="s">
        <v>2827</v>
      </c>
      <c r="D234" s="178" t="s">
        <v>429</v>
      </c>
      <c r="E234" s="179">
        <v>1</v>
      </c>
      <c r="F234" s="174"/>
      <c r="G234" s="181">
        <f t="shared" ref="G234:G239" si="49">ROUND(E234*F234,2)</f>
        <v>0</v>
      </c>
      <c r="H234" s="157">
        <v>11500</v>
      </c>
      <c r="I234" s="156">
        <f t="shared" ref="I234:I239" si="50">ROUND(E234*H234,2)</f>
        <v>11500</v>
      </c>
      <c r="J234" s="157">
        <v>0</v>
      </c>
      <c r="K234" s="156">
        <f t="shared" ref="K234:K239" si="51">ROUND(E234*J234,2)</f>
        <v>0</v>
      </c>
      <c r="L234" s="156">
        <v>15</v>
      </c>
      <c r="M234" s="156">
        <f t="shared" ref="M234:M239" si="52">G234*(1+L234/100)</f>
        <v>0</v>
      </c>
      <c r="N234" s="156">
        <v>0</v>
      </c>
      <c r="O234" s="156">
        <f t="shared" ref="O234:O239" si="53">ROUND(E234*N234,2)</f>
        <v>0</v>
      </c>
      <c r="P234" s="156">
        <v>0</v>
      </c>
      <c r="Q234" s="156">
        <f t="shared" ref="Q234:Q239" si="54">ROUND(E234*P234,2)</f>
        <v>0</v>
      </c>
      <c r="R234" s="156"/>
      <c r="S234" s="156" t="s">
        <v>485</v>
      </c>
      <c r="T234" s="156" t="s">
        <v>382</v>
      </c>
      <c r="U234" s="156">
        <v>0</v>
      </c>
      <c r="V234" s="156">
        <f t="shared" ref="V234:V239" si="55">ROUND(E234*U234,2)</f>
        <v>0</v>
      </c>
      <c r="W234" s="156"/>
      <c r="X234" s="156" t="s">
        <v>407</v>
      </c>
      <c r="Y234" s="147"/>
      <c r="Z234" s="147"/>
      <c r="AA234" s="147"/>
      <c r="AB234" s="147"/>
      <c r="AC234" s="147"/>
      <c r="AD234" s="147"/>
      <c r="AE234" s="147"/>
      <c r="AF234" s="147" t="s">
        <v>408</v>
      </c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</row>
    <row r="235" spans="1:59" outlineLevel="1" x14ac:dyDescent="0.2">
      <c r="A235" s="176">
        <v>141</v>
      </c>
      <c r="B235" s="177" t="s">
        <v>2828</v>
      </c>
      <c r="C235" s="186" t="s">
        <v>2829</v>
      </c>
      <c r="D235" s="178" t="s">
        <v>429</v>
      </c>
      <c r="E235" s="179">
        <v>1</v>
      </c>
      <c r="F235" s="174"/>
      <c r="G235" s="181">
        <f t="shared" si="49"/>
        <v>0</v>
      </c>
      <c r="H235" s="157">
        <v>0</v>
      </c>
      <c r="I235" s="156">
        <f t="shared" si="50"/>
        <v>0</v>
      </c>
      <c r="J235" s="157">
        <v>4500</v>
      </c>
      <c r="K235" s="156">
        <f t="shared" si="51"/>
        <v>4500</v>
      </c>
      <c r="L235" s="156">
        <v>15</v>
      </c>
      <c r="M235" s="156">
        <f t="shared" si="52"/>
        <v>0</v>
      </c>
      <c r="N235" s="156">
        <v>0</v>
      </c>
      <c r="O235" s="156">
        <f t="shared" si="53"/>
        <v>0</v>
      </c>
      <c r="P235" s="156">
        <v>0</v>
      </c>
      <c r="Q235" s="156">
        <f t="shared" si="54"/>
        <v>0</v>
      </c>
      <c r="R235" s="156"/>
      <c r="S235" s="156" t="s">
        <v>485</v>
      </c>
      <c r="T235" s="156" t="s">
        <v>382</v>
      </c>
      <c r="U235" s="156">
        <v>0</v>
      </c>
      <c r="V235" s="156">
        <f t="shared" si="55"/>
        <v>0</v>
      </c>
      <c r="W235" s="156"/>
      <c r="X235" s="156" t="s">
        <v>383</v>
      </c>
      <c r="Y235" s="147"/>
      <c r="Z235" s="147"/>
      <c r="AA235" s="147"/>
      <c r="AB235" s="147"/>
      <c r="AC235" s="147"/>
      <c r="AD235" s="147"/>
      <c r="AE235" s="147"/>
      <c r="AF235" s="147" t="s">
        <v>384</v>
      </c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</row>
    <row r="236" spans="1:59" outlineLevel="1" x14ac:dyDescent="0.2">
      <c r="A236" s="176">
        <v>142</v>
      </c>
      <c r="B236" s="177" t="s">
        <v>2830</v>
      </c>
      <c r="C236" s="186" t="s">
        <v>2831</v>
      </c>
      <c r="D236" s="178" t="s">
        <v>429</v>
      </c>
      <c r="E236" s="179">
        <v>1</v>
      </c>
      <c r="F236" s="174"/>
      <c r="G236" s="181">
        <f t="shared" si="49"/>
        <v>0</v>
      </c>
      <c r="H236" s="157">
        <v>0</v>
      </c>
      <c r="I236" s="156">
        <f t="shared" si="50"/>
        <v>0</v>
      </c>
      <c r="J236" s="157">
        <v>3000</v>
      </c>
      <c r="K236" s="156">
        <f t="shared" si="51"/>
        <v>3000</v>
      </c>
      <c r="L236" s="156">
        <v>15</v>
      </c>
      <c r="M236" s="156">
        <f t="shared" si="52"/>
        <v>0</v>
      </c>
      <c r="N236" s="156">
        <v>0</v>
      </c>
      <c r="O236" s="156">
        <f t="shared" si="53"/>
        <v>0</v>
      </c>
      <c r="P236" s="156">
        <v>0</v>
      </c>
      <c r="Q236" s="156">
        <f t="shared" si="54"/>
        <v>0</v>
      </c>
      <c r="R236" s="156"/>
      <c r="S236" s="156" t="s">
        <v>485</v>
      </c>
      <c r="T236" s="156" t="s">
        <v>382</v>
      </c>
      <c r="U236" s="156">
        <v>0</v>
      </c>
      <c r="V236" s="156">
        <f t="shared" si="55"/>
        <v>0</v>
      </c>
      <c r="W236" s="156"/>
      <c r="X236" s="156" t="s">
        <v>383</v>
      </c>
      <c r="Y236" s="147"/>
      <c r="Z236" s="147"/>
      <c r="AA236" s="147"/>
      <c r="AB236" s="147"/>
      <c r="AC236" s="147"/>
      <c r="AD236" s="147"/>
      <c r="AE236" s="147"/>
      <c r="AF236" s="147" t="s">
        <v>384</v>
      </c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</row>
    <row r="237" spans="1:59" ht="22.5" outlineLevel="1" x14ac:dyDescent="0.2">
      <c r="A237" s="176">
        <v>143</v>
      </c>
      <c r="B237" s="177" t="s">
        <v>2832</v>
      </c>
      <c r="C237" s="186" t="s">
        <v>2833</v>
      </c>
      <c r="D237" s="178" t="s">
        <v>429</v>
      </c>
      <c r="E237" s="179">
        <v>1</v>
      </c>
      <c r="F237" s="174"/>
      <c r="G237" s="181">
        <f t="shared" si="49"/>
        <v>0</v>
      </c>
      <c r="H237" s="157">
        <v>0</v>
      </c>
      <c r="I237" s="156">
        <f t="shared" si="50"/>
        <v>0</v>
      </c>
      <c r="J237" s="157">
        <v>7211</v>
      </c>
      <c r="K237" s="156">
        <f t="shared" si="51"/>
        <v>7211</v>
      </c>
      <c r="L237" s="156">
        <v>15</v>
      </c>
      <c r="M237" s="156">
        <f t="shared" si="52"/>
        <v>0</v>
      </c>
      <c r="N237" s="156">
        <v>0</v>
      </c>
      <c r="O237" s="156">
        <f t="shared" si="53"/>
        <v>0</v>
      </c>
      <c r="P237" s="156">
        <v>0</v>
      </c>
      <c r="Q237" s="156">
        <f t="shared" si="54"/>
        <v>0</v>
      </c>
      <c r="R237" s="156"/>
      <c r="S237" s="156" t="s">
        <v>485</v>
      </c>
      <c r="T237" s="156" t="s">
        <v>382</v>
      </c>
      <c r="U237" s="156">
        <v>0</v>
      </c>
      <c r="V237" s="156">
        <f t="shared" si="55"/>
        <v>0</v>
      </c>
      <c r="W237" s="156"/>
      <c r="X237" s="156" t="s">
        <v>383</v>
      </c>
      <c r="Y237" s="147"/>
      <c r="Z237" s="147"/>
      <c r="AA237" s="147"/>
      <c r="AB237" s="147"/>
      <c r="AC237" s="147"/>
      <c r="AD237" s="147"/>
      <c r="AE237" s="147"/>
      <c r="AF237" s="147" t="s">
        <v>384</v>
      </c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</row>
    <row r="238" spans="1:59" outlineLevel="1" x14ac:dyDescent="0.2">
      <c r="A238" s="176">
        <v>144</v>
      </c>
      <c r="B238" s="177" t="s">
        <v>2834</v>
      </c>
      <c r="C238" s="186" t="s">
        <v>2835</v>
      </c>
      <c r="D238" s="178" t="s">
        <v>429</v>
      </c>
      <c r="E238" s="179">
        <v>1</v>
      </c>
      <c r="F238" s="174"/>
      <c r="G238" s="181">
        <f t="shared" si="49"/>
        <v>0</v>
      </c>
      <c r="H238" s="157">
        <v>0</v>
      </c>
      <c r="I238" s="156">
        <f t="shared" si="50"/>
        <v>0</v>
      </c>
      <c r="J238" s="157">
        <v>7800</v>
      </c>
      <c r="K238" s="156">
        <f t="shared" si="51"/>
        <v>7800</v>
      </c>
      <c r="L238" s="156">
        <v>15</v>
      </c>
      <c r="M238" s="156">
        <f t="shared" si="52"/>
        <v>0</v>
      </c>
      <c r="N238" s="156">
        <v>0</v>
      </c>
      <c r="O238" s="156">
        <f t="shared" si="53"/>
        <v>0</v>
      </c>
      <c r="P238" s="156">
        <v>0</v>
      </c>
      <c r="Q238" s="156">
        <f t="shared" si="54"/>
        <v>0</v>
      </c>
      <c r="R238" s="156"/>
      <c r="S238" s="156" t="s">
        <v>485</v>
      </c>
      <c r="T238" s="156" t="s">
        <v>382</v>
      </c>
      <c r="U238" s="156">
        <v>0</v>
      </c>
      <c r="V238" s="156">
        <f t="shared" si="55"/>
        <v>0</v>
      </c>
      <c r="W238" s="156"/>
      <c r="X238" s="156" t="s">
        <v>383</v>
      </c>
      <c r="Y238" s="147"/>
      <c r="Z238" s="147"/>
      <c r="AA238" s="147"/>
      <c r="AB238" s="147"/>
      <c r="AC238" s="147"/>
      <c r="AD238" s="147"/>
      <c r="AE238" s="147"/>
      <c r="AF238" s="147" t="s">
        <v>384</v>
      </c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</row>
    <row r="239" spans="1:59" outlineLevel="1" x14ac:dyDescent="0.2">
      <c r="A239" s="176">
        <v>145</v>
      </c>
      <c r="B239" s="177" t="s">
        <v>2836</v>
      </c>
      <c r="C239" s="186" t="s">
        <v>2837</v>
      </c>
      <c r="D239" s="178" t="s">
        <v>429</v>
      </c>
      <c r="E239" s="179">
        <v>3</v>
      </c>
      <c r="F239" s="174"/>
      <c r="G239" s="181">
        <f t="shared" si="49"/>
        <v>0</v>
      </c>
      <c r="H239" s="157">
        <v>0</v>
      </c>
      <c r="I239" s="156">
        <f t="shared" si="50"/>
        <v>0</v>
      </c>
      <c r="J239" s="157">
        <v>950</v>
      </c>
      <c r="K239" s="156">
        <f t="shared" si="51"/>
        <v>2850</v>
      </c>
      <c r="L239" s="156">
        <v>15</v>
      </c>
      <c r="M239" s="156">
        <f t="shared" si="52"/>
        <v>0</v>
      </c>
      <c r="N239" s="156">
        <v>0</v>
      </c>
      <c r="O239" s="156">
        <f t="shared" si="53"/>
        <v>0</v>
      </c>
      <c r="P239" s="156">
        <v>0</v>
      </c>
      <c r="Q239" s="156">
        <f t="shared" si="54"/>
        <v>0</v>
      </c>
      <c r="R239" s="156"/>
      <c r="S239" s="156" t="s">
        <v>485</v>
      </c>
      <c r="T239" s="156" t="s">
        <v>382</v>
      </c>
      <c r="U239" s="156">
        <v>0</v>
      </c>
      <c r="V239" s="156">
        <f t="shared" si="55"/>
        <v>0</v>
      </c>
      <c r="W239" s="156"/>
      <c r="X239" s="156" t="s">
        <v>383</v>
      </c>
      <c r="Y239" s="147"/>
      <c r="Z239" s="147"/>
      <c r="AA239" s="147"/>
      <c r="AB239" s="147"/>
      <c r="AC239" s="147"/>
      <c r="AD239" s="147"/>
      <c r="AE239" s="147"/>
      <c r="AF239" s="147" t="s">
        <v>384</v>
      </c>
      <c r="AG239" s="147"/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</row>
    <row r="240" spans="1:59" x14ac:dyDescent="0.2">
      <c r="A240" s="164" t="s">
        <v>376</v>
      </c>
      <c r="B240" s="165" t="s">
        <v>114</v>
      </c>
      <c r="C240" s="183" t="s">
        <v>116</v>
      </c>
      <c r="D240" s="166"/>
      <c r="E240" s="167"/>
      <c r="F240" s="168"/>
      <c r="G240" s="169">
        <f>SUMIF(AF241:AF241,"&lt;&gt;NOR",G241:G241)</f>
        <v>0</v>
      </c>
      <c r="H240" s="163"/>
      <c r="I240" s="163">
        <f>SUM(I241:I241)</f>
        <v>0</v>
      </c>
      <c r="J240" s="163"/>
      <c r="K240" s="163">
        <f>SUM(K241:K241)</f>
        <v>25520</v>
      </c>
      <c r="L240" s="163"/>
      <c r="M240" s="163">
        <f>SUM(M241:M241)</f>
        <v>0</v>
      </c>
      <c r="N240" s="163"/>
      <c r="O240" s="163">
        <f>SUM(O241:O241)</f>
        <v>0</v>
      </c>
      <c r="P240" s="163"/>
      <c r="Q240" s="163">
        <f>SUM(Q241:Q241)</f>
        <v>0</v>
      </c>
      <c r="R240" s="163"/>
      <c r="S240" s="163"/>
      <c r="T240" s="163"/>
      <c r="U240" s="163"/>
      <c r="V240" s="163">
        <f>SUM(V241:V241)</f>
        <v>0</v>
      </c>
      <c r="W240" s="163"/>
      <c r="X240" s="163"/>
      <c r="AF240" t="s">
        <v>377</v>
      </c>
    </row>
    <row r="241" spans="1:59" ht="22.5" outlineLevel="1" x14ac:dyDescent="0.2">
      <c r="A241" s="176">
        <v>146</v>
      </c>
      <c r="B241" s="177" t="s">
        <v>2838</v>
      </c>
      <c r="C241" s="186" t="s">
        <v>2839</v>
      </c>
      <c r="D241" s="178" t="s">
        <v>429</v>
      </c>
      <c r="E241" s="179">
        <v>4</v>
      </c>
      <c r="F241" s="174"/>
      <c r="G241" s="181">
        <f>ROUND(E241*F241,2)</f>
        <v>0</v>
      </c>
      <c r="H241" s="157">
        <v>0</v>
      </c>
      <c r="I241" s="156">
        <f>ROUND(E241*H241,2)</f>
        <v>0</v>
      </c>
      <c r="J241" s="157">
        <v>6380</v>
      </c>
      <c r="K241" s="156">
        <f>ROUND(E241*J241,2)</f>
        <v>25520</v>
      </c>
      <c r="L241" s="156">
        <v>15</v>
      </c>
      <c r="M241" s="156">
        <f>G241*(1+L241/100)</f>
        <v>0</v>
      </c>
      <c r="N241" s="156">
        <v>0</v>
      </c>
      <c r="O241" s="156">
        <f>ROUND(E241*N241,2)</f>
        <v>0</v>
      </c>
      <c r="P241" s="156">
        <v>0</v>
      </c>
      <c r="Q241" s="156">
        <f>ROUND(E241*P241,2)</f>
        <v>0</v>
      </c>
      <c r="R241" s="156"/>
      <c r="S241" s="156" t="s">
        <v>485</v>
      </c>
      <c r="T241" s="156" t="s">
        <v>382</v>
      </c>
      <c r="U241" s="156">
        <v>0</v>
      </c>
      <c r="V241" s="156">
        <f>ROUND(E241*U241,2)</f>
        <v>0</v>
      </c>
      <c r="W241" s="156"/>
      <c r="X241" s="156" t="s">
        <v>383</v>
      </c>
      <c r="Y241" s="147"/>
      <c r="Z241" s="147"/>
      <c r="AA241" s="147"/>
      <c r="AB241" s="147"/>
      <c r="AC241" s="147"/>
      <c r="AD241" s="147"/>
      <c r="AE241" s="147"/>
      <c r="AF241" s="147" t="s">
        <v>384</v>
      </c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</row>
    <row r="242" spans="1:59" x14ac:dyDescent="0.2">
      <c r="A242" s="164" t="s">
        <v>376</v>
      </c>
      <c r="B242" s="165" t="s">
        <v>118</v>
      </c>
      <c r="C242" s="183" t="s">
        <v>120</v>
      </c>
      <c r="D242" s="166"/>
      <c r="E242" s="167"/>
      <c r="F242" s="168"/>
      <c r="G242" s="169">
        <f>SUMIF(AF243:AF243,"&lt;&gt;NOR",G243:G243)</f>
        <v>0</v>
      </c>
      <c r="H242" s="163"/>
      <c r="I242" s="163">
        <f>SUM(I243:I243)</f>
        <v>0</v>
      </c>
      <c r="J242" s="163"/>
      <c r="K242" s="163">
        <f>SUM(K243:K243)</f>
        <v>44660</v>
      </c>
      <c r="L242" s="163"/>
      <c r="M242" s="163">
        <f>SUM(M243:M243)</f>
        <v>0</v>
      </c>
      <c r="N242" s="163"/>
      <c r="O242" s="163">
        <f>SUM(O243:O243)</f>
        <v>0</v>
      </c>
      <c r="P242" s="163"/>
      <c r="Q242" s="163">
        <f>SUM(Q243:Q243)</f>
        <v>0</v>
      </c>
      <c r="R242" s="163"/>
      <c r="S242" s="163"/>
      <c r="T242" s="163"/>
      <c r="U242" s="163"/>
      <c r="V242" s="163">
        <f>SUM(V243:V243)</f>
        <v>0</v>
      </c>
      <c r="W242" s="163"/>
      <c r="X242" s="163"/>
      <c r="AF242" t="s">
        <v>377</v>
      </c>
    </row>
    <row r="243" spans="1:59" ht="22.5" outlineLevel="1" x14ac:dyDescent="0.2">
      <c r="A243" s="176">
        <v>147</v>
      </c>
      <c r="B243" s="177" t="s">
        <v>2840</v>
      </c>
      <c r="C243" s="186" t="s">
        <v>2839</v>
      </c>
      <c r="D243" s="178" t="s">
        <v>429</v>
      </c>
      <c r="E243" s="179">
        <v>7</v>
      </c>
      <c r="F243" s="174"/>
      <c r="G243" s="181">
        <f>ROUND(E243*F243,2)</f>
        <v>0</v>
      </c>
      <c r="H243" s="157">
        <v>0</v>
      </c>
      <c r="I243" s="156">
        <f>ROUND(E243*H243,2)</f>
        <v>0</v>
      </c>
      <c r="J243" s="157">
        <v>6380</v>
      </c>
      <c r="K243" s="156">
        <f>ROUND(E243*J243,2)</f>
        <v>44660</v>
      </c>
      <c r="L243" s="156">
        <v>15</v>
      </c>
      <c r="M243" s="156">
        <f>G243*(1+L243/100)</f>
        <v>0</v>
      </c>
      <c r="N243" s="156">
        <v>0</v>
      </c>
      <c r="O243" s="156">
        <f>ROUND(E243*N243,2)</f>
        <v>0</v>
      </c>
      <c r="P243" s="156">
        <v>0</v>
      </c>
      <c r="Q243" s="156">
        <f>ROUND(E243*P243,2)</f>
        <v>0</v>
      </c>
      <c r="R243" s="156"/>
      <c r="S243" s="156" t="s">
        <v>485</v>
      </c>
      <c r="T243" s="156" t="s">
        <v>382</v>
      </c>
      <c r="U243" s="156">
        <v>0</v>
      </c>
      <c r="V243" s="156">
        <f>ROUND(E243*U243,2)</f>
        <v>0</v>
      </c>
      <c r="W243" s="156"/>
      <c r="X243" s="156" t="s">
        <v>383</v>
      </c>
      <c r="Y243" s="147"/>
      <c r="Z243" s="147"/>
      <c r="AA243" s="147"/>
      <c r="AB243" s="147"/>
      <c r="AC243" s="147"/>
      <c r="AD243" s="147"/>
      <c r="AE243" s="147"/>
      <c r="AF243" s="147" t="s">
        <v>384</v>
      </c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</row>
    <row r="244" spans="1:59" x14ac:dyDescent="0.2">
      <c r="A244" s="164" t="s">
        <v>376</v>
      </c>
      <c r="B244" s="165" t="s">
        <v>122</v>
      </c>
      <c r="C244" s="183" t="s">
        <v>123</v>
      </c>
      <c r="D244" s="166"/>
      <c r="E244" s="167"/>
      <c r="F244" s="168"/>
      <c r="G244" s="169">
        <f>SUMIF(AF245:AF251,"&lt;&gt;NOR",G245:G251)</f>
        <v>0</v>
      </c>
      <c r="H244" s="163"/>
      <c r="I244" s="163">
        <f>SUM(I245:I251)</f>
        <v>1900</v>
      </c>
      <c r="J244" s="163"/>
      <c r="K244" s="163">
        <f>SUM(K245:K251)</f>
        <v>609695</v>
      </c>
      <c r="L244" s="163"/>
      <c r="M244" s="163">
        <f>SUM(M245:M251)</f>
        <v>0</v>
      </c>
      <c r="N244" s="163"/>
      <c r="O244" s="163">
        <f>SUM(O245:O251)</f>
        <v>0</v>
      </c>
      <c r="P244" s="163"/>
      <c r="Q244" s="163">
        <f>SUM(Q245:Q251)</f>
        <v>0</v>
      </c>
      <c r="R244" s="163"/>
      <c r="S244" s="163"/>
      <c r="T244" s="163"/>
      <c r="U244" s="163"/>
      <c r="V244" s="163">
        <f>SUM(V245:V251)</f>
        <v>0</v>
      </c>
      <c r="W244" s="163"/>
      <c r="X244" s="163"/>
      <c r="AF244" t="s">
        <v>377</v>
      </c>
    </row>
    <row r="245" spans="1:59" ht="45" outlineLevel="1" x14ac:dyDescent="0.2">
      <c r="A245" s="170">
        <v>148</v>
      </c>
      <c r="B245" s="171" t="s">
        <v>2841</v>
      </c>
      <c r="C245" s="184" t="s">
        <v>2842</v>
      </c>
      <c r="D245" s="172" t="s">
        <v>429</v>
      </c>
      <c r="E245" s="173">
        <v>1</v>
      </c>
      <c r="F245" s="174"/>
      <c r="G245" s="175">
        <f>ROUND(E245*F245,2)</f>
        <v>0</v>
      </c>
      <c r="H245" s="157">
        <v>0</v>
      </c>
      <c r="I245" s="156">
        <f>ROUND(E245*H245,2)</f>
        <v>0</v>
      </c>
      <c r="J245" s="157">
        <v>41979</v>
      </c>
      <c r="K245" s="156">
        <f>ROUND(E245*J245,2)</f>
        <v>41979</v>
      </c>
      <c r="L245" s="156">
        <v>15</v>
      </c>
      <c r="M245" s="156">
        <f>G245*(1+L245/100)</f>
        <v>0</v>
      </c>
      <c r="N245" s="156">
        <v>0</v>
      </c>
      <c r="O245" s="156">
        <f>ROUND(E245*N245,2)</f>
        <v>0</v>
      </c>
      <c r="P245" s="156">
        <v>0</v>
      </c>
      <c r="Q245" s="156">
        <f>ROUND(E245*P245,2)</f>
        <v>0</v>
      </c>
      <c r="R245" s="156"/>
      <c r="S245" s="156" t="s">
        <v>485</v>
      </c>
      <c r="T245" s="156" t="s">
        <v>382</v>
      </c>
      <c r="U245" s="156">
        <v>0</v>
      </c>
      <c r="V245" s="156">
        <f>ROUND(E245*U245,2)</f>
        <v>0</v>
      </c>
      <c r="W245" s="156"/>
      <c r="X245" s="156" t="s">
        <v>383</v>
      </c>
      <c r="Y245" s="147"/>
      <c r="Z245" s="147"/>
      <c r="AA245" s="147"/>
      <c r="AB245" s="147"/>
      <c r="AC245" s="147"/>
      <c r="AD245" s="147"/>
      <c r="AE245" s="147"/>
      <c r="AF245" s="147" t="s">
        <v>384</v>
      </c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</row>
    <row r="246" spans="1:59" ht="22.5" outlineLevel="1" x14ac:dyDescent="0.2">
      <c r="A246" s="154"/>
      <c r="B246" s="155"/>
      <c r="C246" s="249" t="s">
        <v>2843</v>
      </c>
      <c r="D246" s="250"/>
      <c r="E246" s="250"/>
      <c r="F246" s="250"/>
      <c r="G246" s="250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47"/>
      <c r="Z246" s="147"/>
      <c r="AA246" s="147"/>
      <c r="AB246" s="147"/>
      <c r="AC246" s="147"/>
      <c r="AD246" s="147"/>
      <c r="AE246" s="147"/>
      <c r="AF246" s="147" t="s">
        <v>655</v>
      </c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91" t="str">
        <f>C246</f>
        <v>pro vhazování odpadu, antibakteriální nerezová úprava vnitřního prostoru, provozní teplota +6 až + 8°C, chladivo R290</v>
      </c>
      <c r="BA246" s="147"/>
      <c r="BB246" s="147"/>
      <c r="BC246" s="147"/>
      <c r="BD246" s="147"/>
      <c r="BE246" s="147"/>
      <c r="BF246" s="147"/>
      <c r="BG246" s="147"/>
    </row>
    <row r="247" spans="1:59" outlineLevel="1" x14ac:dyDescent="0.2">
      <c r="A247" s="176">
        <v>149</v>
      </c>
      <c r="B247" s="177" t="s">
        <v>2844</v>
      </c>
      <c r="C247" s="186" t="s">
        <v>2845</v>
      </c>
      <c r="D247" s="178" t="s">
        <v>429</v>
      </c>
      <c r="E247" s="179">
        <v>1</v>
      </c>
      <c r="F247" s="174"/>
      <c r="G247" s="181">
        <f>ROUND(E247*F247,2)</f>
        <v>0</v>
      </c>
      <c r="H247" s="157">
        <v>0</v>
      </c>
      <c r="I247" s="156">
        <f>ROUND(E247*H247,2)</f>
        <v>0</v>
      </c>
      <c r="J247" s="157">
        <v>15172</v>
      </c>
      <c r="K247" s="156">
        <f>ROUND(E247*J247,2)</f>
        <v>15172</v>
      </c>
      <c r="L247" s="156">
        <v>15</v>
      </c>
      <c r="M247" s="156">
        <f>G247*(1+L247/100)</f>
        <v>0</v>
      </c>
      <c r="N247" s="156">
        <v>0</v>
      </c>
      <c r="O247" s="156">
        <f>ROUND(E247*N247,2)</f>
        <v>0</v>
      </c>
      <c r="P247" s="156">
        <v>0</v>
      </c>
      <c r="Q247" s="156">
        <f>ROUND(E247*P247,2)</f>
        <v>0</v>
      </c>
      <c r="R247" s="156"/>
      <c r="S247" s="156" t="s">
        <v>485</v>
      </c>
      <c r="T247" s="156" t="s">
        <v>382</v>
      </c>
      <c r="U247" s="156">
        <v>0</v>
      </c>
      <c r="V247" s="156">
        <f>ROUND(E247*U247,2)</f>
        <v>0</v>
      </c>
      <c r="W247" s="156"/>
      <c r="X247" s="156" t="s">
        <v>383</v>
      </c>
      <c r="Y247" s="147"/>
      <c r="Z247" s="147"/>
      <c r="AA247" s="147"/>
      <c r="AB247" s="147"/>
      <c r="AC247" s="147"/>
      <c r="AD247" s="147"/>
      <c r="AE247" s="147"/>
      <c r="AF247" s="147" t="s">
        <v>384</v>
      </c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</row>
    <row r="248" spans="1:59" outlineLevel="1" x14ac:dyDescent="0.2">
      <c r="A248" s="176">
        <v>150</v>
      </c>
      <c r="B248" s="177" t="s">
        <v>2846</v>
      </c>
      <c r="C248" s="186" t="s">
        <v>2847</v>
      </c>
      <c r="D248" s="178" t="s">
        <v>429</v>
      </c>
      <c r="E248" s="179">
        <v>1</v>
      </c>
      <c r="F248" s="174"/>
      <c r="G248" s="181">
        <f>ROUND(E248*F248,2)</f>
        <v>0</v>
      </c>
      <c r="H248" s="157">
        <v>1900</v>
      </c>
      <c r="I248" s="156">
        <f>ROUND(E248*H248,2)</f>
        <v>1900</v>
      </c>
      <c r="J248" s="157">
        <v>0</v>
      </c>
      <c r="K248" s="156">
        <f>ROUND(E248*J248,2)</f>
        <v>0</v>
      </c>
      <c r="L248" s="156">
        <v>15</v>
      </c>
      <c r="M248" s="156">
        <f>G248*(1+L248/100)</f>
        <v>0</v>
      </c>
      <c r="N248" s="156">
        <v>0</v>
      </c>
      <c r="O248" s="156">
        <f>ROUND(E248*N248,2)</f>
        <v>0</v>
      </c>
      <c r="P248" s="156">
        <v>0</v>
      </c>
      <c r="Q248" s="156">
        <f>ROUND(E248*P248,2)</f>
        <v>0</v>
      </c>
      <c r="R248" s="156"/>
      <c r="S248" s="156" t="s">
        <v>485</v>
      </c>
      <c r="T248" s="156" t="s">
        <v>382</v>
      </c>
      <c r="U248" s="156">
        <v>0</v>
      </c>
      <c r="V248" s="156">
        <f>ROUND(E248*U248,2)</f>
        <v>0</v>
      </c>
      <c r="W248" s="156"/>
      <c r="X248" s="156" t="s">
        <v>407</v>
      </c>
      <c r="Y248" s="147"/>
      <c r="Z248" s="147"/>
      <c r="AA248" s="147"/>
      <c r="AB248" s="147"/>
      <c r="AC248" s="147"/>
      <c r="AD248" s="147"/>
      <c r="AE248" s="147"/>
      <c r="AF248" s="147" t="s">
        <v>408</v>
      </c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</row>
    <row r="249" spans="1:59" ht="22.5" outlineLevel="1" x14ac:dyDescent="0.2">
      <c r="A249" s="176">
        <v>151</v>
      </c>
      <c r="B249" s="177" t="s">
        <v>2848</v>
      </c>
      <c r="C249" s="186" t="s">
        <v>2756</v>
      </c>
      <c r="D249" s="178" t="s">
        <v>429</v>
      </c>
      <c r="E249" s="179">
        <v>1</v>
      </c>
      <c r="F249" s="174"/>
      <c r="G249" s="181">
        <f>ROUND(E249*F249,2)</f>
        <v>0</v>
      </c>
      <c r="H249" s="157">
        <v>0</v>
      </c>
      <c r="I249" s="156">
        <f>ROUND(E249*H249,2)</f>
        <v>0</v>
      </c>
      <c r="J249" s="157">
        <v>12544</v>
      </c>
      <c r="K249" s="156">
        <f>ROUND(E249*J249,2)</f>
        <v>12544</v>
      </c>
      <c r="L249" s="156">
        <v>15</v>
      </c>
      <c r="M249" s="156">
        <f>G249*(1+L249/100)</f>
        <v>0</v>
      </c>
      <c r="N249" s="156">
        <v>0</v>
      </c>
      <c r="O249" s="156">
        <f>ROUND(E249*N249,2)</f>
        <v>0</v>
      </c>
      <c r="P249" s="156">
        <v>0</v>
      </c>
      <c r="Q249" s="156">
        <f>ROUND(E249*P249,2)</f>
        <v>0</v>
      </c>
      <c r="R249" s="156"/>
      <c r="S249" s="156" t="s">
        <v>485</v>
      </c>
      <c r="T249" s="156" t="s">
        <v>382</v>
      </c>
      <c r="U249" s="156">
        <v>0</v>
      </c>
      <c r="V249" s="156">
        <f>ROUND(E249*U249,2)</f>
        <v>0</v>
      </c>
      <c r="W249" s="156"/>
      <c r="X249" s="156" t="s">
        <v>383</v>
      </c>
      <c r="Y249" s="147"/>
      <c r="Z249" s="147"/>
      <c r="AA249" s="147"/>
      <c r="AB249" s="147"/>
      <c r="AC249" s="147"/>
      <c r="AD249" s="147"/>
      <c r="AE249" s="147"/>
      <c r="AF249" s="147" t="s">
        <v>384</v>
      </c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</row>
    <row r="250" spans="1:59" ht="45" outlineLevel="1" x14ac:dyDescent="0.2">
      <c r="A250" s="176">
        <v>152</v>
      </c>
      <c r="B250" s="177" t="s">
        <v>2849</v>
      </c>
      <c r="C250" s="186" t="s">
        <v>2850</v>
      </c>
      <c r="D250" s="178" t="s">
        <v>429</v>
      </c>
      <c r="E250" s="179">
        <v>1</v>
      </c>
      <c r="F250" s="174"/>
      <c r="G250" s="181">
        <f>ROUND(E250*F250,2)</f>
        <v>0</v>
      </c>
      <c r="H250" s="157">
        <v>0</v>
      </c>
      <c r="I250" s="156">
        <f>ROUND(E250*H250,2)</f>
        <v>0</v>
      </c>
      <c r="J250" s="157">
        <v>490000</v>
      </c>
      <c r="K250" s="156">
        <f>ROUND(E250*J250,2)</f>
        <v>490000</v>
      </c>
      <c r="L250" s="156">
        <v>15</v>
      </c>
      <c r="M250" s="156">
        <f>G250*(1+L250/100)</f>
        <v>0</v>
      </c>
      <c r="N250" s="156">
        <v>0</v>
      </c>
      <c r="O250" s="156">
        <f>ROUND(E250*N250,2)</f>
        <v>0</v>
      </c>
      <c r="P250" s="156">
        <v>0</v>
      </c>
      <c r="Q250" s="156">
        <f>ROUND(E250*P250,2)</f>
        <v>0</v>
      </c>
      <c r="R250" s="156"/>
      <c r="S250" s="156" t="s">
        <v>485</v>
      </c>
      <c r="T250" s="156" t="s">
        <v>382</v>
      </c>
      <c r="U250" s="156">
        <v>0</v>
      </c>
      <c r="V250" s="156">
        <f>ROUND(E250*U250,2)</f>
        <v>0</v>
      </c>
      <c r="W250" s="156"/>
      <c r="X250" s="156" t="s">
        <v>383</v>
      </c>
      <c r="Y250" s="147"/>
      <c r="Z250" s="147"/>
      <c r="AA250" s="147"/>
      <c r="AB250" s="147"/>
      <c r="AC250" s="147"/>
      <c r="AD250" s="147"/>
      <c r="AE250" s="147"/>
      <c r="AF250" s="147" t="s">
        <v>384</v>
      </c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</row>
    <row r="251" spans="1:59" ht="22.5" outlineLevel="1" x14ac:dyDescent="0.2">
      <c r="A251" s="176">
        <v>153</v>
      </c>
      <c r="B251" s="177" t="s">
        <v>2851</v>
      </c>
      <c r="C251" s="186" t="s">
        <v>2852</v>
      </c>
      <c r="D251" s="178" t="s">
        <v>429</v>
      </c>
      <c r="E251" s="179">
        <v>1</v>
      </c>
      <c r="F251" s="174"/>
      <c r="G251" s="181">
        <f>ROUND(E251*F251,2)</f>
        <v>0</v>
      </c>
      <c r="H251" s="157">
        <v>0</v>
      </c>
      <c r="I251" s="156">
        <f>ROUND(E251*H251,2)</f>
        <v>0</v>
      </c>
      <c r="J251" s="157">
        <v>50000</v>
      </c>
      <c r="K251" s="156">
        <f>ROUND(E251*J251,2)</f>
        <v>50000</v>
      </c>
      <c r="L251" s="156">
        <v>15</v>
      </c>
      <c r="M251" s="156">
        <f>G251*(1+L251/100)</f>
        <v>0</v>
      </c>
      <c r="N251" s="156">
        <v>0</v>
      </c>
      <c r="O251" s="156">
        <f>ROUND(E251*N251,2)</f>
        <v>0</v>
      </c>
      <c r="P251" s="156">
        <v>0</v>
      </c>
      <c r="Q251" s="156">
        <f>ROUND(E251*P251,2)</f>
        <v>0</v>
      </c>
      <c r="R251" s="156"/>
      <c r="S251" s="156" t="s">
        <v>485</v>
      </c>
      <c r="T251" s="156" t="s">
        <v>382</v>
      </c>
      <c r="U251" s="156">
        <v>0</v>
      </c>
      <c r="V251" s="156">
        <f>ROUND(E251*U251,2)</f>
        <v>0</v>
      </c>
      <c r="W251" s="156"/>
      <c r="X251" s="156" t="s">
        <v>383</v>
      </c>
      <c r="Y251" s="147"/>
      <c r="Z251" s="147"/>
      <c r="AA251" s="147"/>
      <c r="AB251" s="147"/>
      <c r="AC251" s="147"/>
      <c r="AD251" s="147"/>
      <c r="AE251" s="147"/>
      <c r="AF251" s="147" t="s">
        <v>384</v>
      </c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</row>
    <row r="252" spans="1:59" x14ac:dyDescent="0.2">
      <c r="A252" s="164" t="s">
        <v>376</v>
      </c>
      <c r="B252" s="165" t="s">
        <v>126</v>
      </c>
      <c r="C252" s="183" t="s">
        <v>129</v>
      </c>
      <c r="D252" s="166"/>
      <c r="E252" s="167"/>
      <c r="F252" s="168"/>
      <c r="G252" s="169">
        <f>SUMIF(AF253:AF260,"&lt;&gt;NOR",G253:G260)</f>
        <v>0</v>
      </c>
      <c r="H252" s="163"/>
      <c r="I252" s="163">
        <f>SUM(I253:I260)</f>
        <v>3150</v>
      </c>
      <c r="J252" s="163"/>
      <c r="K252" s="163">
        <f>SUM(K253:K260)</f>
        <v>170730</v>
      </c>
      <c r="L252" s="163"/>
      <c r="M252" s="163">
        <f>SUM(M253:M260)</f>
        <v>0</v>
      </c>
      <c r="N252" s="163"/>
      <c r="O252" s="163">
        <f>SUM(O253:O260)</f>
        <v>0</v>
      </c>
      <c r="P252" s="163"/>
      <c r="Q252" s="163">
        <f>SUM(Q253:Q260)</f>
        <v>0</v>
      </c>
      <c r="R252" s="163"/>
      <c r="S252" s="163"/>
      <c r="T252" s="163"/>
      <c r="U252" s="163"/>
      <c r="V252" s="163">
        <f>SUM(V253:V260)</f>
        <v>0</v>
      </c>
      <c r="W252" s="163"/>
      <c r="X252" s="163"/>
      <c r="AF252" t="s">
        <v>377</v>
      </c>
    </row>
    <row r="253" spans="1:59" ht="33.75" outlineLevel="1" x14ac:dyDescent="0.2">
      <c r="A253" s="176">
        <v>154</v>
      </c>
      <c r="B253" s="177" t="s">
        <v>2853</v>
      </c>
      <c r="C253" s="186" t="s">
        <v>2854</v>
      </c>
      <c r="D253" s="178" t="s">
        <v>429</v>
      </c>
      <c r="E253" s="179">
        <v>70</v>
      </c>
      <c r="F253" s="174"/>
      <c r="G253" s="181">
        <f t="shared" ref="G253:G260" si="56">ROUND(E253*F253,2)</f>
        <v>0</v>
      </c>
      <c r="H253" s="157">
        <v>0</v>
      </c>
      <c r="I253" s="156">
        <f t="shared" ref="I253:I260" si="57">ROUND(E253*H253,2)</f>
        <v>0</v>
      </c>
      <c r="J253" s="157">
        <v>980</v>
      </c>
      <c r="K253" s="156">
        <f t="shared" ref="K253:K260" si="58">ROUND(E253*J253,2)</f>
        <v>68600</v>
      </c>
      <c r="L253" s="156">
        <v>15</v>
      </c>
      <c r="M253" s="156">
        <f t="shared" ref="M253:M260" si="59">G253*(1+L253/100)</f>
        <v>0</v>
      </c>
      <c r="N253" s="156">
        <v>0</v>
      </c>
      <c r="O253" s="156">
        <f t="shared" ref="O253:O260" si="60">ROUND(E253*N253,2)</f>
        <v>0</v>
      </c>
      <c r="P253" s="156">
        <v>0</v>
      </c>
      <c r="Q253" s="156">
        <f t="shared" ref="Q253:Q260" si="61">ROUND(E253*P253,2)</f>
        <v>0</v>
      </c>
      <c r="R253" s="156"/>
      <c r="S253" s="156" t="s">
        <v>485</v>
      </c>
      <c r="T253" s="156" t="s">
        <v>382</v>
      </c>
      <c r="U253" s="156">
        <v>0</v>
      </c>
      <c r="V253" s="156">
        <f t="shared" ref="V253:V260" si="62">ROUND(E253*U253,2)</f>
        <v>0</v>
      </c>
      <c r="W253" s="156"/>
      <c r="X253" s="156" t="s">
        <v>383</v>
      </c>
      <c r="Y253" s="147"/>
      <c r="Z253" s="147"/>
      <c r="AA253" s="147"/>
      <c r="AB253" s="147"/>
      <c r="AC253" s="147"/>
      <c r="AD253" s="147"/>
      <c r="AE253" s="147"/>
      <c r="AF253" s="147" t="s">
        <v>384</v>
      </c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</row>
    <row r="254" spans="1:59" outlineLevel="1" x14ac:dyDescent="0.2">
      <c r="A254" s="176">
        <v>155</v>
      </c>
      <c r="B254" s="177" t="s">
        <v>2855</v>
      </c>
      <c r="C254" s="186" t="s">
        <v>2856</v>
      </c>
      <c r="D254" s="178" t="s">
        <v>429</v>
      </c>
      <c r="E254" s="179">
        <v>70</v>
      </c>
      <c r="F254" s="174"/>
      <c r="G254" s="181">
        <f t="shared" si="56"/>
        <v>0</v>
      </c>
      <c r="H254" s="157">
        <v>0</v>
      </c>
      <c r="I254" s="156">
        <f t="shared" si="57"/>
        <v>0</v>
      </c>
      <c r="J254" s="157">
        <v>980</v>
      </c>
      <c r="K254" s="156">
        <f t="shared" si="58"/>
        <v>68600</v>
      </c>
      <c r="L254" s="156">
        <v>15</v>
      </c>
      <c r="M254" s="156">
        <f t="shared" si="59"/>
        <v>0</v>
      </c>
      <c r="N254" s="156">
        <v>0</v>
      </c>
      <c r="O254" s="156">
        <f t="shared" si="60"/>
        <v>0</v>
      </c>
      <c r="P254" s="156">
        <v>0</v>
      </c>
      <c r="Q254" s="156">
        <f t="shared" si="61"/>
        <v>0</v>
      </c>
      <c r="R254" s="156"/>
      <c r="S254" s="156" t="s">
        <v>485</v>
      </c>
      <c r="T254" s="156" t="s">
        <v>382</v>
      </c>
      <c r="U254" s="156">
        <v>0</v>
      </c>
      <c r="V254" s="156">
        <f t="shared" si="62"/>
        <v>0</v>
      </c>
      <c r="W254" s="156"/>
      <c r="X254" s="156" t="s">
        <v>383</v>
      </c>
      <c r="Y254" s="147"/>
      <c r="Z254" s="147"/>
      <c r="AA254" s="147"/>
      <c r="AB254" s="147"/>
      <c r="AC254" s="147"/>
      <c r="AD254" s="147"/>
      <c r="AE254" s="147"/>
      <c r="AF254" s="147" t="s">
        <v>384</v>
      </c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</row>
    <row r="255" spans="1:59" ht="22.5" outlineLevel="1" x14ac:dyDescent="0.2">
      <c r="A255" s="176">
        <v>156</v>
      </c>
      <c r="B255" s="177" t="s">
        <v>2857</v>
      </c>
      <c r="C255" s="186" t="s">
        <v>2858</v>
      </c>
      <c r="D255" s="178" t="s">
        <v>429</v>
      </c>
      <c r="E255" s="179">
        <v>70</v>
      </c>
      <c r="F255" s="174"/>
      <c r="G255" s="181">
        <f t="shared" si="56"/>
        <v>0</v>
      </c>
      <c r="H255" s="157">
        <v>0</v>
      </c>
      <c r="I255" s="156">
        <f t="shared" si="57"/>
        <v>0</v>
      </c>
      <c r="J255" s="157">
        <v>165</v>
      </c>
      <c r="K255" s="156">
        <f t="shared" si="58"/>
        <v>11550</v>
      </c>
      <c r="L255" s="156">
        <v>15</v>
      </c>
      <c r="M255" s="156">
        <f t="shared" si="59"/>
        <v>0</v>
      </c>
      <c r="N255" s="156">
        <v>0</v>
      </c>
      <c r="O255" s="156">
        <f t="shared" si="60"/>
        <v>0</v>
      </c>
      <c r="P255" s="156">
        <v>0</v>
      </c>
      <c r="Q255" s="156">
        <f t="shared" si="61"/>
        <v>0</v>
      </c>
      <c r="R255" s="156"/>
      <c r="S255" s="156" t="s">
        <v>485</v>
      </c>
      <c r="T255" s="156" t="s">
        <v>382</v>
      </c>
      <c r="U255" s="156">
        <v>0</v>
      </c>
      <c r="V255" s="156">
        <f t="shared" si="62"/>
        <v>0</v>
      </c>
      <c r="W255" s="156"/>
      <c r="X255" s="156" t="s">
        <v>383</v>
      </c>
      <c r="Y255" s="147"/>
      <c r="Z255" s="147"/>
      <c r="AA255" s="147"/>
      <c r="AB255" s="147"/>
      <c r="AC255" s="147"/>
      <c r="AD255" s="147"/>
      <c r="AE255" s="147"/>
      <c r="AF255" s="147" t="s">
        <v>384</v>
      </c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</row>
    <row r="256" spans="1:59" ht="22.5" outlineLevel="1" x14ac:dyDescent="0.2">
      <c r="A256" s="176">
        <v>157</v>
      </c>
      <c r="B256" s="177" t="s">
        <v>2859</v>
      </c>
      <c r="C256" s="186" t="s">
        <v>2860</v>
      </c>
      <c r="D256" s="178" t="s">
        <v>429</v>
      </c>
      <c r="E256" s="179">
        <v>70</v>
      </c>
      <c r="F256" s="174"/>
      <c r="G256" s="181">
        <f t="shared" si="56"/>
        <v>0</v>
      </c>
      <c r="H256" s="157">
        <v>0</v>
      </c>
      <c r="I256" s="156">
        <f t="shared" si="57"/>
        <v>0</v>
      </c>
      <c r="J256" s="157">
        <v>97</v>
      </c>
      <c r="K256" s="156">
        <f t="shared" si="58"/>
        <v>6790</v>
      </c>
      <c r="L256" s="156">
        <v>15</v>
      </c>
      <c r="M256" s="156">
        <f t="shared" si="59"/>
        <v>0</v>
      </c>
      <c r="N256" s="156">
        <v>0</v>
      </c>
      <c r="O256" s="156">
        <f t="shared" si="60"/>
        <v>0</v>
      </c>
      <c r="P256" s="156">
        <v>0</v>
      </c>
      <c r="Q256" s="156">
        <f t="shared" si="61"/>
        <v>0</v>
      </c>
      <c r="R256" s="156"/>
      <c r="S256" s="156" t="s">
        <v>485</v>
      </c>
      <c r="T256" s="156" t="s">
        <v>382</v>
      </c>
      <c r="U256" s="156">
        <v>0</v>
      </c>
      <c r="V256" s="156">
        <f t="shared" si="62"/>
        <v>0</v>
      </c>
      <c r="W256" s="156"/>
      <c r="X256" s="156" t="s">
        <v>383</v>
      </c>
      <c r="Y256" s="147"/>
      <c r="Z256" s="147"/>
      <c r="AA256" s="147"/>
      <c r="AB256" s="147"/>
      <c r="AC256" s="147"/>
      <c r="AD256" s="147"/>
      <c r="AE256" s="147"/>
      <c r="AF256" s="147" t="s">
        <v>384</v>
      </c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</row>
    <row r="257" spans="1:59" ht="22.5" outlineLevel="1" x14ac:dyDescent="0.2">
      <c r="A257" s="176">
        <v>158</v>
      </c>
      <c r="B257" s="177" t="s">
        <v>2861</v>
      </c>
      <c r="C257" s="186" t="s">
        <v>2862</v>
      </c>
      <c r="D257" s="178" t="s">
        <v>429</v>
      </c>
      <c r="E257" s="179">
        <v>70</v>
      </c>
      <c r="F257" s="174"/>
      <c r="G257" s="181">
        <f t="shared" si="56"/>
        <v>0</v>
      </c>
      <c r="H257" s="157">
        <v>0</v>
      </c>
      <c r="I257" s="156">
        <f t="shared" si="57"/>
        <v>0</v>
      </c>
      <c r="J257" s="157">
        <v>100</v>
      </c>
      <c r="K257" s="156">
        <f t="shared" si="58"/>
        <v>7000</v>
      </c>
      <c r="L257" s="156">
        <v>15</v>
      </c>
      <c r="M257" s="156">
        <f t="shared" si="59"/>
        <v>0</v>
      </c>
      <c r="N257" s="156">
        <v>0</v>
      </c>
      <c r="O257" s="156">
        <f t="shared" si="60"/>
        <v>0</v>
      </c>
      <c r="P257" s="156">
        <v>0</v>
      </c>
      <c r="Q257" s="156">
        <f t="shared" si="61"/>
        <v>0</v>
      </c>
      <c r="R257" s="156"/>
      <c r="S257" s="156" t="s">
        <v>485</v>
      </c>
      <c r="T257" s="156" t="s">
        <v>382</v>
      </c>
      <c r="U257" s="156">
        <v>0</v>
      </c>
      <c r="V257" s="156">
        <f t="shared" si="62"/>
        <v>0</v>
      </c>
      <c r="W257" s="156"/>
      <c r="X257" s="156" t="s">
        <v>383</v>
      </c>
      <c r="Y257" s="147"/>
      <c r="Z257" s="147"/>
      <c r="AA257" s="147"/>
      <c r="AB257" s="147"/>
      <c r="AC257" s="147"/>
      <c r="AD257" s="147"/>
      <c r="AE257" s="147"/>
      <c r="AF257" s="147" t="s">
        <v>384</v>
      </c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</row>
    <row r="258" spans="1:59" ht="22.5" outlineLevel="1" x14ac:dyDescent="0.2">
      <c r="A258" s="176">
        <v>159</v>
      </c>
      <c r="B258" s="177" t="s">
        <v>2863</v>
      </c>
      <c r="C258" s="186" t="s">
        <v>2864</v>
      </c>
      <c r="D258" s="178" t="s">
        <v>429</v>
      </c>
      <c r="E258" s="179">
        <v>70</v>
      </c>
      <c r="F258" s="174"/>
      <c r="G258" s="181">
        <f t="shared" si="56"/>
        <v>0</v>
      </c>
      <c r="H258" s="157">
        <v>0</v>
      </c>
      <c r="I258" s="156">
        <f t="shared" si="57"/>
        <v>0</v>
      </c>
      <c r="J258" s="157">
        <v>49</v>
      </c>
      <c r="K258" s="156">
        <f t="shared" si="58"/>
        <v>3430</v>
      </c>
      <c r="L258" s="156">
        <v>15</v>
      </c>
      <c r="M258" s="156">
        <f t="shared" si="59"/>
        <v>0</v>
      </c>
      <c r="N258" s="156">
        <v>0</v>
      </c>
      <c r="O258" s="156">
        <f t="shared" si="60"/>
        <v>0</v>
      </c>
      <c r="P258" s="156">
        <v>0</v>
      </c>
      <c r="Q258" s="156">
        <f t="shared" si="61"/>
        <v>0</v>
      </c>
      <c r="R258" s="156"/>
      <c r="S258" s="156" t="s">
        <v>485</v>
      </c>
      <c r="T258" s="156" t="s">
        <v>382</v>
      </c>
      <c r="U258" s="156">
        <v>0</v>
      </c>
      <c r="V258" s="156">
        <f t="shared" si="62"/>
        <v>0</v>
      </c>
      <c r="W258" s="156"/>
      <c r="X258" s="156" t="s">
        <v>383</v>
      </c>
      <c r="Y258" s="147"/>
      <c r="Z258" s="147"/>
      <c r="AA258" s="147"/>
      <c r="AB258" s="147"/>
      <c r="AC258" s="147"/>
      <c r="AD258" s="147"/>
      <c r="AE258" s="147"/>
      <c r="AF258" s="147" t="s">
        <v>384</v>
      </c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</row>
    <row r="259" spans="1:59" outlineLevel="1" x14ac:dyDescent="0.2">
      <c r="A259" s="176">
        <v>160</v>
      </c>
      <c r="B259" s="177" t="s">
        <v>2865</v>
      </c>
      <c r="C259" s="186" t="s">
        <v>2866</v>
      </c>
      <c r="D259" s="178" t="s">
        <v>429</v>
      </c>
      <c r="E259" s="179">
        <v>70</v>
      </c>
      <c r="F259" s="174"/>
      <c r="G259" s="181">
        <f t="shared" si="56"/>
        <v>0</v>
      </c>
      <c r="H259" s="157">
        <v>45</v>
      </c>
      <c r="I259" s="156">
        <f t="shared" si="57"/>
        <v>3150</v>
      </c>
      <c r="J259" s="157">
        <v>0</v>
      </c>
      <c r="K259" s="156">
        <f t="shared" si="58"/>
        <v>0</v>
      </c>
      <c r="L259" s="156">
        <v>15</v>
      </c>
      <c r="M259" s="156">
        <f t="shared" si="59"/>
        <v>0</v>
      </c>
      <c r="N259" s="156">
        <v>0</v>
      </c>
      <c r="O259" s="156">
        <f t="shared" si="60"/>
        <v>0</v>
      </c>
      <c r="P259" s="156">
        <v>0</v>
      </c>
      <c r="Q259" s="156">
        <f t="shared" si="61"/>
        <v>0</v>
      </c>
      <c r="R259" s="156"/>
      <c r="S259" s="156" t="s">
        <v>485</v>
      </c>
      <c r="T259" s="156" t="s">
        <v>382</v>
      </c>
      <c r="U259" s="156">
        <v>0</v>
      </c>
      <c r="V259" s="156">
        <f t="shared" si="62"/>
        <v>0</v>
      </c>
      <c r="W259" s="156"/>
      <c r="X259" s="156" t="s">
        <v>407</v>
      </c>
      <c r="Y259" s="147"/>
      <c r="Z259" s="147"/>
      <c r="AA259" s="147"/>
      <c r="AB259" s="147"/>
      <c r="AC259" s="147"/>
      <c r="AD259" s="147"/>
      <c r="AE259" s="147"/>
      <c r="AF259" s="147" t="s">
        <v>408</v>
      </c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</row>
    <row r="260" spans="1:59" ht="33.75" outlineLevel="1" x14ac:dyDescent="0.2">
      <c r="A260" s="176">
        <v>161</v>
      </c>
      <c r="B260" s="177" t="s">
        <v>2867</v>
      </c>
      <c r="C260" s="186" t="s">
        <v>2868</v>
      </c>
      <c r="D260" s="178" t="s">
        <v>429</v>
      </c>
      <c r="E260" s="179">
        <v>70</v>
      </c>
      <c r="F260" s="174"/>
      <c r="G260" s="181">
        <f t="shared" si="56"/>
        <v>0</v>
      </c>
      <c r="H260" s="157">
        <v>0</v>
      </c>
      <c r="I260" s="156">
        <f t="shared" si="57"/>
        <v>0</v>
      </c>
      <c r="J260" s="157">
        <v>68</v>
      </c>
      <c r="K260" s="156">
        <f t="shared" si="58"/>
        <v>4760</v>
      </c>
      <c r="L260" s="156">
        <v>15</v>
      </c>
      <c r="M260" s="156">
        <f t="shared" si="59"/>
        <v>0</v>
      </c>
      <c r="N260" s="156">
        <v>0</v>
      </c>
      <c r="O260" s="156">
        <f t="shared" si="60"/>
        <v>0</v>
      </c>
      <c r="P260" s="156">
        <v>0</v>
      </c>
      <c r="Q260" s="156">
        <f t="shared" si="61"/>
        <v>0</v>
      </c>
      <c r="R260" s="156"/>
      <c r="S260" s="156" t="s">
        <v>485</v>
      </c>
      <c r="T260" s="156" t="s">
        <v>382</v>
      </c>
      <c r="U260" s="156">
        <v>0</v>
      </c>
      <c r="V260" s="156">
        <f t="shared" si="62"/>
        <v>0</v>
      </c>
      <c r="W260" s="156"/>
      <c r="X260" s="156" t="s">
        <v>383</v>
      </c>
      <c r="Y260" s="147"/>
      <c r="Z260" s="147"/>
      <c r="AA260" s="147"/>
      <c r="AB260" s="147"/>
      <c r="AC260" s="147"/>
      <c r="AD260" s="147"/>
      <c r="AE260" s="147"/>
      <c r="AF260" s="147" t="s">
        <v>384</v>
      </c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</row>
    <row r="261" spans="1:59" x14ac:dyDescent="0.2">
      <c r="A261" s="164" t="s">
        <v>376</v>
      </c>
      <c r="B261" s="165" t="s">
        <v>130</v>
      </c>
      <c r="C261" s="183" t="s">
        <v>132</v>
      </c>
      <c r="D261" s="166"/>
      <c r="E261" s="167"/>
      <c r="F261" s="168"/>
      <c r="G261" s="169">
        <f>SUMIF(AF262:AF268,"&lt;&gt;NOR",G262:G268)</f>
        <v>0</v>
      </c>
      <c r="H261" s="163"/>
      <c r="I261" s="163">
        <f>SUM(I262:I268)</f>
        <v>0</v>
      </c>
      <c r="J261" s="163"/>
      <c r="K261" s="163">
        <f>SUM(K262:K268)</f>
        <v>161840</v>
      </c>
      <c r="L261" s="163"/>
      <c r="M261" s="163">
        <f>SUM(M262:M268)</f>
        <v>0</v>
      </c>
      <c r="N261" s="163"/>
      <c r="O261" s="163">
        <f>SUM(O262:O268)</f>
        <v>0</v>
      </c>
      <c r="P261" s="163"/>
      <c r="Q261" s="163">
        <f>SUM(Q262:Q268)</f>
        <v>0</v>
      </c>
      <c r="R261" s="163"/>
      <c r="S261" s="163"/>
      <c r="T261" s="163"/>
      <c r="U261" s="163"/>
      <c r="V261" s="163">
        <f>SUM(V262:V268)</f>
        <v>0</v>
      </c>
      <c r="W261" s="163"/>
      <c r="X261" s="163"/>
      <c r="AF261" t="s">
        <v>377</v>
      </c>
    </row>
    <row r="262" spans="1:59" outlineLevel="1" x14ac:dyDescent="0.2">
      <c r="A262" s="176">
        <v>162</v>
      </c>
      <c r="B262" s="177" t="s">
        <v>2869</v>
      </c>
      <c r="C262" s="186" t="s">
        <v>2870</v>
      </c>
      <c r="D262" s="178" t="s">
        <v>429</v>
      </c>
      <c r="E262" s="179">
        <v>2</v>
      </c>
      <c r="F262" s="174"/>
      <c r="G262" s="181">
        <f t="shared" ref="G262:G268" si="63">ROUND(E262*F262,2)</f>
        <v>0</v>
      </c>
      <c r="H262" s="157">
        <v>0</v>
      </c>
      <c r="I262" s="156">
        <f t="shared" ref="I262:I268" si="64">ROUND(E262*H262,2)</f>
        <v>0</v>
      </c>
      <c r="J262" s="157">
        <v>43120</v>
      </c>
      <c r="K262" s="156">
        <f t="shared" ref="K262:K268" si="65">ROUND(E262*J262,2)</f>
        <v>86240</v>
      </c>
      <c r="L262" s="156">
        <v>15</v>
      </c>
      <c r="M262" s="156">
        <f t="shared" ref="M262:M268" si="66">G262*(1+L262/100)</f>
        <v>0</v>
      </c>
      <c r="N262" s="156">
        <v>0</v>
      </c>
      <c r="O262" s="156">
        <f t="shared" ref="O262:O268" si="67">ROUND(E262*N262,2)</f>
        <v>0</v>
      </c>
      <c r="P262" s="156">
        <v>0</v>
      </c>
      <c r="Q262" s="156">
        <f t="shared" ref="Q262:Q268" si="68">ROUND(E262*P262,2)</f>
        <v>0</v>
      </c>
      <c r="R262" s="156"/>
      <c r="S262" s="156" t="s">
        <v>485</v>
      </c>
      <c r="T262" s="156" t="s">
        <v>382</v>
      </c>
      <c r="U262" s="156">
        <v>0</v>
      </c>
      <c r="V262" s="156">
        <f t="shared" ref="V262:V268" si="69">ROUND(E262*U262,2)</f>
        <v>0</v>
      </c>
      <c r="W262" s="156"/>
      <c r="X262" s="156" t="s">
        <v>383</v>
      </c>
      <c r="Y262" s="147"/>
      <c r="Z262" s="147"/>
      <c r="AA262" s="147"/>
      <c r="AB262" s="147"/>
      <c r="AC262" s="147"/>
      <c r="AD262" s="147"/>
      <c r="AE262" s="147"/>
      <c r="AF262" s="147" t="s">
        <v>384</v>
      </c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</row>
    <row r="263" spans="1:59" outlineLevel="1" x14ac:dyDescent="0.2">
      <c r="A263" s="176">
        <v>163</v>
      </c>
      <c r="B263" s="177" t="s">
        <v>2871</v>
      </c>
      <c r="C263" s="186" t="s">
        <v>2872</v>
      </c>
      <c r="D263" s="178" t="s">
        <v>429</v>
      </c>
      <c r="E263" s="179">
        <v>4</v>
      </c>
      <c r="F263" s="174"/>
      <c r="G263" s="181">
        <f t="shared" si="63"/>
        <v>0</v>
      </c>
      <c r="H263" s="157">
        <v>0</v>
      </c>
      <c r="I263" s="156">
        <f t="shared" si="64"/>
        <v>0</v>
      </c>
      <c r="J263" s="157">
        <v>3360</v>
      </c>
      <c r="K263" s="156">
        <f t="shared" si="65"/>
        <v>13440</v>
      </c>
      <c r="L263" s="156">
        <v>15</v>
      </c>
      <c r="M263" s="156">
        <f t="shared" si="66"/>
        <v>0</v>
      </c>
      <c r="N263" s="156">
        <v>0</v>
      </c>
      <c r="O263" s="156">
        <f t="shared" si="67"/>
        <v>0</v>
      </c>
      <c r="P263" s="156">
        <v>0</v>
      </c>
      <c r="Q263" s="156">
        <f t="shared" si="68"/>
        <v>0</v>
      </c>
      <c r="R263" s="156"/>
      <c r="S263" s="156" t="s">
        <v>485</v>
      </c>
      <c r="T263" s="156" t="s">
        <v>382</v>
      </c>
      <c r="U263" s="156">
        <v>0</v>
      </c>
      <c r="V263" s="156">
        <f t="shared" si="69"/>
        <v>0</v>
      </c>
      <c r="W263" s="156"/>
      <c r="X263" s="156" t="s">
        <v>383</v>
      </c>
      <c r="Y263" s="147"/>
      <c r="Z263" s="147"/>
      <c r="AA263" s="147"/>
      <c r="AB263" s="147"/>
      <c r="AC263" s="147"/>
      <c r="AD263" s="147"/>
      <c r="AE263" s="147"/>
      <c r="AF263" s="147" t="s">
        <v>384</v>
      </c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</row>
    <row r="264" spans="1:59" outlineLevel="1" x14ac:dyDescent="0.2">
      <c r="A264" s="176">
        <v>164</v>
      </c>
      <c r="B264" s="177" t="s">
        <v>2873</v>
      </c>
      <c r="C264" s="186" t="s">
        <v>2874</v>
      </c>
      <c r="D264" s="178" t="s">
        <v>429</v>
      </c>
      <c r="E264" s="179">
        <v>6</v>
      </c>
      <c r="F264" s="174"/>
      <c r="G264" s="181">
        <f t="shared" si="63"/>
        <v>0</v>
      </c>
      <c r="H264" s="157">
        <v>0</v>
      </c>
      <c r="I264" s="156">
        <f t="shared" si="64"/>
        <v>0</v>
      </c>
      <c r="J264" s="157">
        <v>2240</v>
      </c>
      <c r="K264" s="156">
        <f t="shared" si="65"/>
        <v>13440</v>
      </c>
      <c r="L264" s="156">
        <v>15</v>
      </c>
      <c r="M264" s="156">
        <f t="shared" si="66"/>
        <v>0</v>
      </c>
      <c r="N264" s="156">
        <v>0</v>
      </c>
      <c r="O264" s="156">
        <f t="shared" si="67"/>
        <v>0</v>
      </c>
      <c r="P264" s="156">
        <v>0</v>
      </c>
      <c r="Q264" s="156">
        <f t="shared" si="68"/>
        <v>0</v>
      </c>
      <c r="R264" s="156"/>
      <c r="S264" s="156" t="s">
        <v>485</v>
      </c>
      <c r="T264" s="156" t="s">
        <v>382</v>
      </c>
      <c r="U264" s="156">
        <v>0</v>
      </c>
      <c r="V264" s="156">
        <f t="shared" si="69"/>
        <v>0</v>
      </c>
      <c r="W264" s="156"/>
      <c r="X264" s="156" t="s">
        <v>383</v>
      </c>
      <c r="Y264" s="147"/>
      <c r="Z264" s="147"/>
      <c r="AA264" s="147"/>
      <c r="AB264" s="147"/>
      <c r="AC264" s="147"/>
      <c r="AD264" s="147"/>
      <c r="AE264" s="147"/>
      <c r="AF264" s="147" t="s">
        <v>384</v>
      </c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</row>
    <row r="265" spans="1:59" outlineLevel="1" x14ac:dyDescent="0.2">
      <c r="A265" s="176">
        <v>165</v>
      </c>
      <c r="B265" s="177" t="s">
        <v>2875</v>
      </c>
      <c r="C265" s="186" t="s">
        <v>2876</v>
      </c>
      <c r="D265" s="178" t="s">
        <v>429</v>
      </c>
      <c r="E265" s="179">
        <v>6</v>
      </c>
      <c r="F265" s="174"/>
      <c r="G265" s="181">
        <f t="shared" si="63"/>
        <v>0</v>
      </c>
      <c r="H265" s="157">
        <v>0</v>
      </c>
      <c r="I265" s="156">
        <f t="shared" si="64"/>
        <v>0</v>
      </c>
      <c r="J265" s="157">
        <v>3080</v>
      </c>
      <c r="K265" s="156">
        <f t="shared" si="65"/>
        <v>18480</v>
      </c>
      <c r="L265" s="156">
        <v>15</v>
      </c>
      <c r="M265" s="156">
        <f t="shared" si="66"/>
        <v>0</v>
      </c>
      <c r="N265" s="156">
        <v>0</v>
      </c>
      <c r="O265" s="156">
        <f t="shared" si="67"/>
        <v>0</v>
      </c>
      <c r="P265" s="156">
        <v>0</v>
      </c>
      <c r="Q265" s="156">
        <f t="shared" si="68"/>
        <v>0</v>
      </c>
      <c r="R265" s="156"/>
      <c r="S265" s="156" t="s">
        <v>485</v>
      </c>
      <c r="T265" s="156" t="s">
        <v>382</v>
      </c>
      <c r="U265" s="156">
        <v>0</v>
      </c>
      <c r="V265" s="156">
        <f t="shared" si="69"/>
        <v>0</v>
      </c>
      <c r="W265" s="156"/>
      <c r="X265" s="156" t="s">
        <v>383</v>
      </c>
      <c r="Y265" s="147"/>
      <c r="Z265" s="147"/>
      <c r="AA265" s="147"/>
      <c r="AB265" s="147"/>
      <c r="AC265" s="147"/>
      <c r="AD265" s="147"/>
      <c r="AE265" s="147"/>
      <c r="AF265" s="147" t="s">
        <v>384</v>
      </c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</row>
    <row r="266" spans="1:59" outlineLevel="1" x14ac:dyDescent="0.2">
      <c r="A266" s="176">
        <v>166</v>
      </c>
      <c r="B266" s="177" t="s">
        <v>2877</v>
      </c>
      <c r="C266" s="186" t="s">
        <v>2878</v>
      </c>
      <c r="D266" s="178" t="s">
        <v>429</v>
      </c>
      <c r="E266" s="179">
        <v>4</v>
      </c>
      <c r="F266" s="174"/>
      <c r="G266" s="181">
        <f t="shared" si="63"/>
        <v>0</v>
      </c>
      <c r="H266" s="157">
        <v>0</v>
      </c>
      <c r="I266" s="156">
        <f t="shared" si="64"/>
        <v>0</v>
      </c>
      <c r="J266" s="157">
        <v>4760</v>
      </c>
      <c r="K266" s="156">
        <f t="shared" si="65"/>
        <v>19040</v>
      </c>
      <c r="L266" s="156">
        <v>15</v>
      </c>
      <c r="M266" s="156">
        <f t="shared" si="66"/>
        <v>0</v>
      </c>
      <c r="N266" s="156">
        <v>0</v>
      </c>
      <c r="O266" s="156">
        <f t="shared" si="67"/>
        <v>0</v>
      </c>
      <c r="P266" s="156">
        <v>0</v>
      </c>
      <c r="Q266" s="156">
        <f t="shared" si="68"/>
        <v>0</v>
      </c>
      <c r="R266" s="156"/>
      <c r="S266" s="156" t="s">
        <v>485</v>
      </c>
      <c r="T266" s="156" t="s">
        <v>382</v>
      </c>
      <c r="U266" s="156">
        <v>0</v>
      </c>
      <c r="V266" s="156">
        <f t="shared" si="69"/>
        <v>0</v>
      </c>
      <c r="W266" s="156"/>
      <c r="X266" s="156" t="s">
        <v>383</v>
      </c>
      <c r="Y266" s="147"/>
      <c r="Z266" s="147"/>
      <c r="AA266" s="147"/>
      <c r="AB266" s="147"/>
      <c r="AC266" s="147"/>
      <c r="AD266" s="147"/>
      <c r="AE266" s="147"/>
      <c r="AF266" s="147" t="s">
        <v>384</v>
      </c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</row>
    <row r="267" spans="1:59" outlineLevel="1" x14ac:dyDescent="0.2">
      <c r="A267" s="176">
        <v>167</v>
      </c>
      <c r="B267" s="177" t="s">
        <v>2879</v>
      </c>
      <c r="C267" s="186" t="s">
        <v>2880</v>
      </c>
      <c r="D267" s="178" t="s">
        <v>429</v>
      </c>
      <c r="E267" s="179">
        <v>1</v>
      </c>
      <c r="F267" s="174"/>
      <c r="G267" s="181">
        <f t="shared" si="63"/>
        <v>0</v>
      </c>
      <c r="H267" s="157">
        <v>0</v>
      </c>
      <c r="I267" s="156">
        <f t="shared" si="64"/>
        <v>0</v>
      </c>
      <c r="J267" s="157">
        <v>5040</v>
      </c>
      <c r="K267" s="156">
        <f t="shared" si="65"/>
        <v>5040</v>
      </c>
      <c r="L267" s="156">
        <v>15</v>
      </c>
      <c r="M267" s="156">
        <f t="shared" si="66"/>
        <v>0</v>
      </c>
      <c r="N267" s="156">
        <v>0</v>
      </c>
      <c r="O267" s="156">
        <f t="shared" si="67"/>
        <v>0</v>
      </c>
      <c r="P267" s="156">
        <v>0</v>
      </c>
      <c r="Q267" s="156">
        <f t="shared" si="68"/>
        <v>0</v>
      </c>
      <c r="R267" s="156"/>
      <c r="S267" s="156" t="s">
        <v>485</v>
      </c>
      <c r="T267" s="156" t="s">
        <v>382</v>
      </c>
      <c r="U267" s="156">
        <v>0</v>
      </c>
      <c r="V267" s="156">
        <f t="shared" si="69"/>
        <v>0</v>
      </c>
      <c r="W267" s="156"/>
      <c r="X267" s="156" t="s">
        <v>383</v>
      </c>
      <c r="Y267" s="147"/>
      <c r="Z267" s="147"/>
      <c r="AA267" s="147"/>
      <c r="AB267" s="147"/>
      <c r="AC267" s="147"/>
      <c r="AD267" s="147"/>
      <c r="AE267" s="147"/>
      <c r="AF267" s="147" t="s">
        <v>384</v>
      </c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</row>
    <row r="268" spans="1:59" outlineLevel="1" x14ac:dyDescent="0.2">
      <c r="A268" s="176">
        <v>168</v>
      </c>
      <c r="B268" s="177" t="s">
        <v>2881</v>
      </c>
      <c r="C268" s="186" t="s">
        <v>2882</v>
      </c>
      <c r="D268" s="178" t="s">
        <v>429</v>
      </c>
      <c r="E268" s="179">
        <v>1</v>
      </c>
      <c r="F268" s="174"/>
      <c r="G268" s="181">
        <f t="shared" si="63"/>
        <v>0</v>
      </c>
      <c r="H268" s="157">
        <v>0</v>
      </c>
      <c r="I268" s="156">
        <f t="shared" si="64"/>
        <v>0</v>
      </c>
      <c r="J268" s="157">
        <v>6160</v>
      </c>
      <c r="K268" s="156">
        <f t="shared" si="65"/>
        <v>6160</v>
      </c>
      <c r="L268" s="156">
        <v>15</v>
      </c>
      <c r="M268" s="156">
        <f t="shared" si="66"/>
        <v>0</v>
      </c>
      <c r="N268" s="156">
        <v>0</v>
      </c>
      <c r="O268" s="156">
        <f t="shared" si="67"/>
        <v>0</v>
      </c>
      <c r="P268" s="156">
        <v>0</v>
      </c>
      <c r="Q268" s="156">
        <f t="shared" si="68"/>
        <v>0</v>
      </c>
      <c r="R268" s="156"/>
      <c r="S268" s="156" t="s">
        <v>485</v>
      </c>
      <c r="T268" s="156" t="s">
        <v>382</v>
      </c>
      <c r="U268" s="156">
        <v>0</v>
      </c>
      <c r="V268" s="156">
        <f t="shared" si="69"/>
        <v>0</v>
      </c>
      <c r="W268" s="156"/>
      <c r="X268" s="156" t="s">
        <v>383</v>
      </c>
      <c r="Y268" s="147"/>
      <c r="Z268" s="147"/>
      <c r="AA268" s="147"/>
      <c r="AB268" s="147"/>
      <c r="AC268" s="147"/>
      <c r="AD268" s="147"/>
      <c r="AE268" s="147"/>
      <c r="AF268" s="147" t="s">
        <v>384</v>
      </c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</row>
    <row r="269" spans="1:59" ht="38.25" x14ac:dyDescent="0.2">
      <c r="A269" s="164" t="s">
        <v>376</v>
      </c>
      <c r="B269" s="165" t="s">
        <v>133</v>
      </c>
      <c r="C269" s="183" t="s">
        <v>135</v>
      </c>
      <c r="D269" s="166"/>
      <c r="E269" s="167"/>
      <c r="F269" s="168"/>
      <c r="G269" s="169">
        <f>SUMIF(AF270:AF282,"&lt;&gt;NOR",G270:G282)</f>
        <v>0</v>
      </c>
      <c r="H269" s="163"/>
      <c r="I269" s="163">
        <f>SUM(I270:I282)</f>
        <v>0</v>
      </c>
      <c r="J269" s="163"/>
      <c r="K269" s="163">
        <f>SUM(K270:K282)</f>
        <v>67230</v>
      </c>
      <c r="L269" s="163"/>
      <c r="M269" s="163">
        <f>SUM(M270:M282)</f>
        <v>0</v>
      </c>
      <c r="N269" s="163"/>
      <c r="O269" s="163">
        <f>SUM(O270:O282)</f>
        <v>0</v>
      </c>
      <c r="P269" s="163"/>
      <c r="Q269" s="163">
        <f>SUM(Q270:Q282)</f>
        <v>0</v>
      </c>
      <c r="R269" s="163"/>
      <c r="S269" s="163"/>
      <c r="T269" s="163"/>
      <c r="U269" s="163"/>
      <c r="V269" s="163">
        <f>SUM(V270:V282)</f>
        <v>0</v>
      </c>
      <c r="W269" s="163"/>
      <c r="X269" s="163"/>
      <c r="AF269" t="s">
        <v>377</v>
      </c>
    </row>
    <row r="270" spans="1:59" outlineLevel="1" x14ac:dyDescent="0.2">
      <c r="A270" s="176">
        <v>169</v>
      </c>
      <c r="B270" s="177" t="s">
        <v>2883</v>
      </c>
      <c r="C270" s="186" t="s">
        <v>2884</v>
      </c>
      <c r="D270" s="178" t="s">
        <v>429</v>
      </c>
      <c r="E270" s="179">
        <v>6</v>
      </c>
      <c r="F270" s="174"/>
      <c r="G270" s="181">
        <f t="shared" ref="G270:G282" si="70">ROUND(E270*F270,2)</f>
        <v>0</v>
      </c>
      <c r="H270" s="157">
        <v>0</v>
      </c>
      <c r="I270" s="156">
        <f t="shared" ref="I270:I282" si="71">ROUND(E270*H270,2)</f>
        <v>0</v>
      </c>
      <c r="J270" s="157">
        <v>1045</v>
      </c>
      <c r="K270" s="156">
        <f t="shared" ref="K270:K282" si="72">ROUND(E270*J270,2)</f>
        <v>6270</v>
      </c>
      <c r="L270" s="156">
        <v>15</v>
      </c>
      <c r="M270" s="156">
        <f t="shared" ref="M270:M282" si="73">G270*(1+L270/100)</f>
        <v>0</v>
      </c>
      <c r="N270" s="156">
        <v>0</v>
      </c>
      <c r="O270" s="156">
        <f t="shared" ref="O270:O282" si="74">ROUND(E270*N270,2)</f>
        <v>0</v>
      </c>
      <c r="P270" s="156">
        <v>0</v>
      </c>
      <c r="Q270" s="156">
        <f t="shared" ref="Q270:Q282" si="75">ROUND(E270*P270,2)</f>
        <v>0</v>
      </c>
      <c r="R270" s="156"/>
      <c r="S270" s="156" t="s">
        <v>485</v>
      </c>
      <c r="T270" s="156" t="s">
        <v>382</v>
      </c>
      <c r="U270" s="156">
        <v>0</v>
      </c>
      <c r="V270" s="156">
        <f t="shared" ref="V270:V282" si="76">ROUND(E270*U270,2)</f>
        <v>0</v>
      </c>
      <c r="W270" s="156"/>
      <c r="X270" s="156" t="s">
        <v>383</v>
      </c>
      <c r="Y270" s="147"/>
      <c r="Z270" s="147"/>
      <c r="AA270" s="147"/>
      <c r="AB270" s="147"/>
      <c r="AC270" s="147"/>
      <c r="AD270" s="147"/>
      <c r="AE270" s="147"/>
      <c r="AF270" s="147" t="s">
        <v>384</v>
      </c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</row>
    <row r="271" spans="1:59" outlineLevel="1" x14ac:dyDescent="0.2">
      <c r="A271" s="176">
        <v>170</v>
      </c>
      <c r="B271" s="177" t="s">
        <v>2885</v>
      </c>
      <c r="C271" s="186" t="s">
        <v>2886</v>
      </c>
      <c r="D271" s="178" t="s">
        <v>429</v>
      </c>
      <c r="E271" s="179">
        <v>3</v>
      </c>
      <c r="F271" s="174"/>
      <c r="G271" s="181">
        <f t="shared" si="70"/>
        <v>0</v>
      </c>
      <c r="H271" s="157">
        <v>0</v>
      </c>
      <c r="I271" s="156">
        <f t="shared" si="71"/>
        <v>0</v>
      </c>
      <c r="J271" s="157">
        <v>405</v>
      </c>
      <c r="K271" s="156">
        <f t="shared" si="72"/>
        <v>1215</v>
      </c>
      <c r="L271" s="156">
        <v>15</v>
      </c>
      <c r="M271" s="156">
        <f t="shared" si="73"/>
        <v>0</v>
      </c>
      <c r="N271" s="156">
        <v>0</v>
      </c>
      <c r="O271" s="156">
        <f t="shared" si="74"/>
        <v>0</v>
      </c>
      <c r="P271" s="156">
        <v>0</v>
      </c>
      <c r="Q271" s="156">
        <f t="shared" si="75"/>
        <v>0</v>
      </c>
      <c r="R271" s="156"/>
      <c r="S271" s="156" t="s">
        <v>485</v>
      </c>
      <c r="T271" s="156" t="s">
        <v>382</v>
      </c>
      <c r="U271" s="156">
        <v>0</v>
      </c>
      <c r="V271" s="156">
        <f t="shared" si="76"/>
        <v>0</v>
      </c>
      <c r="W271" s="156"/>
      <c r="X271" s="156" t="s">
        <v>383</v>
      </c>
      <c r="Y271" s="147"/>
      <c r="Z271" s="147"/>
      <c r="AA271" s="147"/>
      <c r="AB271" s="147"/>
      <c r="AC271" s="147"/>
      <c r="AD271" s="147"/>
      <c r="AE271" s="147"/>
      <c r="AF271" s="147" t="s">
        <v>384</v>
      </c>
      <c r="AG271" s="147"/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</row>
    <row r="272" spans="1:59" outlineLevel="1" x14ac:dyDescent="0.2">
      <c r="A272" s="176">
        <v>171</v>
      </c>
      <c r="B272" s="177" t="s">
        <v>2887</v>
      </c>
      <c r="C272" s="186" t="s">
        <v>2888</v>
      </c>
      <c r="D272" s="178" t="s">
        <v>429</v>
      </c>
      <c r="E272" s="179">
        <v>3</v>
      </c>
      <c r="F272" s="174"/>
      <c r="G272" s="181">
        <f t="shared" si="70"/>
        <v>0</v>
      </c>
      <c r="H272" s="157">
        <v>0</v>
      </c>
      <c r="I272" s="156">
        <f t="shared" si="71"/>
        <v>0</v>
      </c>
      <c r="J272" s="157">
        <v>415</v>
      </c>
      <c r="K272" s="156">
        <f t="shared" si="72"/>
        <v>1245</v>
      </c>
      <c r="L272" s="156">
        <v>15</v>
      </c>
      <c r="M272" s="156">
        <f t="shared" si="73"/>
        <v>0</v>
      </c>
      <c r="N272" s="156">
        <v>0</v>
      </c>
      <c r="O272" s="156">
        <f t="shared" si="74"/>
        <v>0</v>
      </c>
      <c r="P272" s="156">
        <v>0</v>
      </c>
      <c r="Q272" s="156">
        <f t="shared" si="75"/>
        <v>0</v>
      </c>
      <c r="R272" s="156"/>
      <c r="S272" s="156" t="s">
        <v>485</v>
      </c>
      <c r="T272" s="156" t="s">
        <v>382</v>
      </c>
      <c r="U272" s="156">
        <v>0</v>
      </c>
      <c r="V272" s="156">
        <f t="shared" si="76"/>
        <v>0</v>
      </c>
      <c r="W272" s="156"/>
      <c r="X272" s="156" t="s">
        <v>383</v>
      </c>
      <c r="Y272" s="147"/>
      <c r="Z272" s="147"/>
      <c r="AA272" s="147"/>
      <c r="AB272" s="147"/>
      <c r="AC272" s="147"/>
      <c r="AD272" s="147"/>
      <c r="AE272" s="147"/>
      <c r="AF272" s="147" t="s">
        <v>384</v>
      </c>
      <c r="AG272" s="147"/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</row>
    <row r="273" spans="1:59" outlineLevel="1" x14ac:dyDescent="0.2">
      <c r="A273" s="176">
        <v>172</v>
      </c>
      <c r="B273" s="177" t="s">
        <v>2889</v>
      </c>
      <c r="C273" s="186" t="s">
        <v>2890</v>
      </c>
      <c r="D273" s="178" t="s">
        <v>429</v>
      </c>
      <c r="E273" s="179">
        <v>6</v>
      </c>
      <c r="F273" s="174"/>
      <c r="G273" s="181">
        <f t="shared" si="70"/>
        <v>0</v>
      </c>
      <c r="H273" s="157">
        <v>0</v>
      </c>
      <c r="I273" s="156">
        <f t="shared" si="71"/>
        <v>0</v>
      </c>
      <c r="J273" s="157">
        <v>685</v>
      </c>
      <c r="K273" s="156">
        <f t="shared" si="72"/>
        <v>4110</v>
      </c>
      <c r="L273" s="156">
        <v>15</v>
      </c>
      <c r="M273" s="156">
        <f t="shared" si="73"/>
        <v>0</v>
      </c>
      <c r="N273" s="156">
        <v>0</v>
      </c>
      <c r="O273" s="156">
        <f t="shared" si="74"/>
        <v>0</v>
      </c>
      <c r="P273" s="156">
        <v>0</v>
      </c>
      <c r="Q273" s="156">
        <f t="shared" si="75"/>
        <v>0</v>
      </c>
      <c r="R273" s="156"/>
      <c r="S273" s="156" t="s">
        <v>485</v>
      </c>
      <c r="T273" s="156" t="s">
        <v>382</v>
      </c>
      <c r="U273" s="156">
        <v>0</v>
      </c>
      <c r="V273" s="156">
        <f t="shared" si="76"/>
        <v>0</v>
      </c>
      <c r="W273" s="156"/>
      <c r="X273" s="156" t="s">
        <v>383</v>
      </c>
      <c r="Y273" s="147"/>
      <c r="Z273" s="147"/>
      <c r="AA273" s="147"/>
      <c r="AB273" s="147"/>
      <c r="AC273" s="147"/>
      <c r="AD273" s="147"/>
      <c r="AE273" s="147"/>
      <c r="AF273" s="147" t="s">
        <v>384</v>
      </c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</row>
    <row r="274" spans="1:59" outlineLevel="1" x14ac:dyDescent="0.2">
      <c r="A274" s="176">
        <v>173</v>
      </c>
      <c r="B274" s="177" t="s">
        <v>2891</v>
      </c>
      <c r="C274" s="186" t="s">
        <v>2892</v>
      </c>
      <c r="D274" s="178" t="s">
        <v>429</v>
      </c>
      <c r="E274" s="179">
        <v>6</v>
      </c>
      <c r="F274" s="174"/>
      <c r="G274" s="181">
        <f t="shared" si="70"/>
        <v>0</v>
      </c>
      <c r="H274" s="157">
        <v>0</v>
      </c>
      <c r="I274" s="156">
        <f t="shared" si="71"/>
        <v>0</v>
      </c>
      <c r="J274" s="157">
        <v>455</v>
      </c>
      <c r="K274" s="156">
        <f t="shared" si="72"/>
        <v>2730</v>
      </c>
      <c r="L274" s="156">
        <v>15</v>
      </c>
      <c r="M274" s="156">
        <f t="shared" si="73"/>
        <v>0</v>
      </c>
      <c r="N274" s="156">
        <v>0</v>
      </c>
      <c r="O274" s="156">
        <f t="shared" si="74"/>
        <v>0</v>
      </c>
      <c r="P274" s="156">
        <v>0</v>
      </c>
      <c r="Q274" s="156">
        <f t="shared" si="75"/>
        <v>0</v>
      </c>
      <c r="R274" s="156"/>
      <c r="S274" s="156" t="s">
        <v>485</v>
      </c>
      <c r="T274" s="156" t="s">
        <v>382</v>
      </c>
      <c r="U274" s="156">
        <v>0</v>
      </c>
      <c r="V274" s="156">
        <f t="shared" si="76"/>
        <v>0</v>
      </c>
      <c r="W274" s="156"/>
      <c r="X274" s="156" t="s">
        <v>383</v>
      </c>
      <c r="Y274" s="147"/>
      <c r="Z274" s="147"/>
      <c r="AA274" s="147"/>
      <c r="AB274" s="147"/>
      <c r="AC274" s="147"/>
      <c r="AD274" s="147"/>
      <c r="AE274" s="147"/>
      <c r="AF274" s="147" t="s">
        <v>384</v>
      </c>
      <c r="AG274" s="147"/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</row>
    <row r="275" spans="1:59" outlineLevel="1" x14ac:dyDescent="0.2">
      <c r="A275" s="176">
        <v>174</v>
      </c>
      <c r="B275" s="177" t="s">
        <v>2893</v>
      </c>
      <c r="C275" s="186" t="s">
        <v>2894</v>
      </c>
      <c r="D275" s="178" t="s">
        <v>429</v>
      </c>
      <c r="E275" s="179">
        <v>6</v>
      </c>
      <c r="F275" s="174"/>
      <c r="G275" s="181">
        <f t="shared" si="70"/>
        <v>0</v>
      </c>
      <c r="H275" s="157">
        <v>0</v>
      </c>
      <c r="I275" s="156">
        <f t="shared" si="71"/>
        <v>0</v>
      </c>
      <c r="J275" s="157">
        <v>275</v>
      </c>
      <c r="K275" s="156">
        <f t="shared" si="72"/>
        <v>1650</v>
      </c>
      <c r="L275" s="156">
        <v>15</v>
      </c>
      <c r="M275" s="156">
        <f t="shared" si="73"/>
        <v>0</v>
      </c>
      <c r="N275" s="156">
        <v>0</v>
      </c>
      <c r="O275" s="156">
        <f t="shared" si="74"/>
        <v>0</v>
      </c>
      <c r="P275" s="156">
        <v>0</v>
      </c>
      <c r="Q275" s="156">
        <f t="shared" si="75"/>
        <v>0</v>
      </c>
      <c r="R275" s="156"/>
      <c r="S275" s="156" t="s">
        <v>485</v>
      </c>
      <c r="T275" s="156" t="s">
        <v>382</v>
      </c>
      <c r="U275" s="156">
        <v>0</v>
      </c>
      <c r="V275" s="156">
        <f t="shared" si="76"/>
        <v>0</v>
      </c>
      <c r="W275" s="156"/>
      <c r="X275" s="156" t="s">
        <v>383</v>
      </c>
      <c r="Y275" s="147"/>
      <c r="Z275" s="147"/>
      <c r="AA275" s="147"/>
      <c r="AB275" s="147"/>
      <c r="AC275" s="147"/>
      <c r="AD275" s="147"/>
      <c r="AE275" s="147"/>
      <c r="AF275" s="147" t="s">
        <v>384</v>
      </c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</row>
    <row r="276" spans="1:59" outlineLevel="1" x14ac:dyDescent="0.2">
      <c r="A276" s="176">
        <v>175</v>
      </c>
      <c r="B276" s="177" t="s">
        <v>2895</v>
      </c>
      <c r="C276" s="186" t="s">
        <v>2896</v>
      </c>
      <c r="D276" s="178" t="s">
        <v>429</v>
      </c>
      <c r="E276" s="179">
        <v>6</v>
      </c>
      <c r="F276" s="174"/>
      <c r="G276" s="181">
        <f t="shared" si="70"/>
        <v>0</v>
      </c>
      <c r="H276" s="157">
        <v>0</v>
      </c>
      <c r="I276" s="156">
        <f t="shared" si="71"/>
        <v>0</v>
      </c>
      <c r="J276" s="157">
        <v>285</v>
      </c>
      <c r="K276" s="156">
        <f t="shared" si="72"/>
        <v>1710</v>
      </c>
      <c r="L276" s="156">
        <v>15</v>
      </c>
      <c r="M276" s="156">
        <f t="shared" si="73"/>
        <v>0</v>
      </c>
      <c r="N276" s="156">
        <v>0</v>
      </c>
      <c r="O276" s="156">
        <f t="shared" si="74"/>
        <v>0</v>
      </c>
      <c r="P276" s="156">
        <v>0</v>
      </c>
      <c r="Q276" s="156">
        <f t="shared" si="75"/>
        <v>0</v>
      </c>
      <c r="R276" s="156"/>
      <c r="S276" s="156" t="s">
        <v>485</v>
      </c>
      <c r="T276" s="156" t="s">
        <v>382</v>
      </c>
      <c r="U276" s="156">
        <v>0</v>
      </c>
      <c r="V276" s="156">
        <f t="shared" si="76"/>
        <v>0</v>
      </c>
      <c r="W276" s="156"/>
      <c r="X276" s="156" t="s">
        <v>383</v>
      </c>
      <c r="Y276" s="147"/>
      <c r="Z276" s="147"/>
      <c r="AA276" s="147"/>
      <c r="AB276" s="147"/>
      <c r="AC276" s="147"/>
      <c r="AD276" s="147"/>
      <c r="AE276" s="147"/>
      <c r="AF276" s="147" t="s">
        <v>384</v>
      </c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</row>
    <row r="277" spans="1:59" outlineLevel="1" x14ac:dyDescent="0.2">
      <c r="A277" s="176">
        <v>176</v>
      </c>
      <c r="B277" s="177" t="s">
        <v>2897</v>
      </c>
      <c r="C277" s="186" t="s">
        <v>2898</v>
      </c>
      <c r="D277" s="178" t="s">
        <v>429</v>
      </c>
      <c r="E277" s="179">
        <v>10</v>
      </c>
      <c r="F277" s="174"/>
      <c r="G277" s="181">
        <f t="shared" si="70"/>
        <v>0</v>
      </c>
      <c r="H277" s="157">
        <v>0</v>
      </c>
      <c r="I277" s="156">
        <f t="shared" si="71"/>
        <v>0</v>
      </c>
      <c r="J277" s="157">
        <v>620</v>
      </c>
      <c r="K277" s="156">
        <f t="shared" si="72"/>
        <v>6200</v>
      </c>
      <c r="L277" s="156">
        <v>15</v>
      </c>
      <c r="M277" s="156">
        <f t="shared" si="73"/>
        <v>0</v>
      </c>
      <c r="N277" s="156">
        <v>0</v>
      </c>
      <c r="O277" s="156">
        <f t="shared" si="74"/>
        <v>0</v>
      </c>
      <c r="P277" s="156">
        <v>0</v>
      </c>
      <c r="Q277" s="156">
        <f t="shared" si="75"/>
        <v>0</v>
      </c>
      <c r="R277" s="156"/>
      <c r="S277" s="156" t="s">
        <v>485</v>
      </c>
      <c r="T277" s="156" t="s">
        <v>382</v>
      </c>
      <c r="U277" s="156">
        <v>0</v>
      </c>
      <c r="V277" s="156">
        <f t="shared" si="76"/>
        <v>0</v>
      </c>
      <c r="W277" s="156"/>
      <c r="X277" s="156" t="s">
        <v>383</v>
      </c>
      <c r="Y277" s="147"/>
      <c r="Z277" s="147"/>
      <c r="AA277" s="147"/>
      <c r="AB277" s="147"/>
      <c r="AC277" s="147"/>
      <c r="AD277" s="147"/>
      <c r="AE277" s="147"/>
      <c r="AF277" s="147" t="s">
        <v>384</v>
      </c>
      <c r="AG277" s="147"/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</row>
    <row r="278" spans="1:59" outlineLevel="1" x14ac:dyDescent="0.2">
      <c r="A278" s="176">
        <v>177</v>
      </c>
      <c r="B278" s="177" t="s">
        <v>2899</v>
      </c>
      <c r="C278" s="186" t="s">
        <v>2900</v>
      </c>
      <c r="D278" s="178" t="s">
        <v>429</v>
      </c>
      <c r="E278" s="179">
        <v>10</v>
      </c>
      <c r="F278" s="174"/>
      <c r="G278" s="181">
        <f t="shared" si="70"/>
        <v>0</v>
      </c>
      <c r="H278" s="157">
        <v>0</v>
      </c>
      <c r="I278" s="156">
        <f t="shared" si="71"/>
        <v>0</v>
      </c>
      <c r="J278" s="157">
        <v>525</v>
      </c>
      <c r="K278" s="156">
        <f t="shared" si="72"/>
        <v>5250</v>
      </c>
      <c r="L278" s="156">
        <v>15</v>
      </c>
      <c r="M278" s="156">
        <f t="shared" si="73"/>
        <v>0</v>
      </c>
      <c r="N278" s="156">
        <v>0</v>
      </c>
      <c r="O278" s="156">
        <f t="shared" si="74"/>
        <v>0</v>
      </c>
      <c r="P278" s="156">
        <v>0</v>
      </c>
      <c r="Q278" s="156">
        <f t="shared" si="75"/>
        <v>0</v>
      </c>
      <c r="R278" s="156"/>
      <c r="S278" s="156" t="s">
        <v>485</v>
      </c>
      <c r="T278" s="156" t="s">
        <v>382</v>
      </c>
      <c r="U278" s="156">
        <v>0</v>
      </c>
      <c r="V278" s="156">
        <f t="shared" si="76"/>
        <v>0</v>
      </c>
      <c r="W278" s="156"/>
      <c r="X278" s="156" t="s">
        <v>383</v>
      </c>
      <c r="Y278" s="147"/>
      <c r="Z278" s="147"/>
      <c r="AA278" s="147"/>
      <c r="AB278" s="147"/>
      <c r="AC278" s="147"/>
      <c r="AD278" s="147"/>
      <c r="AE278" s="147"/>
      <c r="AF278" s="147" t="s">
        <v>384</v>
      </c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</row>
    <row r="279" spans="1:59" outlineLevel="1" x14ac:dyDescent="0.2">
      <c r="A279" s="176">
        <v>178</v>
      </c>
      <c r="B279" s="177" t="s">
        <v>2901</v>
      </c>
      <c r="C279" s="186" t="s">
        <v>2902</v>
      </c>
      <c r="D279" s="178" t="s">
        <v>429</v>
      </c>
      <c r="E279" s="179">
        <v>20</v>
      </c>
      <c r="F279" s="174"/>
      <c r="G279" s="181">
        <f t="shared" si="70"/>
        <v>0</v>
      </c>
      <c r="H279" s="157">
        <v>0</v>
      </c>
      <c r="I279" s="156">
        <f t="shared" si="71"/>
        <v>0</v>
      </c>
      <c r="J279" s="157">
        <v>340</v>
      </c>
      <c r="K279" s="156">
        <f t="shared" si="72"/>
        <v>6800</v>
      </c>
      <c r="L279" s="156">
        <v>15</v>
      </c>
      <c r="M279" s="156">
        <f t="shared" si="73"/>
        <v>0</v>
      </c>
      <c r="N279" s="156">
        <v>0</v>
      </c>
      <c r="O279" s="156">
        <f t="shared" si="74"/>
        <v>0</v>
      </c>
      <c r="P279" s="156">
        <v>0</v>
      </c>
      <c r="Q279" s="156">
        <f t="shared" si="75"/>
        <v>0</v>
      </c>
      <c r="R279" s="156"/>
      <c r="S279" s="156" t="s">
        <v>485</v>
      </c>
      <c r="T279" s="156" t="s">
        <v>382</v>
      </c>
      <c r="U279" s="156">
        <v>0</v>
      </c>
      <c r="V279" s="156">
        <f t="shared" si="76"/>
        <v>0</v>
      </c>
      <c r="W279" s="156"/>
      <c r="X279" s="156" t="s">
        <v>383</v>
      </c>
      <c r="Y279" s="147"/>
      <c r="Z279" s="147"/>
      <c r="AA279" s="147"/>
      <c r="AB279" s="147"/>
      <c r="AC279" s="147"/>
      <c r="AD279" s="147"/>
      <c r="AE279" s="147"/>
      <c r="AF279" s="147" t="s">
        <v>384</v>
      </c>
      <c r="AG279" s="147"/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</row>
    <row r="280" spans="1:59" outlineLevel="1" x14ac:dyDescent="0.2">
      <c r="A280" s="176">
        <v>179</v>
      </c>
      <c r="B280" s="177" t="s">
        <v>2903</v>
      </c>
      <c r="C280" s="186" t="s">
        <v>2904</v>
      </c>
      <c r="D280" s="178" t="s">
        <v>429</v>
      </c>
      <c r="E280" s="179">
        <v>10</v>
      </c>
      <c r="F280" s="174"/>
      <c r="G280" s="181">
        <f t="shared" si="70"/>
        <v>0</v>
      </c>
      <c r="H280" s="157">
        <v>0</v>
      </c>
      <c r="I280" s="156">
        <f t="shared" si="71"/>
        <v>0</v>
      </c>
      <c r="J280" s="157">
        <v>1195</v>
      </c>
      <c r="K280" s="156">
        <f t="shared" si="72"/>
        <v>11950</v>
      </c>
      <c r="L280" s="156">
        <v>15</v>
      </c>
      <c r="M280" s="156">
        <f t="shared" si="73"/>
        <v>0</v>
      </c>
      <c r="N280" s="156">
        <v>0</v>
      </c>
      <c r="O280" s="156">
        <f t="shared" si="74"/>
        <v>0</v>
      </c>
      <c r="P280" s="156">
        <v>0</v>
      </c>
      <c r="Q280" s="156">
        <f t="shared" si="75"/>
        <v>0</v>
      </c>
      <c r="R280" s="156"/>
      <c r="S280" s="156" t="s">
        <v>485</v>
      </c>
      <c r="T280" s="156" t="s">
        <v>382</v>
      </c>
      <c r="U280" s="156">
        <v>0</v>
      </c>
      <c r="V280" s="156">
        <f t="shared" si="76"/>
        <v>0</v>
      </c>
      <c r="W280" s="156"/>
      <c r="X280" s="156" t="s">
        <v>383</v>
      </c>
      <c r="Y280" s="147"/>
      <c r="Z280" s="147"/>
      <c r="AA280" s="147"/>
      <c r="AB280" s="147"/>
      <c r="AC280" s="147"/>
      <c r="AD280" s="147"/>
      <c r="AE280" s="147"/>
      <c r="AF280" s="147" t="s">
        <v>384</v>
      </c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</row>
    <row r="281" spans="1:59" outlineLevel="1" x14ac:dyDescent="0.2">
      <c r="A281" s="176">
        <v>180</v>
      </c>
      <c r="B281" s="177" t="s">
        <v>2905</v>
      </c>
      <c r="C281" s="186" t="s">
        <v>2906</v>
      </c>
      <c r="D281" s="178" t="s">
        <v>429</v>
      </c>
      <c r="E281" s="179">
        <v>20</v>
      </c>
      <c r="F281" s="174"/>
      <c r="G281" s="181">
        <f t="shared" si="70"/>
        <v>0</v>
      </c>
      <c r="H281" s="157">
        <v>0</v>
      </c>
      <c r="I281" s="156">
        <f t="shared" si="71"/>
        <v>0</v>
      </c>
      <c r="J281" s="157">
        <v>495</v>
      </c>
      <c r="K281" s="156">
        <f t="shared" si="72"/>
        <v>9900</v>
      </c>
      <c r="L281" s="156">
        <v>15</v>
      </c>
      <c r="M281" s="156">
        <f t="shared" si="73"/>
        <v>0</v>
      </c>
      <c r="N281" s="156">
        <v>0</v>
      </c>
      <c r="O281" s="156">
        <f t="shared" si="74"/>
        <v>0</v>
      </c>
      <c r="P281" s="156">
        <v>0</v>
      </c>
      <c r="Q281" s="156">
        <f t="shared" si="75"/>
        <v>0</v>
      </c>
      <c r="R281" s="156"/>
      <c r="S281" s="156" t="s">
        <v>485</v>
      </c>
      <c r="T281" s="156" t="s">
        <v>382</v>
      </c>
      <c r="U281" s="156">
        <v>0</v>
      </c>
      <c r="V281" s="156">
        <f t="shared" si="76"/>
        <v>0</v>
      </c>
      <c r="W281" s="156"/>
      <c r="X281" s="156" t="s">
        <v>383</v>
      </c>
      <c r="Y281" s="147"/>
      <c r="Z281" s="147"/>
      <c r="AA281" s="147"/>
      <c r="AB281" s="147"/>
      <c r="AC281" s="147"/>
      <c r="AD281" s="147"/>
      <c r="AE281" s="147"/>
      <c r="AF281" s="147" t="s">
        <v>384</v>
      </c>
      <c r="AG281" s="147"/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</row>
    <row r="282" spans="1:59" outlineLevel="1" x14ac:dyDescent="0.2">
      <c r="A282" s="176">
        <v>181</v>
      </c>
      <c r="B282" s="177" t="s">
        <v>2907</v>
      </c>
      <c r="C282" s="186" t="s">
        <v>2908</v>
      </c>
      <c r="D282" s="178" t="s">
        <v>429</v>
      </c>
      <c r="E282" s="179">
        <v>20</v>
      </c>
      <c r="F282" s="174"/>
      <c r="G282" s="181">
        <f t="shared" si="70"/>
        <v>0</v>
      </c>
      <c r="H282" s="157">
        <v>0</v>
      </c>
      <c r="I282" s="156">
        <f t="shared" si="71"/>
        <v>0</v>
      </c>
      <c r="J282" s="157">
        <v>410</v>
      </c>
      <c r="K282" s="156">
        <f t="shared" si="72"/>
        <v>8200</v>
      </c>
      <c r="L282" s="156">
        <v>15</v>
      </c>
      <c r="M282" s="156">
        <f t="shared" si="73"/>
        <v>0</v>
      </c>
      <c r="N282" s="156">
        <v>0</v>
      </c>
      <c r="O282" s="156">
        <f t="shared" si="74"/>
        <v>0</v>
      </c>
      <c r="P282" s="156">
        <v>0</v>
      </c>
      <c r="Q282" s="156">
        <f t="shared" si="75"/>
        <v>0</v>
      </c>
      <c r="R282" s="156"/>
      <c r="S282" s="156" t="s">
        <v>485</v>
      </c>
      <c r="T282" s="156" t="s">
        <v>382</v>
      </c>
      <c r="U282" s="156">
        <v>0</v>
      </c>
      <c r="V282" s="156">
        <f t="shared" si="76"/>
        <v>0</v>
      </c>
      <c r="W282" s="156"/>
      <c r="X282" s="156" t="s">
        <v>383</v>
      </c>
      <c r="Y282" s="147"/>
      <c r="Z282" s="147"/>
      <c r="AA282" s="147"/>
      <c r="AB282" s="147"/>
      <c r="AC282" s="147"/>
      <c r="AD282" s="147"/>
      <c r="AE282" s="147"/>
      <c r="AF282" s="147" t="s">
        <v>384</v>
      </c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</row>
    <row r="283" spans="1:59" x14ac:dyDescent="0.2">
      <c r="A283" s="164" t="s">
        <v>376</v>
      </c>
      <c r="B283" s="165" t="s">
        <v>136</v>
      </c>
      <c r="C283" s="183" t="s">
        <v>138</v>
      </c>
      <c r="D283" s="166"/>
      <c r="E283" s="167"/>
      <c r="F283" s="168"/>
      <c r="G283" s="169">
        <f>SUMIF(AF284:AF284,"&lt;&gt;NOR",G284:G284)</f>
        <v>0</v>
      </c>
      <c r="H283" s="163"/>
      <c r="I283" s="163">
        <f>SUM(I284:I284)</f>
        <v>0</v>
      </c>
      <c r="J283" s="163"/>
      <c r="K283" s="163">
        <f>SUM(K284:K284)</f>
        <v>31380</v>
      </c>
      <c r="L283" s="163"/>
      <c r="M283" s="163">
        <f>SUM(M284:M284)</f>
        <v>0</v>
      </c>
      <c r="N283" s="163"/>
      <c r="O283" s="163">
        <f>SUM(O284:O284)</f>
        <v>0</v>
      </c>
      <c r="P283" s="163"/>
      <c r="Q283" s="163">
        <f>SUM(Q284:Q284)</f>
        <v>0</v>
      </c>
      <c r="R283" s="163"/>
      <c r="S283" s="163"/>
      <c r="T283" s="163"/>
      <c r="U283" s="163"/>
      <c r="V283" s="163">
        <f>SUM(V284:V284)</f>
        <v>0</v>
      </c>
      <c r="W283" s="163"/>
      <c r="X283" s="163"/>
      <c r="AF283" t="s">
        <v>377</v>
      </c>
    </row>
    <row r="284" spans="1:59" outlineLevel="1" x14ac:dyDescent="0.2">
      <c r="A284" s="176">
        <v>182</v>
      </c>
      <c r="B284" s="177" t="s">
        <v>2909</v>
      </c>
      <c r="C284" s="186" t="s">
        <v>2910</v>
      </c>
      <c r="D284" s="178" t="s">
        <v>429</v>
      </c>
      <c r="E284" s="179">
        <v>2</v>
      </c>
      <c r="F284" s="174"/>
      <c r="G284" s="181">
        <f>ROUND(E284*F284,2)</f>
        <v>0</v>
      </c>
      <c r="H284" s="157">
        <v>0</v>
      </c>
      <c r="I284" s="156">
        <f>ROUND(E284*H284,2)</f>
        <v>0</v>
      </c>
      <c r="J284" s="157">
        <v>15690</v>
      </c>
      <c r="K284" s="156">
        <f>ROUND(E284*J284,2)</f>
        <v>31380</v>
      </c>
      <c r="L284" s="156">
        <v>15</v>
      </c>
      <c r="M284" s="156">
        <f>G284*(1+L284/100)</f>
        <v>0</v>
      </c>
      <c r="N284" s="156">
        <v>0</v>
      </c>
      <c r="O284" s="156">
        <f>ROUND(E284*N284,2)</f>
        <v>0</v>
      </c>
      <c r="P284" s="156">
        <v>0</v>
      </c>
      <c r="Q284" s="156">
        <f>ROUND(E284*P284,2)</f>
        <v>0</v>
      </c>
      <c r="R284" s="156"/>
      <c r="S284" s="156" t="s">
        <v>485</v>
      </c>
      <c r="T284" s="156" t="s">
        <v>382</v>
      </c>
      <c r="U284" s="156">
        <v>0</v>
      </c>
      <c r="V284" s="156">
        <f>ROUND(E284*U284,2)</f>
        <v>0</v>
      </c>
      <c r="W284" s="156"/>
      <c r="X284" s="156" t="s">
        <v>383</v>
      </c>
      <c r="Y284" s="147"/>
      <c r="Z284" s="147"/>
      <c r="AA284" s="147"/>
      <c r="AB284" s="147"/>
      <c r="AC284" s="147"/>
      <c r="AD284" s="147"/>
      <c r="AE284" s="147"/>
      <c r="AF284" s="147" t="s">
        <v>384</v>
      </c>
      <c r="AG284" s="147"/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</row>
    <row r="285" spans="1:59" x14ac:dyDescent="0.2">
      <c r="A285" s="164" t="s">
        <v>376</v>
      </c>
      <c r="B285" s="165" t="s">
        <v>139</v>
      </c>
      <c r="C285" s="183" t="s">
        <v>141</v>
      </c>
      <c r="D285" s="166"/>
      <c r="E285" s="167"/>
      <c r="F285" s="168"/>
      <c r="G285" s="169">
        <f>SUMIF(AF286:AF286,"&lt;&gt;NOR",G286:G286)</f>
        <v>0</v>
      </c>
      <c r="H285" s="163"/>
      <c r="I285" s="163">
        <f>SUM(I286:I286)</f>
        <v>0</v>
      </c>
      <c r="J285" s="163"/>
      <c r="K285" s="163">
        <f>SUM(K286:K286)</f>
        <v>1975</v>
      </c>
      <c r="L285" s="163"/>
      <c r="M285" s="163">
        <f>SUM(M286:M286)</f>
        <v>0</v>
      </c>
      <c r="N285" s="163"/>
      <c r="O285" s="163">
        <f>SUM(O286:O286)</f>
        <v>0</v>
      </c>
      <c r="P285" s="163"/>
      <c r="Q285" s="163">
        <f>SUM(Q286:Q286)</f>
        <v>0</v>
      </c>
      <c r="R285" s="163"/>
      <c r="S285" s="163"/>
      <c r="T285" s="163"/>
      <c r="U285" s="163"/>
      <c r="V285" s="163">
        <f>SUM(V286:V286)</f>
        <v>0</v>
      </c>
      <c r="W285" s="163"/>
      <c r="X285" s="163"/>
      <c r="AF285" t="s">
        <v>377</v>
      </c>
    </row>
    <row r="286" spans="1:59" outlineLevel="1" x14ac:dyDescent="0.2">
      <c r="A286" s="176">
        <v>183</v>
      </c>
      <c r="B286" s="177" t="s">
        <v>2911</v>
      </c>
      <c r="C286" s="186" t="s">
        <v>2912</v>
      </c>
      <c r="D286" s="178" t="s">
        <v>429</v>
      </c>
      <c r="E286" s="179">
        <v>1</v>
      </c>
      <c r="F286" s="174"/>
      <c r="G286" s="181">
        <f>ROUND(E286*F286,2)</f>
        <v>0</v>
      </c>
      <c r="H286" s="157">
        <v>0</v>
      </c>
      <c r="I286" s="156">
        <f>ROUND(E286*H286,2)</f>
        <v>0</v>
      </c>
      <c r="J286" s="157">
        <v>1975</v>
      </c>
      <c r="K286" s="156">
        <f>ROUND(E286*J286,2)</f>
        <v>1975</v>
      </c>
      <c r="L286" s="156">
        <v>15</v>
      </c>
      <c r="M286" s="156">
        <f>G286*(1+L286/100)</f>
        <v>0</v>
      </c>
      <c r="N286" s="156">
        <v>0</v>
      </c>
      <c r="O286" s="156">
        <f>ROUND(E286*N286,2)</f>
        <v>0</v>
      </c>
      <c r="P286" s="156">
        <v>0</v>
      </c>
      <c r="Q286" s="156">
        <f>ROUND(E286*P286,2)</f>
        <v>0</v>
      </c>
      <c r="R286" s="156"/>
      <c r="S286" s="156" t="s">
        <v>485</v>
      </c>
      <c r="T286" s="156" t="s">
        <v>382</v>
      </c>
      <c r="U286" s="156">
        <v>0</v>
      </c>
      <c r="V286" s="156">
        <f>ROUND(E286*U286,2)</f>
        <v>0</v>
      </c>
      <c r="W286" s="156"/>
      <c r="X286" s="156" t="s">
        <v>383</v>
      </c>
      <c r="Y286" s="147"/>
      <c r="Z286" s="147"/>
      <c r="AA286" s="147"/>
      <c r="AB286" s="147"/>
      <c r="AC286" s="147"/>
      <c r="AD286" s="147"/>
      <c r="AE286" s="147"/>
      <c r="AF286" s="147" t="s">
        <v>384</v>
      </c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</row>
    <row r="287" spans="1:59" x14ac:dyDescent="0.2">
      <c r="A287" s="164" t="s">
        <v>376</v>
      </c>
      <c r="B287" s="165" t="s">
        <v>148</v>
      </c>
      <c r="C287" s="183" t="s">
        <v>150</v>
      </c>
      <c r="D287" s="166"/>
      <c r="E287" s="167"/>
      <c r="F287" s="168"/>
      <c r="G287" s="169">
        <f>SUMIF(AF288:AF291,"&lt;&gt;NOR",G288:G291)</f>
        <v>0</v>
      </c>
      <c r="H287" s="163"/>
      <c r="I287" s="163">
        <f>SUM(I288:I291)</f>
        <v>0</v>
      </c>
      <c r="J287" s="163"/>
      <c r="K287" s="163">
        <f>SUM(K288:K291)</f>
        <v>15400</v>
      </c>
      <c r="L287" s="163"/>
      <c r="M287" s="163">
        <f>SUM(M288:M291)</f>
        <v>0</v>
      </c>
      <c r="N287" s="163"/>
      <c r="O287" s="163">
        <f>SUM(O288:O291)</f>
        <v>0</v>
      </c>
      <c r="P287" s="163"/>
      <c r="Q287" s="163">
        <f>SUM(Q288:Q291)</f>
        <v>0</v>
      </c>
      <c r="R287" s="163"/>
      <c r="S287" s="163"/>
      <c r="T287" s="163"/>
      <c r="U287" s="163"/>
      <c r="V287" s="163">
        <f>SUM(V288:V291)</f>
        <v>0</v>
      </c>
      <c r="W287" s="163"/>
      <c r="X287" s="163"/>
      <c r="AF287" t="s">
        <v>377</v>
      </c>
    </row>
    <row r="288" spans="1:59" outlineLevel="1" x14ac:dyDescent="0.2">
      <c r="A288" s="176">
        <v>184</v>
      </c>
      <c r="B288" s="177" t="s">
        <v>2913</v>
      </c>
      <c r="C288" s="186" t="s">
        <v>2914</v>
      </c>
      <c r="D288" s="178" t="s">
        <v>429</v>
      </c>
      <c r="E288" s="179">
        <v>4</v>
      </c>
      <c r="F288" s="174"/>
      <c r="G288" s="181">
        <f>ROUND(E288*F288,2)</f>
        <v>0</v>
      </c>
      <c r="H288" s="157">
        <v>0</v>
      </c>
      <c r="I288" s="156">
        <f>ROUND(E288*H288,2)</f>
        <v>0</v>
      </c>
      <c r="J288" s="157">
        <v>500</v>
      </c>
      <c r="K288" s="156">
        <f>ROUND(E288*J288,2)</f>
        <v>2000</v>
      </c>
      <c r="L288" s="156">
        <v>15</v>
      </c>
      <c r="M288" s="156">
        <f>G288*(1+L288/100)</f>
        <v>0</v>
      </c>
      <c r="N288" s="156">
        <v>0</v>
      </c>
      <c r="O288" s="156">
        <f>ROUND(E288*N288,2)</f>
        <v>0</v>
      </c>
      <c r="P288" s="156">
        <v>0</v>
      </c>
      <c r="Q288" s="156">
        <f>ROUND(E288*P288,2)</f>
        <v>0</v>
      </c>
      <c r="R288" s="156"/>
      <c r="S288" s="156" t="s">
        <v>485</v>
      </c>
      <c r="T288" s="156" t="s">
        <v>382</v>
      </c>
      <c r="U288" s="156">
        <v>0</v>
      </c>
      <c r="V288" s="156">
        <f>ROUND(E288*U288,2)</f>
        <v>0</v>
      </c>
      <c r="W288" s="156"/>
      <c r="X288" s="156" t="s">
        <v>383</v>
      </c>
      <c r="Y288" s="147"/>
      <c r="Z288" s="147"/>
      <c r="AA288" s="147"/>
      <c r="AB288" s="147"/>
      <c r="AC288" s="147"/>
      <c r="AD288" s="147"/>
      <c r="AE288" s="147"/>
      <c r="AF288" s="147" t="s">
        <v>384</v>
      </c>
      <c r="AG288" s="147"/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</row>
    <row r="289" spans="1:59" outlineLevel="1" x14ac:dyDescent="0.2">
      <c r="A289" s="176">
        <v>185</v>
      </c>
      <c r="B289" s="177" t="s">
        <v>2915</v>
      </c>
      <c r="C289" s="186" t="s">
        <v>2916</v>
      </c>
      <c r="D289" s="178" t="s">
        <v>429</v>
      </c>
      <c r="E289" s="179">
        <v>4</v>
      </c>
      <c r="F289" s="174"/>
      <c r="G289" s="181">
        <f>ROUND(E289*F289,2)</f>
        <v>0</v>
      </c>
      <c r="H289" s="157">
        <v>0</v>
      </c>
      <c r="I289" s="156">
        <f>ROUND(E289*H289,2)</f>
        <v>0</v>
      </c>
      <c r="J289" s="157">
        <v>500</v>
      </c>
      <c r="K289" s="156">
        <f>ROUND(E289*J289,2)</f>
        <v>2000</v>
      </c>
      <c r="L289" s="156">
        <v>15</v>
      </c>
      <c r="M289" s="156">
        <f>G289*(1+L289/100)</f>
        <v>0</v>
      </c>
      <c r="N289" s="156">
        <v>0</v>
      </c>
      <c r="O289" s="156">
        <f>ROUND(E289*N289,2)</f>
        <v>0</v>
      </c>
      <c r="P289" s="156">
        <v>0</v>
      </c>
      <c r="Q289" s="156">
        <f>ROUND(E289*P289,2)</f>
        <v>0</v>
      </c>
      <c r="R289" s="156"/>
      <c r="S289" s="156" t="s">
        <v>485</v>
      </c>
      <c r="T289" s="156" t="s">
        <v>382</v>
      </c>
      <c r="U289" s="156">
        <v>0</v>
      </c>
      <c r="V289" s="156">
        <f>ROUND(E289*U289,2)</f>
        <v>0</v>
      </c>
      <c r="W289" s="156"/>
      <c r="X289" s="156" t="s">
        <v>383</v>
      </c>
      <c r="Y289" s="147"/>
      <c r="Z289" s="147"/>
      <c r="AA289" s="147"/>
      <c r="AB289" s="147"/>
      <c r="AC289" s="147"/>
      <c r="AD289" s="147"/>
      <c r="AE289" s="147"/>
      <c r="AF289" s="147" t="s">
        <v>384</v>
      </c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</row>
    <row r="290" spans="1:59" outlineLevel="1" x14ac:dyDescent="0.2">
      <c r="A290" s="176">
        <v>186</v>
      </c>
      <c r="B290" s="177" t="s">
        <v>2917</v>
      </c>
      <c r="C290" s="186" t="s">
        <v>2918</v>
      </c>
      <c r="D290" s="178" t="s">
        <v>429</v>
      </c>
      <c r="E290" s="179">
        <v>2</v>
      </c>
      <c r="F290" s="174"/>
      <c r="G290" s="181">
        <f>ROUND(E290*F290,2)</f>
        <v>0</v>
      </c>
      <c r="H290" s="157">
        <v>0</v>
      </c>
      <c r="I290" s="156">
        <f>ROUND(E290*H290,2)</f>
        <v>0</v>
      </c>
      <c r="J290" s="157">
        <v>500</v>
      </c>
      <c r="K290" s="156">
        <f>ROUND(E290*J290,2)</f>
        <v>1000</v>
      </c>
      <c r="L290" s="156">
        <v>15</v>
      </c>
      <c r="M290" s="156">
        <f>G290*(1+L290/100)</f>
        <v>0</v>
      </c>
      <c r="N290" s="156">
        <v>0</v>
      </c>
      <c r="O290" s="156">
        <f>ROUND(E290*N290,2)</f>
        <v>0</v>
      </c>
      <c r="P290" s="156">
        <v>0</v>
      </c>
      <c r="Q290" s="156">
        <f>ROUND(E290*P290,2)</f>
        <v>0</v>
      </c>
      <c r="R290" s="156"/>
      <c r="S290" s="156" t="s">
        <v>485</v>
      </c>
      <c r="T290" s="156" t="s">
        <v>382</v>
      </c>
      <c r="U290" s="156">
        <v>0</v>
      </c>
      <c r="V290" s="156">
        <f>ROUND(E290*U290,2)</f>
        <v>0</v>
      </c>
      <c r="W290" s="156"/>
      <c r="X290" s="156" t="s">
        <v>383</v>
      </c>
      <c r="Y290" s="147"/>
      <c r="Z290" s="147"/>
      <c r="AA290" s="147"/>
      <c r="AB290" s="147"/>
      <c r="AC290" s="147"/>
      <c r="AD290" s="147"/>
      <c r="AE290" s="147"/>
      <c r="AF290" s="147" t="s">
        <v>384</v>
      </c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</row>
    <row r="291" spans="1:59" outlineLevel="1" x14ac:dyDescent="0.2">
      <c r="A291" s="170">
        <v>187</v>
      </c>
      <c r="B291" s="171" t="s">
        <v>2919</v>
      </c>
      <c r="C291" s="184" t="s">
        <v>2920</v>
      </c>
      <c r="D291" s="172" t="s">
        <v>429</v>
      </c>
      <c r="E291" s="173">
        <v>4</v>
      </c>
      <c r="F291" s="174"/>
      <c r="G291" s="175">
        <f>ROUND(E291*F291,2)</f>
        <v>0</v>
      </c>
      <c r="H291" s="157">
        <v>0</v>
      </c>
      <c r="I291" s="156">
        <f>ROUND(E291*H291,2)</f>
        <v>0</v>
      </c>
      <c r="J291" s="157">
        <v>2600</v>
      </c>
      <c r="K291" s="156">
        <f>ROUND(E291*J291,2)</f>
        <v>10400</v>
      </c>
      <c r="L291" s="156">
        <v>15</v>
      </c>
      <c r="M291" s="156">
        <f>G291*(1+L291/100)</f>
        <v>0</v>
      </c>
      <c r="N291" s="156">
        <v>0</v>
      </c>
      <c r="O291" s="156">
        <f>ROUND(E291*N291,2)</f>
        <v>0</v>
      </c>
      <c r="P291" s="156">
        <v>0</v>
      </c>
      <c r="Q291" s="156">
        <f>ROUND(E291*P291,2)</f>
        <v>0</v>
      </c>
      <c r="R291" s="156"/>
      <c r="S291" s="156" t="s">
        <v>485</v>
      </c>
      <c r="T291" s="156" t="s">
        <v>382</v>
      </c>
      <c r="U291" s="156">
        <v>0</v>
      </c>
      <c r="V291" s="156">
        <f>ROUND(E291*U291,2)</f>
        <v>0</v>
      </c>
      <c r="W291" s="156"/>
      <c r="X291" s="156" t="s">
        <v>383</v>
      </c>
      <c r="Y291" s="147"/>
      <c r="Z291" s="147"/>
      <c r="AA291" s="147"/>
      <c r="AB291" s="147"/>
      <c r="AC291" s="147"/>
      <c r="AD291" s="147"/>
      <c r="AE291" s="147"/>
      <c r="AF291" s="147" t="s">
        <v>384</v>
      </c>
      <c r="AG291" s="147"/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</row>
    <row r="292" spans="1:59" x14ac:dyDescent="0.2">
      <c r="A292" s="3"/>
      <c r="B292" s="4"/>
      <c r="C292" s="187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AD292">
        <v>15</v>
      </c>
      <c r="AE292">
        <v>21</v>
      </c>
      <c r="AF292" t="s">
        <v>363</v>
      </c>
    </row>
    <row r="293" spans="1:59" x14ac:dyDescent="0.2">
      <c r="A293" s="150"/>
      <c r="B293" s="151" t="s">
        <v>31</v>
      </c>
      <c r="C293" s="188"/>
      <c r="D293" s="152"/>
      <c r="E293" s="153"/>
      <c r="F293" s="153"/>
      <c r="G293" s="182">
        <f>G8+G88+G112+G130+G155+G165+G195+G218+G221+G229+G231+G240+G242+G244+G252+G261+G269+G283+G285+G287</f>
        <v>0</v>
      </c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AD293">
        <f>SUMIF(L7:L291,AD292,G7:G291)</f>
        <v>0</v>
      </c>
      <c r="AE293">
        <f>SUMIF(L7:L291,AE292,G7:G291)</f>
        <v>0</v>
      </c>
      <c r="AF293" t="s">
        <v>1915</v>
      </c>
    </row>
    <row r="294" spans="1:59" x14ac:dyDescent="0.2">
      <c r="A294" s="3"/>
      <c r="B294" s="4"/>
      <c r="C294" s="187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59" x14ac:dyDescent="0.2">
      <c r="A295" s="3"/>
      <c r="B295" s="4"/>
      <c r="C295" s="187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59" x14ac:dyDescent="0.2">
      <c r="A296" s="258" t="s">
        <v>1916</v>
      </c>
      <c r="B296" s="258"/>
      <c r="C296" s="259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59" x14ac:dyDescent="0.2">
      <c r="A297" s="260"/>
      <c r="B297" s="261"/>
      <c r="C297" s="262"/>
      <c r="D297" s="261"/>
      <c r="E297" s="261"/>
      <c r="F297" s="261"/>
      <c r="G297" s="26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AF297" t="s">
        <v>1917</v>
      </c>
    </row>
    <row r="298" spans="1:59" x14ac:dyDescent="0.2">
      <c r="A298" s="264"/>
      <c r="B298" s="265"/>
      <c r="C298" s="266"/>
      <c r="D298" s="265"/>
      <c r="E298" s="265"/>
      <c r="F298" s="265"/>
      <c r="G298" s="267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59" x14ac:dyDescent="0.2">
      <c r="A299" s="264"/>
      <c r="B299" s="265"/>
      <c r="C299" s="266"/>
      <c r="D299" s="265"/>
      <c r="E299" s="265"/>
      <c r="F299" s="265"/>
      <c r="G299" s="267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59" x14ac:dyDescent="0.2">
      <c r="A300" s="264"/>
      <c r="B300" s="265"/>
      <c r="C300" s="266"/>
      <c r="D300" s="265"/>
      <c r="E300" s="265"/>
      <c r="F300" s="265"/>
      <c r="G300" s="267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59" x14ac:dyDescent="0.2">
      <c r="A301" s="268"/>
      <c r="B301" s="269"/>
      <c r="C301" s="270"/>
      <c r="D301" s="269"/>
      <c r="E301" s="269"/>
      <c r="F301" s="269"/>
      <c r="G301" s="271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59" x14ac:dyDescent="0.2">
      <c r="A302" s="3"/>
      <c r="B302" s="4"/>
      <c r="C302" s="187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59" x14ac:dyDescent="0.2">
      <c r="C303" s="189"/>
      <c r="D303" s="10"/>
      <c r="AF303" t="s">
        <v>1918</v>
      </c>
    </row>
    <row r="304" spans="1:59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83">
    <mergeCell ref="A296:C296"/>
    <mergeCell ref="A297:G301"/>
    <mergeCell ref="C10:G10"/>
    <mergeCell ref="C13:G13"/>
    <mergeCell ref="C15:G15"/>
    <mergeCell ref="C17:G17"/>
    <mergeCell ref="C33:G33"/>
    <mergeCell ref="C21:G21"/>
    <mergeCell ref="C23:G23"/>
    <mergeCell ref="C25:G25"/>
    <mergeCell ref="C27:G27"/>
    <mergeCell ref="C67:G67"/>
    <mergeCell ref="C35:G35"/>
    <mergeCell ref="C37:G37"/>
    <mergeCell ref="C38:G38"/>
    <mergeCell ref="C39:G39"/>
    <mergeCell ref="A1:G1"/>
    <mergeCell ref="C2:G2"/>
    <mergeCell ref="C3:G3"/>
    <mergeCell ref="C4:G4"/>
    <mergeCell ref="C19:G19"/>
    <mergeCell ref="C40:G40"/>
    <mergeCell ref="C41:G41"/>
    <mergeCell ref="C43:G43"/>
    <mergeCell ref="C45:G45"/>
    <mergeCell ref="C53:G53"/>
    <mergeCell ref="C61:G61"/>
    <mergeCell ref="C65:G65"/>
    <mergeCell ref="C100:G100"/>
    <mergeCell ref="C69:G69"/>
    <mergeCell ref="C71:G71"/>
    <mergeCell ref="C76:G76"/>
    <mergeCell ref="C80:G80"/>
    <mergeCell ref="C87:G87"/>
    <mergeCell ref="C90:G90"/>
    <mergeCell ref="C92:G92"/>
    <mergeCell ref="C94:G94"/>
    <mergeCell ref="C96:G96"/>
    <mergeCell ref="C98:G98"/>
    <mergeCell ref="C99:G99"/>
    <mergeCell ref="C143:G143"/>
    <mergeCell ref="C115:G115"/>
    <mergeCell ref="C117:G117"/>
    <mergeCell ref="C120:G120"/>
    <mergeCell ref="C128:G128"/>
    <mergeCell ref="C129:G129"/>
    <mergeCell ref="C132:G132"/>
    <mergeCell ref="C133:G133"/>
    <mergeCell ref="C134:G134"/>
    <mergeCell ref="C135:G135"/>
    <mergeCell ref="C137:G137"/>
    <mergeCell ref="C138:G138"/>
    <mergeCell ref="C180:G180"/>
    <mergeCell ref="C144:G144"/>
    <mergeCell ref="C145:G145"/>
    <mergeCell ref="C146:G146"/>
    <mergeCell ref="C148:G148"/>
    <mergeCell ref="C149:G149"/>
    <mergeCell ref="C157:G157"/>
    <mergeCell ref="C163:G163"/>
    <mergeCell ref="C167:G167"/>
    <mergeCell ref="C177:G177"/>
    <mergeCell ref="C178:G178"/>
    <mergeCell ref="C179:G179"/>
    <mergeCell ref="C210:G210"/>
    <mergeCell ref="C181:G181"/>
    <mergeCell ref="C183:G183"/>
    <mergeCell ref="C184:G184"/>
    <mergeCell ref="C197:G197"/>
    <mergeCell ref="C198:G198"/>
    <mergeCell ref="C199:G199"/>
    <mergeCell ref="C200:G200"/>
    <mergeCell ref="C202:G202"/>
    <mergeCell ref="C203:G203"/>
    <mergeCell ref="C208:G208"/>
    <mergeCell ref="C209:G209"/>
    <mergeCell ref="C246:G246"/>
    <mergeCell ref="C211:G211"/>
    <mergeCell ref="C213:G213"/>
    <mergeCell ref="C214:G214"/>
    <mergeCell ref="C223:G223"/>
    <mergeCell ref="C226:G226"/>
    <mergeCell ref="C233:G233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105" activePane="bottomLeft" state="frozen"/>
      <selection pane="bottomLeft" activeCell="F99" sqref="F99:F123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77</v>
      </c>
      <c r="C4" s="255" t="s">
        <v>78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99</v>
      </c>
      <c r="C8" s="183" t="s">
        <v>103</v>
      </c>
      <c r="D8" s="166"/>
      <c r="E8" s="167"/>
      <c r="F8" s="168"/>
      <c r="G8" s="169">
        <f>SUMIF(AF9:AF29,"&lt;&gt;NOR",G9:G29)</f>
        <v>0</v>
      </c>
      <c r="H8" s="163"/>
      <c r="I8" s="163">
        <f>SUM(I9:I29)</f>
        <v>0</v>
      </c>
      <c r="J8" s="163"/>
      <c r="K8" s="163">
        <f>SUM(K9:K29)</f>
        <v>1062176.8999999999</v>
      </c>
      <c r="L8" s="163"/>
      <c r="M8" s="163">
        <f>SUM(M9:M29)</f>
        <v>0</v>
      </c>
      <c r="N8" s="163"/>
      <c r="O8" s="163">
        <f>SUM(O9:O29)</f>
        <v>0</v>
      </c>
      <c r="P8" s="163"/>
      <c r="Q8" s="163">
        <f>SUM(Q9:Q29)</f>
        <v>0</v>
      </c>
      <c r="R8" s="163"/>
      <c r="S8" s="163"/>
      <c r="T8" s="163"/>
      <c r="U8" s="163"/>
      <c r="V8" s="163">
        <f>SUM(V9:V29)</f>
        <v>0</v>
      </c>
      <c r="W8" s="163"/>
      <c r="X8" s="163"/>
      <c r="AF8" t="s">
        <v>377</v>
      </c>
    </row>
    <row r="9" spans="1:59" outlineLevel="1" x14ac:dyDescent="0.2">
      <c r="A9" s="176">
        <v>1</v>
      </c>
      <c r="B9" s="177" t="s">
        <v>2760</v>
      </c>
      <c r="C9" s="186" t="s">
        <v>2933</v>
      </c>
      <c r="D9" s="178" t="s">
        <v>397</v>
      </c>
      <c r="E9" s="179">
        <v>200</v>
      </c>
      <c r="F9" s="174"/>
      <c r="G9" s="181">
        <f t="shared" ref="G9:G29" si="0">ROUND(E9*F9,2)</f>
        <v>0</v>
      </c>
      <c r="H9" s="157">
        <v>0</v>
      </c>
      <c r="I9" s="156">
        <f t="shared" ref="I9:I29" si="1">ROUND(E9*H9,2)</f>
        <v>0</v>
      </c>
      <c r="J9" s="157">
        <v>66.680000000000007</v>
      </c>
      <c r="K9" s="156">
        <f t="shared" ref="K9:K29" si="2">ROUND(E9*J9,2)</f>
        <v>13336</v>
      </c>
      <c r="L9" s="156">
        <v>15</v>
      </c>
      <c r="M9" s="156">
        <f t="shared" ref="M9:M29" si="3">G9*(1+L9/100)</f>
        <v>0</v>
      </c>
      <c r="N9" s="156">
        <v>0</v>
      </c>
      <c r="O9" s="156">
        <f t="shared" ref="O9:O29" si="4">ROUND(E9*N9,2)</f>
        <v>0</v>
      </c>
      <c r="P9" s="156">
        <v>0</v>
      </c>
      <c r="Q9" s="156">
        <f t="shared" ref="Q9:Q29" si="5"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 t="shared" ref="V9:V29" si="6"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outlineLevel="1" x14ac:dyDescent="0.2">
      <c r="A10" s="176">
        <v>2</v>
      </c>
      <c r="B10" s="177" t="s">
        <v>2762</v>
      </c>
      <c r="C10" s="186" t="s">
        <v>2934</v>
      </c>
      <c r="D10" s="178" t="s">
        <v>397</v>
      </c>
      <c r="E10" s="179">
        <v>500</v>
      </c>
      <c r="F10" s="174"/>
      <c r="G10" s="181">
        <f t="shared" si="0"/>
        <v>0</v>
      </c>
      <c r="H10" s="157">
        <v>0</v>
      </c>
      <c r="I10" s="156">
        <f t="shared" si="1"/>
        <v>0</v>
      </c>
      <c r="J10" s="157">
        <v>51.03</v>
      </c>
      <c r="K10" s="156">
        <f t="shared" si="2"/>
        <v>25515</v>
      </c>
      <c r="L10" s="156">
        <v>15</v>
      </c>
      <c r="M10" s="156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6"/>
      <c r="S10" s="156" t="s">
        <v>485</v>
      </c>
      <c r="T10" s="156" t="s">
        <v>382</v>
      </c>
      <c r="U10" s="156">
        <v>0</v>
      </c>
      <c r="V10" s="156">
        <f t="shared" si="6"/>
        <v>0</v>
      </c>
      <c r="W10" s="156"/>
      <c r="X10" s="156" t="s">
        <v>383</v>
      </c>
      <c r="Y10" s="147"/>
      <c r="Z10" s="147"/>
      <c r="AA10" s="147"/>
      <c r="AB10" s="147"/>
      <c r="AC10" s="147"/>
      <c r="AD10" s="147"/>
      <c r="AE10" s="147"/>
      <c r="AF10" s="147" t="s">
        <v>384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outlineLevel="1" x14ac:dyDescent="0.2">
      <c r="A11" s="176">
        <v>3</v>
      </c>
      <c r="B11" s="177" t="s">
        <v>2764</v>
      </c>
      <c r="C11" s="186" t="s">
        <v>2935</v>
      </c>
      <c r="D11" s="178" t="s">
        <v>397</v>
      </c>
      <c r="E11" s="179">
        <v>500</v>
      </c>
      <c r="F11" s="174"/>
      <c r="G11" s="181">
        <f t="shared" si="0"/>
        <v>0</v>
      </c>
      <c r="H11" s="157">
        <v>0</v>
      </c>
      <c r="I11" s="156">
        <f t="shared" si="1"/>
        <v>0</v>
      </c>
      <c r="J11" s="157">
        <v>39.46</v>
      </c>
      <c r="K11" s="156">
        <f t="shared" si="2"/>
        <v>19730</v>
      </c>
      <c r="L11" s="156">
        <v>15</v>
      </c>
      <c r="M11" s="156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6"/>
      <c r="S11" s="156" t="s">
        <v>485</v>
      </c>
      <c r="T11" s="156" t="s">
        <v>382</v>
      </c>
      <c r="U11" s="156">
        <v>0</v>
      </c>
      <c r="V11" s="156">
        <f t="shared" si="6"/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outlineLevel="1" x14ac:dyDescent="0.2">
      <c r="A12" s="176">
        <v>4</v>
      </c>
      <c r="B12" s="177" t="s">
        <v>2766</v>
      </c>
      <c r="C12" s="186" t="s">
        <v>2936</v>
      </c>
      <c r="D12" s="178" t="s">
        <v>397</v>
      </c>
      <c r="E12" s="179">
        <v>4500</v>
      </c>
      <c r="F12" s="174"/>
      <c r="G12" s="181">
        <f t="shared" si="0"/>
        <v>0</v>
      </c>
      <c r="H12" s="157">
        <v>0</v>
      </c>
      <c r="I12" s="156">
        <f t="shared" si="1"/>
        <v>0</v>
      </c>
      <c r="J12" s="157">
        <v>36.74</v>
      </c>
      <c r="K12" s="156">
        <f t="shared" si="2"/>
        <v>165330</v>
      </c>
      <c r="L12" s="156">
        <v>15</v>
      </c>
      <c r="M12" s="156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6"/>
      <c r="S12" s="156" t="s">
        <v>485</v>
      </c>
      <c r="T12" s="156" t="s">
        <v>382</v>
      </c>
      <c r="U12" s="156">
        <v>0</v>
      </c>
      <c r="V12" s="156">
        <f t="shared" si="6"/>
        <v>0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384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outlineLevel="1" x14ac:dyDescent="0.2">
      <c r="A13" s="176">
        <v>5</v>
      </c>
      <c r="B13" s="177" t="s">
        <v>2768</v>
      </c>
      <c r="C13" s="186" t="s">
        <v>2937</v>
      </c>
      <c r="D13" s="178" t="s">
        <v>397</v>
      </c>
      <c r="E13" s="179">
        <v>1000</v>
      </c>
      <c r="F13" s="174"/>
      <c r="G13" s="181">
        <f t="shared" si="0"/>
        <v>0</v>
      </c>
      <c r="H13" s="157">
        <v>0</v>
      </c>
      <c r="I13" s="156">
        <f t="shared" si="1"/>
        <v>0</v>
      </c>
      <c r="J13" s="157">
        <v>29.94</v>
      </c>
      <c r="K13" s="156">
        <f t="shared" si="2"/>
        <v>29940</v>
      </c>
      <c r="L13" s="156">
        <v>15</v>
      </c>
      <c r="M13" s="156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si="6"/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384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outlineLevel="1" x14ac:dyDescent="0.2">
      <c r="A14" s="176">
        <v>6</v>
      </c>
      <c r="B14" s="177" t="s">
        <v>2770</v>
      </c>
      <c r="C14" s="186" t="s">
        <v>2938</v>
      </c>
      <c r="D14" s="178" t="s">
        <v>397</v>
      </c>
      <c r="E14" s="179">
        <v>4000</v>
      </c>
      <c r="F14" s="174"/>
      <c r="G14" s="181">
        <f t="shared" si="0"/>
        <v>0</v>
      </c>
      <c r="H14" s="157">
        <v>0</v>
      </c>
      <c r="I14" s="156">
        <f t="shared" si="1"/>
        <v>0</v>
      </c>
      <c r="J14" s="157">
        <v>43.55</v>
      </c>
      <c r="K14" s="156">
        <f t="shared" si="2"/>
        <v>174200</v>
      </c>
      <c r="L14" s="156">
        <v>15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outlineLevel="1" x14ac:dyDescent="0.2">
      <c r="A15" s="176">
        <v>7</v>
      </c>
      <c r="B15" s="177" t="s">
        <v>2771</v>
      </c>
      <c r="C15" s="186" t="s">
        <v>2939</v>
      </c>
      <c r="D15" s="178" t="s">
        <v>397</v>
      </c>
      <c r="E15" s="179">
        <v>800</v>
      </c>
      <c r="F15" s="174"/>
      <c r="G15" s="181">
        <f t="shared" si="0"/>
        <v>0</v>
      </c>
      <c r="H15" s="157">
        <v>0</v>
      </c>
      <c r="I15" s="156">
        <f t="shared" si="1"/>
        <v>0</v>
      </c>
      <c r="J15" s="157">
        <v>55.79</v>
      </c>
      <c r="K15" s="156">
        <f t="shared" si="2"/>
        <v>44632</v>
      </c>
      <c r="L15" s="156">
        <v>15</v>
      </c>
      <c r="M15" s="156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6"/>
      <c r="S15" s="156" t="s">
        <v>485</v>
      </c>
      <c r="T15" s="156" t="s">
        <v>382</v>
      </c>
      <c r="U15" s="156">
        <v>0</v>
      </c>
      <c r="V15" s="156">
        <f t="shared" si="6"/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384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outlineLevel="1" x14ac:dyDescent="0.2">
      <c r="A16" s="176">
        <v>8</v>
      </c>
      <c r="B16" s="177" t="s">
        <v>2772</v>
      </c>
      <c r="C16" s="186" t="s">
        <v>2940</v>
      </c>
      <c r="D16" s="178" t="s">
        <v>397</v>
      </c>
      <c r="E16" s="179">
        <v>500</v>
      </c>
      <c r="F16" s="174"/>
      <c r="G16" s="181">
        <f t="shared" si="0"/>
        <v>0</v>
      </c>
      <c r="H16" s="157">
        <v>0</v>
      </c>
      <c r="I16" s="156">
        <f t="shared" si="1"/>
        <v>0</v>
      </c>
      <c r="J16" s="157">
        <v>62.6</v>
      </c>
      <c r="K16" s="156">
        <f t="shared" si="2"/>
        <v>31300</v>
      </c>
      <c r="L16" s="156">
        <v>15</v>
      </c>
      <c r="M16" s="156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6"/>
      <c r="S16" s="156" t="s">
        <v>485</v>
      </c>
      <c r="T16" s="156" t="s">
        <v>382</v>
      </c>
      <c r="U16" s="156">
        <v>0</v>
      </c>
      <c r="V16" s="156">
        <f t="shared" si="6"/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384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outlineLevel="1" x14ac:dyDescent="0.2">
      <c r="A17" s="176">
        <v>9</v>
      </c>
      <c r="B17" s="177" t="s">
        <v>2774</v>
      </c>
      <c r="C17" s="186" t="s">
        <v>2941</v>
      </c>
      <c r="D17" s="178" t="s">
        <v>397</v>
      </c>
      <c r="E17" s="179">
        <v>200</v>
      </c>
      <c r="F17" s="174"/>
      <c r="G17" s="181">
        <f t="shared" si="0"/>
        <v>0</v>
      </c>
      <c r="H17" s="157">
        <v>0</v>
      </c>
      <c r="I17" s="156">
        <f t="shared" si="1"/>
        <v>0</v>
      </c>
      <c r="J17" s="157">
        <v>99.34</v>
      </c>
      <c r="K17" s="156">
        <f t="shared" si="2"/>
        <v>19868</v>
      </c>
      <c r="L17" s="156">
        <v>15</v>
      </c>
      <c r="M17" s="156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6"/>
      <c r="S17" s="156" t="s">
        <v>485</v>
      </c>
      <c r="T17" s="156" t="s">
        <v>382</v>
      </c>
      <c r="U17" s="156">
        <v>0</v>
      </c>
      <c r="V17" s="156">
        <f t="shared" si="6"/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384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outlineLevel="1" x14ac:dyDescent="0.2">
      <c r="A18" s="176">
        <v>10</v>
      </c>
      <c r="B18" s="177" t="s">
        <v>2780</v>
      </c>
      <c r="C18" s="186" t="s">
        <v>2942</v>
      </c>
      <c r="D18" s="178" t="s">
        <v>397</v>
      </c>
      <c r="E18" s="179">
        <v>400</v>
      </c>
      <c r="F18" s="174"/>
      <c r="G18" s="181">
        <f t="shared" si="0"/>
        <v>0</v>
      </c>
      <c r="H18" s="157">
        <v>0</v>
      </c>
      <c r="I18" s="156">
        <f t="shared" si="1"/>
        <v>0</v>
      </c>
      <c r="J18" s="157">
        <v>168.74</v>
      </c>
      <c r="K18" s="156">
        <f t="shared" si="2"/>
        <v>67496</v>
      </c>
      <c r="L18" s="156">
        <v>15</v>
      </c>
      <c r="M18" s="156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6"/>
      <c r="S18" s="156" t="s">
        <v>485</v>
      </c>
      <c r="T18" s="156" t="s">
        <v>382</v>
      </c>
      <c r="U18" s="156">
        <v>0</v>
      </c>
      <c r="V18" s="156">
        <f t="shared" si="6"/>
        <v>0</v>
      </c>
      <c r="W18" s="156"/>
      <c r="X18" s="156" t="s">
        <v>383</v>
      </c>
      <c r="Y18" s="147"/>
      <c r="Z18" s="147"/>
      <c r="AA18" s="147"/>
      <c r="AB18" s="147"/>
      <c r="AC18" s="147"/>
      <c r="AD18" s="147"/>
      <c r="AE18" s="147"/>
      <c r="AF18" s="147" t="s">
        <v>384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outlineLevel="1" x14ac:dyDescent="0.2">
      <c r="A19" s="176">
        <v>11</v>
      </c>
      <c r="B19" s="177" t="s">
        <v>2782</v>
      </c>
      <c r="C19" s="186" t="s">
        <v>2943</v>
      </c>
      <c r="D19" s="178" t="s">
        <v>397</v>
      </c>
      <c r="E19" s="179">
        <v>200</v>
      </c>
      <c r="F19" s="174"/>
      <c r="G19" s="181">
        <f t="shared" si="0"/>
        <v>0</v>
      </c>
      <c r="H19" s="157">
        <v>0</v>
      </c>
      <c r="I19" s="156">
        <f t="shared" si="1"/>
        <v>0</v>
      </c>
      <c r="J19" s="157">
        <v>319.79000000000002</v>
      </c>
      <c r="K19" s="156">
        <f t="shared" si="2"/>
        <v>63958</v>
      </c>
      <c r="L19" s="156">
        <v>15</v>
      </c>
      <c r="M19" s="156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6"/>
      <c r="S19" s="156" t="s">
        <v>485</v>
      </c>
      <c r="T19" s="156" t="s">
        <v>382</v>
      </c>
      <c r="U19" s="156">
        <v>0</v>
      </c>
      <c r="V19" s="156">
        <f t="shared" si="6"/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384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outlineLevel="1" x14ac:dyDescent="0.2">
      <c r="A20" s="176">
        <v>12</v>
      </c>
      <c r="B20" s="177" t="s">
        <v>2784</v>
      </c>
      <c r="C20" s="186" t="s">
        <v>2944</v>
      </c>
      <c r="D20" s="178" t="s">
        <v>397</v>
      </c>
      <c r="E20" s="179">
        <v>50</v>
      </c>
      <c r="F20" s="174"/>
      <c r="G20" s="181">
        <f t="shared" si="0"/>
        <v>0</v>
      </c>
      <c r="H20" s="157">
        <v>0</v>
      </c>
      <c r="I20" s="156">
        <f t="shared" si="1"/>
        <v>0</v>
      </c>
      <c r="J20" s="157">
        <v>415.04</v>
      </c>
      <c r="K20" s="156">
        <f t="shared" si="2"/>
        <v>20752</v>
      </c>
      <c r="L20" s="156">
        <v>15</v>
      </c>
      <c r="M20" s="156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6"/>
      <c r="S20" s="156" t="s">
        <v>485</v>
      </c>
      <c r="T20" s="156" t="s">
        <v>382</v>
      </c>
      <c r="U20" s="156">
        <v>0</v>
      </c>
      <c r="V20" s="156">
        <f t="shared" si="6"/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384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outlineLevel="1" x14ac:dyDescent="0.2">
      <c r="A21" s="176">
        <v>13</v>
      </c>
      <c r="B21" s="177" t="s">
        <v>2785</v>
      </c>
      <c r="C21" s="186" t="s">
        <v>2945</v>
      </c>
      <c r="D21" s="178" t="s">
        <v>397</v>
      </c>
      <c r="E21" s="179">
        <v>50</v>
      </c>
      <c r="F21" s="174"/>
      <c r="G21" s="181">
        <f t="shared" si="0"/>
        <v>0</v>
      </c>
      <c r="H21" s="157">
        <v>0</v>
      </c>
      <c r="I21" s="156">
        <f t="shared" si="1"/>
        <v>0</v>
      </c>
      <c r="J21" s="157">
        <v>564.73</v>
      </c>
      <c r="K21" s="156">
        <f t="shared" si="2"/>
        <v>28236.5</v>
      </c>
      <c r="L21" s="156">
        <v>15</v>
      </c>
      <c r="M21" s="156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6"/>
      <c r="S21" s="156" t="s">
        <v>485</v>
      </c>
      <c r="T21" s="156" t="s">
        <v>382</v>
      </c>
      <c r="U21" s="156">
        <v>0</v>
      </c>
      <c r="V21" s="156">
        <f t="shared" si="6"/>
        <v>0</v>
      </c>
      <c r="W21" s="156"/>
      <c r="X21" s="156" t="s">
        <v>383</v>
      </c>
      <c r="Y21" s="147"/>
      <c r="Z21" s="147"/>
      <c r="AA21" s="147"/>
      <c r="AB21" s="147"/>
      <c r="AC21" s="147"/>
      <c r="AD21" s="147"/>
      <c r="AE21" s="147"/>
      <c r="AF21" s="147" t="s">
        <v>384</v>
      </c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outlineLevel="1" x14ac:dyDescent="0.2">
      <c r="A22" s="176">
        <v>14</v>
      </c>
      <c r="B22" s="177" t="s">
        <v>2606</v>
      </c>
      <c r="C22" s="186" t="s">
        <v>2946</v>
      </c>
      <c r="D22" s="178" t="s">
        <v>397</v>
      </c>
      <c r="E22" s="179">
        <v>10</v>
      </c>
      <c r="F22" s="174"/>
      <c r="G22" s="181">
        <f t="shared" si="0"/>
        <v>0</v>
      </c>
      <c r="H22" s="157">
        <v>0</v>
      </c>
      <c r="I22" s="156">
        <f t="shared" si="1"/>
        <v>0</v>
      </c>
      <c r="J22" s="157">
        <v>751.27</v>
      </c>
      <c r="K22" s="156">
        <f t="shared" si="2"/>
        <v>7512.7</v>
      </c>
      <c r="L22" s="156">
        <v>15</v>
      </c>
      <c r="M22" s="156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6"/>
      <c r="S22" s="156" t="s">
        <v>485</v>
      </c>
      <c r="T22" s="156" t="s">
        <v>382</v>
      </c>
      <c r="U22" s="156">
        <v>0</v>
      </c>
      <c r="V22" s="156">
        <f t="shared" si="6"/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384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outlineLevel="1" x14ac:dyDescent="0.2">
      <c r="A23" s="176">
        <v>15</v>
      </c>
      <c r="B23" s="177" t="s">
        <v>2788</v>
      </c>
      <c r="C23" s="186" t="s">
        <v>2947</v>
      </c>
      <c r="D23" s="178" t="s">
        <v>397</v>
      </c>
      <c r="E23" s="179">
        <v>50</v>
      </c>
      <c r="F23" s="174"/>
      <c r="G23" s="181">
        <f t="shared" si="0"/>
        <v>0</v>
      </c>
      <c r="H23" s="157">
        <v>0</v>
      </c>
      <c r="I23" s="156">
        <f t="shared" si="1"/>
        <v>0</v>
      </c>
      <c r="J23" s="157">
        <v>1292.76</v>
      </c>
      <c r="K23" s="156">
        <f t="shared" si="2"/>
        <v>64638</v>
      </c>
      <c r="L23" s="156">
        <v>15</v>
      </c>
      <c r="M23" s="156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6"/>
      <c r="S23" s="156" t="s">
        <v>485</v>
      </c>
      <c r="T23" s="156" t="s">
        <v>382</v>
      </c>
      <c r="U23" s="156">
        <v>0</v>
      </c>
      <c r="V23" s="156">
        <f t="shared" si="6"/>
        <v>0</v>
      </c>
      <c r="W23" s="156"/>
      <c r="X23" s="156" t="s">
        <v>383</v>
      </c>
      <c r="Y23" s="147"/>
      <c r="Z23" s="147"/>
      <c r="AA23" s="147"/>
      <c r="AB23" s="147"/>
      <c r="AC23" s="147"/>
      <c r="AD23" s="147"/>
      <c r="AE23" s="147"/>
      <c r="AF23" s="147" t="s">
        <v>384</v>
      </c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outlineLevel="1" x14ac:dyDescent="0.2">
      <c r="A24" s="176">
        <v>16</v>
      </c>
      <c r="B24" s="177" t="s">
        <v>2789</v>
      </c>
      <c r="C24" s="186" t="s">
        <v>2948</v>
      </c>
      <c r="D24" s="178" t="s">
        <v>397</v>
      </c>
      <c r="E24" s="179">
        <v>60</v>
      </c>
      <c r="F24" s="174"/>
      <c r="G24" s="181">
        <f t="shared" si="0"/>
        <v>0</v>
      </c>
      <c r="H24" s="157">
        <v>0</v>
      </c>
      <c r="I24" s="156">
        <f t="shared" si="1"/>
        <v>0</v>
      </c>
      <c r="J24" s="157">
        <v>1871.1</v>
      </c>
      <c r="K24" s="156">
        <f t="shared" si="2"/>
        <v>112266</v>
      </c>
      <c r="L24" s="156">
        <v>15</v>
      </c>
      <c r="M24" s="156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6"/>
      <c r="S24" s="156" t="s">
        <v>485</v>
      </c>
      <c r="T24" s="156" t="s">
        <v>382</v>
      </c>
      <c r="U24" s="156">
        <v>0</v>
      </c>
      <c r="V24" s="156">
        <f t="shared" si="6"/>
        <v>0</v>
      </c>
      <c r="W24" s="156"/>
      <c r="X24" s="156" t="s">
        <v>383</v>
      </c>
      <c r="Y24" s="147"/>
      <c r="Z24" s="147"/>
      <c r="AA24" s="147"/>
      <c r="AB24" s="147"/>
      <c r="AC24" s="147"/>
      <c r="AD24" s="147"/>
      <c r="AE24" s="147"/>
      <c r="AF24" s="147" t="s">
        <v>384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outlineLevel="1" x14ac:dyDescent="0.2">
      <c r="A25" s="176">
        <v>17</v>
      </c>
      <c r="B25" s="177" t="s">
        <v>2791</v>
      </c>
      <c r="C25" s="186" t="s">
        <v>2949</v>
      </c>
      <c r="D25" s="178" t="s">
        <v>397</v>
      </c>
      <c r="E25" s="179">
        <v>25</v>
      </c>
      <c r="F25" s="174"/>
      <c r="G25" s="181">
        <f t="shared" si="0"/>
        <v>0</v>
      </c>
      <c r="H25" s="157">
        <v>0</v>
      </c>
      <c r="I25" s="156">
        <f t="shared" si="1"/>
        <v>0</v>
      </c>
      <c r="J25" s="157">
        <v>2778.3</v>
      </c>
      <c r="K25" s="156">
        <f t="shared" si="2"/>
        <v>69457.5</v>
      </c>
      <c r="L25" s="156">
        <v>15</v>
      </c>
      <c r="M25" s="156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6"/>
      <c r="S25" s="156" t="s">
        <v>485</v>
      </c>
      <c r="T25" s="156" t="s">
        <v>382</v>
      </c>
      <c r="U25" s="156">
        <v>0</v>
      </c>
      <c r="V25" s="156">
        <f t="shared" si="6"/>
        <v>0</v>
      </c>
      <c r="W25" s="156"/>
      <c r="X25" s="156" t="s">
        <v>383</v>
      </c>
      <c r="Y25" s="147"/>
      <c r="Z25" s="147"/>
      <c r="AA25" s="147"/>
      <c r="AB25" s="147"/>
      <c r="AC25" s="147"/>
      <c r="AD25" s="147"/>
      <c r="AE25" s="147"/>
      <c r="AF25" s="147" t="s">
        <v>384</v>
      </c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outlineLevel="1" x14ac:dyDescent="0.2">
      <c r="A26" s="176">
        <v>18</v>
      </c>
      <c r="B26" s="177" t="s">
        <v>2793</v>
      </c>
      <c r="C26" s="186" t="s">
        <v>2950</v>
      </c>
      <c r="D26" s="178" t="s">
        <v>397</v>
      </c>
      <c r="E26" s="179">
        <v>200</v>
      </c>
      <c r="F26" s="174"/>
      <c r="G26" s="181">
        <f t="shared" si="0"/>
        <v>0</v>
      </c>
      <c r="H26" s="157">
        <v>0</v>
      </c>
      <c r="I26" s="156">
        <f t="shared" si="1"/>
        <v>0</v>
      </c>
      <c r="J26" s="157">
        <v>73.709999999999994</v>
      </c>
      <c r="K26" s="156">
        <f t="shared" si="2"/>
        <v>14742</v>
      </c>
      <c r="L26" s="156">
        <v>15</v>
      </c>
      <c r="M26" s="156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6"/>
      <c r="S26" s="156" t="s">
        <v>485</v>
      </c>
      <c r="T26" s="156" t="s">
        <v>382</v>
      </c>
      <c r="U26" s="156">
        <v>0</v>
      </c>
      <c r="V26" s="156">
        <f t="shared" si="6"/>
        <v>0</v>
      </c>
      <c r="W26" s="156"/>
      <c r="X26" s="156" t="s">
        <v>383</v>
      </c>
      <c r="Y26" s="147"/>
      <c r="Z26" s="147"/>
      <c r="AA26" s="147"/>
      <c r="AB26" s="147"/>
      <c r="AC26" s="147"/>
      <c r="AD26" s="147"/>
      <c r="AE26" s="147"/>
      <c r="AF26" s="147" t="s">
        <v>384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outlineLevel="1" x14ac:dyDescent="0.2">
      <c r="A27" s="176">
        <v>19</v>
      </c>
      <c r="B27" s="177" t="s">
        <v>2794</v>
      </c>
      <c r="C27" s="186" t="s">
        <v>2951</v>
      </c>
      <c r="D27" s="178" t="s">
        <v>397</v>
      </c>
      <c r="E27" s="179">
        <v>200</v>
      </c>
      <c r="F27" s="174"/>
      <c r="G27" s="181">
        <f t="shared" si="0"/>
        <v>0</v>
      </c>
      <c r="H27" s="157">
        <v>0</v>
      </c>
      <c r="I27" s="156">
        <f t="shared" si="1"/>
        <v>0</v>
      </c>
      <c r="J27" s="157">
        <v>92.53</v>
      </c>
      <c r="K27" s="156">
        <f t="shared" si="2"/>
        <v>18506</v>
      </c>
      <c r="L27" s="156">
        <v>15</v>
      </c>
      <c r="M27" s="156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6"/>
      <c r="S27" s="156" t="s">
        <v>485</v>
      </c>
      <c r="T27" s="156" t="s">
        <v>382</v>
      </c>
      <c r="U27" s="156">
        <v>0</v>
      </c>
      <c r="V27" s="156">
        <f t="shared" si="6"/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384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outlineLevel="1" x14ac:dyDescent="0.2">
      <c r="A28" s="176">
        <v>20</v>
      </c>
      <c r="B28" s="177" t="s">
        <v>2795</v>
      </c>
      <c r="C28" s="186" t="s">
        <v>2952</v>
      </c>
      <c r="D28" s="178" t="s">
        <v>397</v>
      </c>
      <c r="E28" s="179">
        <v>100</v>
      </c>
      <c r="F28" s="174"/>
      <c r="G28" s="181">
        <f t="shared" si="0"/>
        <v>0</v>
      </c>
      <c r="H28" s="157">
        <v>0</v>
      </c>
      <c r="I28" s="156">
        <f t="shared" si="1"/>
        <v>0</v>
      </c>
      <c r="J28" s="157">
        <v>176.9</v>
      </c>
      <c r="K28" s="156">
        <f t="shared" si="2"/>
        <v>17690</v>
      </c>
      <c r="L28" s="156">
        <v>15</v>
      </c>
      <c r="M28" s="156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6"/>
      <c r="S28" s="156" t="s">
        <v>485</v>
      </c>
      <c r="T28" s="156" t="s">
        <v>382</v>
      </c>
      <c r="U28" s="156">
        <v>0</v>
      </c>
      <c r="V28" s="156">
        <f t="shared" si="6"/>
        <v>0</v>
      </c>
      <c r="W28" s="156"/>
      <c r="X28" s="156" t="s">
        <v>383</v>
      </c>
      <c r="Y28" s="147"/>
      <c r="Z28" s="147"/>
      <c r="AA28" s="147"/>
      <c r="AB28" s="147"/>
      <c r="AC28" s="147"/>
      <c r="AD28" s="147"/>
      <c r="AE28" s="147"/>
      <c r="AF28" s="147" t="s">
        <v>384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outlineLevel="1" x14ac:dyDescent="0.2">
      <c r="A29" s="176">
        <v>21</v>
      </c>
      <c r="B29" s="177" t="s">
        <v>2796</v>
      </c>
      <c r="C29" s="186" t="s">
        <v>2953</v>
      </c>
      <c r="D29" s="178" t="s">
        <v>397</v>
      </c>
      <c r="E29" s="179">
        <v>60</v>
      </c>
      <c r="F29" s="174"/>
      <c r="G29" s="181">
        <f t="shared" si="0"/>
        <v>0</v>
      </c>
      <c r="H29" s="157">
        <v>0</v>
      </c>
      <c r="I29" s="156">
        <f t="shared" si="1"/>
        <v>0</v>
      </c>
      <c r="J29" s="157">
        <v>884.52</v>
      </c>
      <c r="K29" s="156">
        <f t="shared" si="2"/>
        <v>53071.199999999997</v>
      </c>
      <c r="L29" s="156">
        <v>15</v>
      </c>
      <c r="M29" s="156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6"/>
      <c r="S29" s="156" t="s">
        <v>485</v>
      </c>
      <c r="T29" s="156" t="s">
        <v>382</v>
      </c>
      <c r="U29" s="156">
        <v>0</v>
      </c>
      <c r="V29" s="156">
        <f t="shared" si="6"/>
        <v>0</v>
      </c>
      <c r="W29" s="156"/>
      <c r="X29" s="156" t="s">
        <v>383</v>
      </c>
      <c r="Y29" s="147"/>
      <c r="Z29" s="147"/>
      <c r="AA29" s="147"/>
      <c r="AB29" s="147"/>
      <c r="AC29" s="147"/>
      <c r="AD29" s="147"/>
      <c r="AE29" s="147"/>
      <c r="AF29" s="147" t="s">
        <v>384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x14ac:dyDescent="0.2">
      <c r="A30" s="164" t="s">
        <v>376</v>
      </c>
      <c r="B30" s="165" t="s">
        <v>142</v>
      </c>
      <c r="C30" s="183" t="s">
        <v>144</v>
      </c>
      <c r="D30" s="166"/>
      <c r="E30" s="167"/>
      <c r="F30" s="168"/>
      <c r="G30" s="169">
        <f>SUMIF(AF31:AF48,"&lt;&gt;NOR",G31:G48)</f>
        <v>0</v>
      </c>
      <c r="H30" s="163"/>
      <c r="I30" s="163">
        <f>SUM(I31:I48)</f>
        <v>0</v>
      </c>
      <c r="J30" s="163"/>
      <c r="K30" s="163">
        <f>SUM(K31:K48)</f>
        <v>438442.23999999999</v>
      </c>
      <c r="L30" s="163"/>
      <c r="M30" s="163">
        <f>SUM(M31:M48)</f>
        <v>0</v>
      </c>
      <c r="N30" s="163"/>
      <c r="O30" s="163">
        <f>SUM(O31:O48)</f>
        <v>0</v>
      </c>
      <c r="P30" s="163"/>
      <c r="Q30" s="163">
        <f>SUM(Q31:Q48)</f>
        <v>0</v>
      </c>
      <c r="R30" s="163"/>
      <c r="S30" s="163"/>
      <c r="T30" s="163"/>
      <c r="U30" s="163"/>
      <c r="V30" s="163">
        <f>SUM(V31:V48)</f>
        <v>0</v>
      </c>
      <c r="W30" s="163"/>
      <c r="X30" s="163"/>
      <c r="AF30" t="s">
        <v>377</v>
      </c>
    </row>
    <row r="31" spans="1:59" outlineLevel="1" x14ac:dyDescent="0.2">
      <c r="A31" s="176">
        <v>22</v>
      </c>
      <c r="B31" s="177" t="s">
        <v>2954</v>
      </c>
      <c r="C31" s="186" t="s">
        <v>2955</v>
      </c>
      <c r="D31" s="178" t="s">
        <v>1957</v>
      </c>
      <c r="E31" s="179">
        <v>243</v>
      </c>
      <c r="F31" s="174"/>
      <c r="G31" s="181">
        <f t="shared" ref="G31:G48" si="7">ROUND(E31*F31,2)</f>
        <v>0</v>
      </c>
      <c r="H31" s="157">
        <v>0</v>
      </c>
      <c r="I31" s="156">
        <f t="shared" ref="I31:I48" si="8">ROUND(E31*H31,2)</f>
        <v>0</v>
      </c>
      <c r="J31" s="157">
        <v>287.60000000000002</v>
      </c>
      <c r="K31" s="156">
        <f t="shared" ref="K31:K48" si="9">ROUND(E31*J31,2)</f>
        <v>69886.8</v>
      </c>
      <c r="L31" s="156">
        <v>15</v>
      </c>
      <c r="M31" s="156">
        <f t="shared" ref="M31:M48" si="10">G31*(1+L31/100)</f>
        <v>0</v>
      </c>
      <c r="N31" s="156">
        <v>0</v>
      </c>
      <c r="O31" s="156">
        <f t="shared" ref="O31:O48" si="11">ROUND(E31*N31,2)</f>
        <v>0</v>
      </c>
      <c r="P31" s="156">
        <v>0</v>
      </c>
      <c r="Q31" s="156">
        <f t="shared" ref="Q31:Q48" si="12">ROUND(E31*P31,2)</f>
        <v>0</v>
      </c>
      <c r="R31" s="156"/>
      <c r="S31" s="156" t="s">
        <v>485</v>
      </c>
      <c r="T31" s="156" t="s">
        <v>382</v>
      </c>
      <c r="U31" s="156">
        <v>0</v>
      </c>
      <c r="V31" s="156">
        <f t="shared" ref="V31:V48" si="13">ROUND(E31*U31,2)</f>
        <v>0</v>
      </c>
      <c r="W31" s="156"/>
      <c r="X31" s="156" t="s">
        <v>383</v>
      </c>
      <c r="Y31" s="147"/>
      <c r="Z31" s="147"/>
      <c r="AA31" s="147"/>
      <c r="AB31" s="147"/>
      <c r="AC31" s="147"/>
      <c r="AD31" s="147"/>
      <c r="AE31" s="147"/>
      <c r="AF31" s="147" t="s">
        <v>384</v>
      </c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outlineLevel="1" x14ac:dyDescent="0.2">
      <c r="A32" s="176">
        <v>23</v>
      </c>
      <c r="B32" s="177" t="s">
        <v>2956</v>
      </c>
      <c r="C32" s="186" t="s">
        <v>2957</v>
      </c>
      <c r="D32" s="178" t="s">
        <v>1957</v>
      </c>
      <c r="E32" s="179">
        <v>262</v>
      </c>
      <c r="F32" s="174"/>
      <c r="G32" s="181">
        <f t="shared" si="7"/>
        <v>0</v>
      </c>
      <c r="H32" s="157">
        <v>0</v>
      </c>
      <c r="I32" s="156">
        <f t="shared" si="8"/>
        <v>0</v>
      </c>
      <c r="J32" s="157">
        <v>317.60000000000002</v>
      </c>
      <c r="K32" s="156">
        <f t="shared" si="9"/>
        <v>83211.199999999997</v>
      </c>
      <c r="L32" s="156">
        <v>15</v>
      </c>
      <c r="M32" s="156">
        <f t="shared" si="10"/>
        <v>0</v>
      </c>
      <c r="N32" s="156">
        <v>0</v>
      </c>
      <c r="O32" s="156">
        <f t="shared" si="11"/>
        <v>0</v>
      </c>
      <c r="P32" s="156">
        <v>0</v>
      </c>
      <c r="Q32" s="156">
        <f t="shared" si="12"/>
        <v>0</v>
      </c>
      <c r="R32" s="156"/>
      <c r="S32" s="156" t="s">
        <v>485</v>
      </c>
      <c r="T32" s="156" t="s">
        <v>382</v>
      </c>
      <c r="U32" s="156">
        <v>0</v>
      </c>
      <c r="V32" s="156">
        <f t="shared" si="13"/>
        <v>0</v>
      </c>
      <c r="W32" s="156"/>
      <c r="X32" s="156" t="s">
        <v>383</v>
      </c>
      <c r="Y32" s="147"/>
      <c r="Z32" s="147"/>
      <c r="AA32" s="147"/>
      <c r="AB32" s="147"/>
      <c r="AC32" s="147"/>
      <c r="AD32" s="147"/>
      <c r="AE32" s="147"/>
      <c r="AF32" s="147" t="s">
        <v>384</v>
      </c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outlineLevel="1" x14ac:dyDescent="0.2">
      <c r="A33" s="176">
        <v>24</v>
      </c>
      <c r="B33" s="177" t="s">
        <v>2958</v>
      </c>
      <c r="C33" s="186" t="s">
        <v>2959</v>
      </c>
      <c r="D33" s="178" t="s">
        <v>1957</v>
      </c>
      <c r="E33" s="179">
        <v>6</v>
      </c>
      <c r="F33" s="174"/>
      <c r="G33" s="181">
        <f t="shared" si="7"/>
        <v>0</v>
      </c>
      <c r="H33" s="157">
        <v>0</v>
      </c>
      <c r="I33" s="156">
        <f t="shared" si="8"/>
        <v>0</v>
      </c>
      <c r="J33" s="157">
        <v>590</v>
      </c>
      <c r="K33" s="156">
        <f t="shared" si="9"/>
        <v>3540</v>
      </c>
      <c r="L33" s="156">
        <v>15</v>
      </c>
      <c r="M33" s="156">
        <f t="shared" si="10"/>
        <v>0</v>
      </c>
      <c r="N33" s="156">
        <v>0</v>
      </c>
      <c r="O33" s="156">
        <f t="shared" si="11"/>
        <v>0</v>
      </c>
      <c r="P33" s="156">
        <v>0</v>
      </c>
      <c r="Q33" s="156">
        <f t="shared" si="12"/>
        <v>0</v>
      </c>
      <c r="R33" s="156"/>
      <c r="S33" s="156" t="s">
        <v>485</v>
      </c>
      <c r="T33" s="156" t="s">
        <v>382</v>
      </c>
      <c r="U33" s="156">
        <v>0</v>
      </c>
      <c r="V33" s="156">
        <f t="shared" si="13"/>
        <v>0</v>
      </c>
      <c r="W33" s="156"/>
      <c r="X33" s="156" t="s">
        <v>383</v>
      </c>
      <c r="Y33" s="147"/>
      <c r="Z33" s="147"/>
      <c r="AA33" s="147"/>
      <c r="AB33" s="147"/>
      <c r="AC33" s="147"/>
      <c r="AD33" s="147"/>
      <c r="AE33" s="147"/>
      <c r="AF33" s="147" t="s">
        <v>384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ht="22.5" outlineLevel="1" x14ac:dyDescent="0.2">
      <c r="A34" s="176">
        <v>25</v>
      </c>
      <c r="B34" s="177" t="s">
        <v>2960</v>
      </c>
      <c r="C34" s="186" t="s">
        <v>2961</v>
      </c>
      <c r="D34" s="178" t="s">
        <v>1957</v>
      </c>
      <c r="E34" s="179">
        <v>178</v>
      </c>
      <c r="F34" s="174"/>
      <c r="G34" s="181">
        <f t="shared" si="7"/>
        <v>0</v>
      </c>
      <c r="H34" s="157">
        <v>0</v>
      </c>
      <c r="I34" s="156">
        <f t="shared" si="8"/>
        <v>0</v>
      </c>
      <c r="J34" s="157">
        <v>258.8</v>
      </c>
      <c r="K34" s="156">
        <f t="shared" si="9"/>
        <v>46066.400000000001</v>
      </c>
      <c r="L34" s="156">
        <v>15</v>
      </c>
      <c r="M34" s="156">
        <f t="shared" si="10"/>
        <v>0</v>
      </c>
      <c r="N34" s="156">
        <v>0</v>
      </c>
      <c r="O34" s="156">
        <f t="shared" si="11"/>
        <v>0</v>
      </c>
      <c r="P34" s="156">
        <v>0</v>
      </c>
      <c r="Q34" s="156">
        <f t="shared" si="12"/>
        <v>0</v>
      </c>
      <c r="R34" s="156"/>
      <c r="S34" s="156" t="s">
        <v>485</v>
      </c>
      <c r="T34" s="156" t="s">
        <v>382</v>
      </c>
      <c r="U34" s="156">
        <v>0</v>
      </c>
      <c r="V34" s="156">
        <f t="shared" si="13"/>
        <v>0</v>
      </c>
      <c r="W34" s="156"/>
      <c r="X34" s="156" t="s">
        <v>383</v>
      </c>
      <c r="Y34" s="147"/>
      <c r="Z34" s="147"/>
      <c r="AA34" s="147"/>
      <c r="AB34" s="147"/>
      <c r="AC34" s="147"/>
      <c r="AD34" s="147"/>
      <c r="AE34" s="147"/>
      <c r="AF34" s="147" t="s">
        <v>384</v>
      </c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outlineLevel="1" x14ac:dyDescent="0.2">
      <c r="A35" s="176">
        <v>26</v>
      </c>
      <c r="B35" s="177" t="s">
        <v>2962</v>
      </c>
      <c r="C35" s="186" t="s">
        <v>2963</v>
      </c>
      <c r="D35" s="178" t="s">
        <v>1957</v>
      </c>
      <c r="E35" s="179">
        <v>15</v>
      </c>
      <c r="F35" s="174"/>
      <c r="G35" s="181">
        <f t="shared" si="7"/>
        <v>0</v>
      </c>
      <c r="H35" s="157">
        <v>0</v>
      </c>
      <c r="I35" s="156">
        <f t="shared" si="8"/>
        <v>0</v>
      </c>
      <c r="J35" s="157">
        <v>276.8</v>
      </c>
      <c r="K35" s="156">
        <f t="shared" si="9"/>
        <v>4152</v>
      </c>
      <c r="L35" s="156">
        <v>15</v>
      </c>
      <c r="M35" s="156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6"/>
      <c r="S35" s="156" t="s">
        <v>485</v>
      </c>
      <c r="T35" s="156" t="s">
        <v>382</v>
      </c>
      <c r="U35" s="156">
        <v>0</v>
      </c>
      <c r="V35" s="156">
        <f t="shared" si="13"/>
        <v>0</v>
      </c>
      <c r="W35" s="156"/>
      <c r="X35" s="156" t="s">
        <v>383</v>
      </c>
      <c r="Y35" s="147"/>
      <c r="Z35" s="147"/>
      <c r="AA35" s="147"/>
      <c r="AB35" s="147"/>
      <c r="AC35" s="147"/>
      <c r="AD35" s="147"/>
      <c r="AE35" s="147"/>
      <c r="AF35" s="147" t="s">
        <v>384</v>
      </c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ht="22.5" outlineLevel="1" x14ac:dyDescent="0.2">
      <c r="A36" s="176">
        <v>27</v>
      </c>
      <c r="B36" s="177" t="s">
        <v>2964</v>
      </c>
      <c r="C36" s="186" t="s">
        <v>2965</v>
      </c>
      <c r="D36" s="178" t="s">
        <v>1957</v>
      </c>
      <c r="E36" s="179">
        <v>11</v>
      </c>
      <c r="F36" s="174"/>
      <c r="G36" s="181">
        <f t="shared" si="7"/>
        <v>0</v>
      </c>
      <c r="H36" s="157">
        <v>0</v>
      </c>
      <c r="I36" s="156">
        <f t="shared" si="8"/>
        <v>0</v>
      </c>
      <c r="J36" s="157">
        <v>304.39999999999998</v>
      </c>
      <c r="K36" s="156">
        <f t="shared" si="9"/>
        <v>3348.4</v>
      </c>
      <c r="L36" s="156">
        <v>15</v>
      </c>
      <c r="M36" s="156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6"/>
      <c r="S36" s="156" t="s">
        <v>485</v>
      </c>
      <c r="T36" s="156" t="s">
        <v>382</v>
      </c>
      <c r="U36" s="156">
        <v>0</v>
      </c>
      <c r="V36" s="156">
        <f t="shared" si="13"/>
        <v>0</v>
      </c>
      <c r="W36" s="156"/>
      <c r="X36" s="156" t="s">
        <v>383</v>
      </c>
      <c r="Y36" s="147"/>
      <c r="Z36" s="147"/>
      <c r="AA36" s="147"/>
      <c r="AB36" s="147"/>
      <c r="AC36" s="147"/>
      <c r="AD36" s="147"/>
      <c r="AE36" s="147"/>
      <c r="AF36" s="147" t="s">
        <v>384</v>
      </c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outlineLevel="1" x14ac:dyDescent="0.2">
      <c r="A37" s="176">
        <v>28</v>
      </c>
      <c r="B37" s="177" t="s">
        <v>2966</v>
      </c>
      <c r="C37" s="186" t="s">
        <v>2967</v>
      </c>
      <c r="D37" s="178" t="s">
        <v>1957</v>
      </c>
      <c r="E37" s="179">
        <v>5</v>
      </c>
      <c r="F37" s="174"/>
      <c r="G37" s="181">
        <f t="shared" si="7"/>
        <v>0</v>
      </c>
      <c r="H37" s="157">
        <v>0</v>
      </c>
      <c r="I37" s="156">
        <f t="shared" si="8"/>
        <v>0</v>
      </c>
      <c r="J37" s="157">
        <v>335.6</v>
      </c>
      <c r="K37" s="156">
        <f t="shared" si="9"/>
        <v>1678</v>
      </c>
      <c r="L37" s="156">
        <v>15</v>
      </c>
      <c r="M37" s="156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6"/>
      <c r="S37" s="156" t="s">
        <v>485</v>
      </c>
      <c r="T37" s="156" t="s">
        <v>382</v>
      </c>
      <c r="U37" s="156">
        <v>0</v>
      </c>
      <c r="V37" s="156">
        <f t="shared" si="13"/>
        <v>0</v>
      </c>
      <c r="W37" s="156"/>
      <c r="X37" s="156" t="s">
        <v>383</v>
      </c>
      <c r="Y37" s="147"/>
      <c r="Z37" s="147"/>
      <c r="AA37" s="147"/>
      <c r="AB37" s="147"/>
      <c r="AC37" s="147"/>
      <c r="AD37" s="147"/>
      <c r="AE37" s="147"/>
      <c r="AF37" s="147" t="s">
        <v>384</v>
      </c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outlineLevel="1" x14ac:dyDescent="0.2">
      <c r="A38" s="176">
        <v>29</v>
      </c>
      <c r="B38" s="177" t="s">
        <v>2968</v>
      </c>
      <c r="C38" s="186" t="s">
        <v>2969</v>
      </c>
      <c r="D38" s="178" t="s">
        <v>1957</v>
      </c>
      <c r="E38" s="179">
        <v>25</v>
      </c>
      <c r="F38" s="174"/>
      <c r="G38" s="181">
        <f t="shared" si="7"/>
        <v>0</v>
      </c>
      <c r="H38" s="157">
        <v>0</v>
      </c>
      <c r="I38" s="156">
        <f t="shared" si="8"/>
        <v>0</v>
      </c>
      <c r="J38" s="157">
        <v>347.6</v>
      </c>
      <c r="K38" s="156">
        <f t="shared" si="9"/>
        <v>8690</v>
      </c>
      <c r="L38" s="156">
        <v>15</v>
      </c>
      <c r="M38" s="156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6"/>
      <c r="S38" s="156" t="s">
        <v>485</v>
      </c>
      <c r="T38" s="156" t="s">
        <v>382</v>
      </c>
      <c r="U38" s="156">
        <v>0</v>
      </c>
      <c r="V38" s="156">
        <f t="shared" si="13"/>
        <v>0</v>
      </c>
      <c r="W38" s="156"/>
      <c r="X38" s="156" t="s">
        <v>383</v>
      </c>
      <c r="Y38" s="147"/>
      <c r="Z38" s="147"/>
      <c r="AA38" s="147"/>
      <c r="AB38" s="147"/>
      <c r="AC38" s="147"/>
      <c r="AD38" s="147"/>
      <c r="AE38" s="147"/>
      <c r="AF38" s="147" t="s">
        <v>384</v>
      </c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 outlineLevel="1" x14ac:dyDescent="0.2">
      <c r="A39" s="176">
        <v>30</v>
      </c>
      <c r="B39" s="177" t="s">
        <v>2970</v>
      </c>
      <c r="C39" s="186" t="s">
        <v>2971</v>
      </c>
      <c r="D39" s="178" t="s">
        <v>1957</v>
      </c>
      <c r="E39" s="179">
        <v>21</v>
      </c>
      <c r="F39" s="174"/>
      <c r="G39" s="181">
        <f t="shared" si="7"/>
        <v>0</v>
      </c>
      <c r="H39" s="157">
        <v>0</v>
      </c>
      <c r="I39" s="156">
        <f t="shared" si="8"/>
        <v>0</v>
      </c>
      <c r="J39" s="157">
        <v>496.8</v>
      </c>
      <c r="K39" s="156">
        <f t="shared" si="9"/>
        <v>10432.799999999999</v>
      </c>
      <c r="L39" s="156">
        <v>15</v>
      </c>
      <c r="M39" s="156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6"/>
      <c r="S39" s="156" t="s">
        <v>485</v>
      </c>
      <c r="T39" s="156" t="s">
        <v>382</v>
      </c>
      <c r="U39" s="156">
        <v>0</v>
      </c>
      <c r="V39" s="156">
        <f t="shared" si="13"/>
        <v>0</v>
      </c>
      <c r="W39" s="156"/>
      <c r="X39" s="156" t="s">
        <v>383</v>
      </c>
      <c r="Y39" s="147"/>
      <c r="Z39" s="147"/>
      <c r="AA39" s="147"/>
      <c r="AB39" s="147"/>
      <c r="AC39" s="147"/>
      <c r="AD39" s="147"/>
      <c r="AE39" s="147"/>
      <c r="AF39" s="147" t="s">
        <v>384</v>
      </c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 outlineLevel="1" x14ac:dyDescent="0.2">
      <c r="A40" s="176">
        <v>31</v>
      </c>
      <c r="B40" s="177" t="s">
        <v>2972</v>
      </c>
      <c r="C40" s="186" t="s">
        <v>2973</v>
      </c>
      <c r="D40" s="178" t="s">
        <v>1957</v>
      </c>
      <c r="E40" s="179">
        <v>4</v>
      </c>
      <c r="F40" s="174"/>
      <c r="G40" s="181">
        <f t="shared" si="7"/>
        <v>0</v>
      </c>
      <c r="H40" s="157">
        <v>0</v>
      </c>
      <c r="I40" s="156">
        <f t="shared" si="8"/>
        <v>0</v>
      </c>
      <c r="J40" s="157">
        <v>1200</v>
      </c>
      <c r="K40" s="156">
        <f t="shared" si="9"/>
        <v>4800</v>
      </c>
      <c r="L40" s="156">
        <v>15</v>
      </c>
      <c r="M40" s="156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6"/>
      <c r="S40" s="156" t="s">
        <v>485</v>
      </c>
      <c r="T40" s="156" t="s">
        <v>382</v>
      </c>
      <c r="U40" s="156">
        <v>0</v>
      </c>
      <c r="V40" s="156">
        <f t="shared" si="13"/>
        <v>0</v>
      </c>
      <c r="W40" s="156"/>
      <c r="X40" s="156" t="s">
        <v>383</v>
      </c>
      <c r="Y40" s="147"/>
      <c r="Z40" s="147"/>
      <c r="AA40" s="147"/>
      <c r="AB40" s="147"/>
      <c r="AC40" s="147"/>
      <c r="AD40" s="147"/>
      <c r="AE40" s="147"/>
      <c r="AF40" s="147" t="s">
        <v>384</v>
      </c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 outlineLevel="1" x14ac:dyDescent="0.2">
      <c r="A41" s="176">
        <v>32</v>
      </c>
      <c r="B41" s="177" t="s">
        <v>2974</v>
      </c>
      <c r="C41" s="186" t="s">
        <v>2975</v>
      </c>
      <c r="D41" s="178" t="s">
        <v>1957</v>
      </c>
      <c r="E41" s="179">
        <v>2</v>
      </c>
      <c r="F41" s="174"/>
      <c r="G41" s="181">
        <f t="shared" si="7"/>
        <v>0</v>
      </c>
      <c r="H41" s="157">
        <v>0</v>
      </c>
      <c r="I41" s="156">
        <f t="shared" si="8"/>
        <v>0</v>
      </c>
      <c r="J41" s="157">
        <v>2800</v>
      </c>
      <c r="K41" s="156">
        <f t="shared" si="9"/>
        <v>5600</v>
      </c>
      <c r="L41" s="156">
        <v>15</v>
      </c>
      <c r="M41" s="156">
        <f t="shared" si="10"/>
        <v>0</v>
      </c>
      <c r="N41" s="156">
        <v>0</v>
      </c>
      <c r="O41" s="156">
        <f t="shared" si="11"/>
        <v>0</v>
      </c>
      <c r="P41" s="156">
        <v>0</v>
      </c>
      <c r="Q41" s="156">
        <f t="shared" si="12"/>
        <v>0</v>
      </c>
      <c r="R41" s="156"/>
      <c r="S41" s="156" t="s">
        <v>485</v>
      </c>
      <c r="T41" s="156" t="s">
        <v>382</v>
      </c>
      <c r="U41" s="156">
        <v>0</v>
      </c>
      <c r="V41" s="156">
        <f t="shared" si="13"/>
        <v>0</v>
      </c>
      <c r="W41" s="156"/>
      <c r="X41" s="156" t="s">
        <v>383</v>
      </c>
      <c r="Y41" s="147"/>
      <c r="Z41" s="147"/>
      <c r="AA41" s="147"/>
      <c r="AB41" s="147"/>
      <c r="AC41" s="147"/>
      <c r="AD41" s="147"/>
      <c r="AE41" s="147"/>
      <c r="AF41" s="147" t="s">
        <v>384</v>
      </c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</row>
    <row r="42" spans="1:59" outlineLevel="1" x14ac:dyDescent="0.2">
      <c r="A42" s="176">
        <v>33</v>
      </c>
      <c r="B42" s="177" t="s">
        <v>2976</v>
      </c>
      <c r="C42" s="186" t="s">
        <v>2977</v>
      </c>
      <c r="D42" s="178" t="s">
        <v>1957</v>
      </c>
      <c r="E42" s="179">
        <v>39</v>
      </c>
      <c r="F42" s="174"/>
      <c r="G42" s="181">
        <f t="shared" si="7"/>
        <v>0</v>
      </c>
      <c r="H42" s="157">
        <v>0</v>
      </c>
      <c r="I42" s="156">
        <f t="shared" si="8"/>
        <v>0</v>
      </c>
      <c r="J42" s="157">
        <v>626</v>
      </c>
      <c r="K42" s="156">
        <f t="shared" si="9"/>
        <v>24414</v>
      </c>
      <c r="L42" s="156">
        <v>15</v>
      </c>
      <c r="M42" s="156">
        <f t="shared" si="10"/>
        <v>0</v>
      </c>
      <c r="N42" s="156">
        <v>0</v>
      </c>
      <c r="O42" s="156">
        <f t="shared" si="11"/>
        <v>0</v>
      </c>
      <c r="P42" s="156">
        <v>0</v>
      </c>
      <c r="Q42" s="156">
        <f t="shared" si="12"/>
        <v>0</v>
      </c>
      <c r="R42" s="156"/>
      <c r="S42" s="156" t="s">
        <v>485</v>
      </c>
      <c r="T42" s="156" t="s">
        <v>382</v>
      </c>
      <c r="U42" s="156">
        <v>0</v>
      </c>
      <c r="V42" s="156">
        <f t="shared" si="13"/>
        <v>0</v>
      </c>
      <c r="W42" s="156"/>
      <c r="X42" s="156" t="s">
        <v>383</v>
      </c>
      <c r="Y42" s="147"/>
      <c r="Z42" s="147"/>
      <c r="AA42" s="147"/>
      <c r="AB42" s="147"/>
      <c r="AC42" s="147"/>
      <c r="AD42" s="147"/>
      <c r="AE42" s="147"/>
      <c r="AF42" s="147" t="s">
        <v>384</v>
      </c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 outlineLevel="1" x14ac:dyDescent="0.2">
      <c r="A43" s="176">
        <v>34</v>
      </c>
      <c r="B43" s="177" t="s">
        <v>2978</v>
      </c>
      <c r="C43" s="186" t="s">
        <v>2979</v>
      </c>
      <c r="D43" s="178" t="s">
        <v>1957</v>
      </c>
      <c r="E43" s="179">
        <v>1</v>
      </c>
      <c r="F43" s="174"/>
      <c r="G43" s="181">
        <f t="shared" si="7"/>
        <v>0</v>
      </c>
      <c r="H43" s="157">
        <v>0</v>
      </c>
      <c r="I43" s="156">
        <f t="shared" si="8"/>
        <v>0</v>
      </c>
      <c r="J43" s="157">
        <v>1142.6400000000001</v>
      </c>
      <c r="K43" s="156">
        <f t="shared" si="9"/>
        <v>1142.6400000000001</v>
      </c>
      <c r="L43" s="156">
        <v>15</v>
      </c>
      <c r="M43" s="156">
        <f t="shared" si="10"/>
        <v>0</v>
      </c>
      <c r="N43" s="156">
        <v>0</v>
      </c>
      <c r="O43" s="156">
        <f t="shared" si="11"/>
        <v>0</v>
      </c>
      <c r="P43" s="156">
        <v>0</v>
      </c>
      <c r="Q43" s="156">
        <f t="shared" si="12"/>
        <v>0</v>
      </c>
      <c r="R43" s="156"/>
      <c r="S43" s="156" t="s">
        <v>485</v>
      </c>
      <c r="T43" s="156" t="s">
        <v>382</v>
      </c>
      <c r="U43" s="156">
        <v>0</v>
      </c>
      <c r="V43" s="156">
        <f t="shared" si="13"/>
        <v>0</v>
      </c>
      <c r="W43" s="156"/>
      <c r="X43" s="156" t="s">
        <v>383</v>
      </c>
      <c r="Y43" s="147"/>
      <c r="Z43" s="147"/>
      <c r="AA43" s="147"/>
      <c r="AB43" s="147"/>
      <c r="AC43" s="147"/>
      <c r="AD43" s="147"/>
      <c r="AE43" s="147"/>
      <c r="AF43" s="147" t="s">
        <v>384</v>
      </c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 outlineLevel="1" x14ac:dyDescent="0.2">
      <c r="A44" s="176">
        <v>35</v>
      </c>
      <c r="B44" s="177" t="s">
        <v>2980</v>
      </c>
      <c r="C44" s="186" t="s">
        <v>2981</v>
      </c>
      <c r="D44" s="178" t="s">
        <v>1957</v>
      </c>
      <c r="E44" s="179">
        <v>1</v>
      </c>
      <c r="F44" s="174"/>
      <c r="G44" s="181">
        <f t="shared" si="7"/>
        <v>0</v>
      </c>
      <c r="H44" s="157">
        <v>0</v>
      </c>
      <c r="I44" s="156">
        <f t="shared" si="8"/>
        <v>0</v>
      </c>
      <c r="J44" s="157">
        <v>460</v>
      </c>
      <c r="K44" s="156">
        <f t="shared" si="9"/>
        <v>460</v>
      </c>
      <c r="L44" s="156">
        <v>15</v>
      </c>
      <c r="M44" s="156">
        <f t="shared" si="10"/>
        <v>0</v>
      </c>
      <c r="N44" s="156">
        <v>0</v>
      </c>
      <c r="O44" s="156">
        <f t="shared" si="11"/>
        <v>0</v>
      </c>
      <c r="P44" s="156">
        <v>0</v>
      </c>
      <c r="Q44" s="156">
        <f t="shared" si="12"/>
        <v>0</v>
      </c>
      <c r="R44" s="156"/>
      <c r="S44" s="156" t="s">
        <v>485</v>
      </c>
      <c r="T44" s="156" t="s">
        <v>382</v>
      </c>
      <c r="U44" s="156">
        <v>0</v>
      </c>
      <c r="V44" s="156">
        <f t="shared" si="13"/>
        <v>0</v>
      </c>
      <c r="W44" s="156"/>
      <c r="X44" s="156" t="s">
        <v>383</v>
      </c>
      <c r="Y44" s="147"/>
      <c r="Z44" s="147"/>
      <c r="AA44" s="147"/>
      <c r="AB44" s="147"/>
      <c r="AC44" s="147"/>
      <c r="AD44" s="147"/>
      <c r="AE44" s="147"/>
      <c r="AF44" s="147" t="s">
        <v>384</v>
      </c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 outlineLevel="1" x14ac:dyDescent="0.2">
      <c r="A45" s="176">
        <v>36</v>
      </c>
      <c r="B45" s="177" t="s">
        <v>2982</v>
      </c>
      <c r="C45" s="186" t="s">
        <v>2983</v>
      </c>
      <c r="D45" s="178" t="s">
        <v>1957</v>
      </c>
      <c r="E45" s="179">
        <v>260</v>
      </c>
      <c r="F45" s="174"/>
      <c r="G45" s="181">
        <f t="shared" si="7"/>
        <v>0</v>
      </c>
      <c r="H45" s="157">
        <v>0</v>
      </c>
      <c r="I45" s="156">
        <f t="shared" si="8"/>
        <v>0</v>
      </c>
      <c r="J45" s="157">
        <v>290</v>
      </c>
      <c r="K45" s="156">
        <f t="shared" si="9"/>
        <v>75400</v>
      </c>
      <c r="L45" s="156">
        <v>15</v>
      </c>
      <c r="M45" s="156">
        <f t="shared" si="10"/>
        <v>0</v>
      </c>
      <c r="N45" s="156">
        <v>0</v>
      </c>
      <c r="O45" s="156">
        <f t="shared" si="11"/>
        <v>0</v>
      </c>
      <c r="P45" s="156">
        <v>0</v>
      </c>
      <c r="Q45" s="156">
        <f t="shared" si="12"/>
        <v>0</v>
      </c>
      <c r="R45" s="156"/>
      <c r="S45" s="156" t="s">
        <v>485</v>
      </c>
      <c r="T45" s="156" t="s">
        <v>382</v>
      </c>
      <c r="U45" s="156">
        <v>0</v>
      </c>
      <c r="V45" s="156">
        <f t="shared" si="13"/>
        <v>0</v>
      </c>
      <c r="W45" s="156"/>
      <c r="X45" s="156" t="s">
        <v>383</v>
      </c>
      <c r="Y45" s="147"/>
      <c r="Z45" s="147"/>
      <c r="AA45" s="147"/>
      <c r="AB45" s="147"/>
      <c r="AC45" s="147"/>
      <c r="AD45" s="147"/>
      <c r="AE45" s="147"/>
      <c r="AF45" s="147" t="s">
        <v>384</v>
      </c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 outlineLevel="1" x14ac:dyDescent="0.2">
      <c r="A46" s="176">
        <v>37</v>
      </c>
      <c r="B46" s="177" t="s">
        <v>2984</v>
      </c>
      <c r="C46" s="186" t="s">
        <v>2985</v>
      </c>
      <c r="D46" s="178" t="s">
        <v>1957</v>
      </c>
      <c r="E46" s="179">
        <v>40</v>
      </c>
      <c r="F46" s="174"/>
      <c r="G46" s="181">
        <f t="shared" si="7"/>
        <v>0</v>
      </c>
      <c r="H46" s="157">
        <v>0</v>
      </c>
      <c r="I46" s="156">
        <f t="shared" si="8"/>
        <v>0</v>
      </c>
      <c r="J46" s="157">
        <v>350</v>
      </c>
      <c r="K46" s="156">
        <f t="shared" si="9"/>
        <v>14000</v>
      </c>
      <c r="L46" s="156">
        <v>15</v>
      </c>
      <c r="M46" s="156">
        <f t="shared" si="10"/>
        <v>0</v>
      </c>
      <c r="N46" s="156">
        <v>0</v>
      </c>
      <c r="O46" s="156">
        <f t="shared" si="11"/>
        <v>0</v>
      </c>
      <c r="P46" s="156">
        <v>0</v>
      </c>
      <c r="Q46" s="156">
        <f t="shared" si="12"/>
        <v>0</v>
      </c>
      <c r="R46" s="156"/>
      <c r="S46" s="156" t="s">
        <v>485</v>
      </c>
      <c r="T46" s="156" t="s">
        <v>382</v>
      </c>
      <c r="U46" s="156">
        <v>0</v>
      </c>
      <c r="V46" s="156">
        <f t="shared" si="13"/>
        <v>0</v>
      </c>
      <c r="W46" s="156"/>
      <c r="X46" s="156" t="s">
        <v>383</v>
      </c>
      <c r="Y46" s="147"/>
      <c r="Z46" s="147"/>
      <c r="AA46" s="147"/>
      <c r="AB46" s="147"/>
      <c r="AC46" s="147"/>
      <c r="AD46" s="147"/>
      <c r="AE46" s="147"/>
      <c r="AF46" s="147" t="s">
        <v>384</v>
      </c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 outlineLevel="1" x14ac:dyDescent="0.2">
      <c r="A47" s="176">
        <v>38</v>
      </c>
      <c r="B47" s="177" t="s">
        <v>2986</v>
      </c>
      <c r="C47" s="186" t="s">
        <v>2987</v>
      </c>
      <c r="D47" s="178" t="s">
        <v>1957</v>
      </c>
      <c r="E47" s="179">
        <v>11</v>
      </c>
      <c r="F47" s="174"/>
      <c r="G47" s="181">
        <f t="shared" si="7"/>
        <v>0</v>
      </c>
      <c r="H47" s="157">
        <v>0</v>
      </c>
      <c r="I47" s="156">
        <f t="shared" si="8"/>
        <v>0</v>
      </c>
      <c r="J47" s="157">
        <v>5570</v>
      </c>
      <c r="K47" s="156">
        <f t="shared" si="9"/>
        <v>61270</v>
      </c>
      <c r="L47" s="156">
        <v>15</v>
      </c>
      <c r="M47" s="156">
        <f t="shared" si="10"/>
        <v>0</v>
      </c>
      <c r="N47" s="156">
        <v>0</v>
      </c>
      <c r="O47" s="156">
        <f t="shared" si="11"/>
        <v>0</v>
      </c>
      <c r="P47" s="156">
        <v>0</v>
      </c>
      <c r="Q47" s="156">
        <f t="shared" si="12"/>
        <v>0</v>
      </c>
      <c r="R47" s="156"/>
      <c r="S47" s="156" t="s">
        <v>485</v>
      </c>
      <c r="T47" s="156" t="s">
        <v>382</v>
      </c>
      <c r="U47" s="156">
        <v>0</v>
      </c>
      <c r="V47" s="156">
        <f t="shared" si="13"/>
        <v>0</v>
      </c>
      <c r="W47" s="156"/>
      <c r="X47" s="156" t="s">
        <v>383</v>
      </c>
      <c r="Y47" s="147"/>
      <c r="Z47" s="147"/>
      <c r="AA47" s="147"/>
      <c r="AB47" s="147"/>
      <c r="AC47" s="147"/>
      <c r="AD47" s="147"/>
      <c r="AE47" s="147"/>
      <c r="AF47" s="147" t="s">
        <v>384</v>
      </c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 outlineLevel="1" x14ac:dyDescent="0.2">
      <c r="A48" s="176">
        <v>39</v>
      </c>
      <c r="B48" s="177" t="s">
        <v>2988</v>
      </c>
      <c r="C48" s="186" t="s">
        <v>2989</v>
      </c>
      <c r="D48" s="178" t="s">
        <v>1957</v>
      </c>
      <c r="E48" s="179">
        <v>11</v>
      </c>
      <c r="F48" s="174"/>
      <c r="G48" s="181">
        <f t="shared" si="7"/>
        <v>0</v>
      </c>
      <c r="H48" s="157">
        <v>0</v>
      </c>
      <c r="I48" s="156">
        <f t="shared" si="8"/>
        <v>0</v>
      </c>
      <c r="J48" s="157">
        <v>1850</v>
      </c>
      <c r="K48" s="156">
        <f t="shared" si="9"/>
        <v>20350</v>
      </c>
      <c r="L48" s="156">
        <v>15</v>
      </c>
      <c r="M48" s="156">
        <f t="shared" si="10"/>
        <v>0</v>
      </c>
      <c r="N48" s="156">
        <v>0</v>
      </c>
      <c r="O48" s="156">
        <f t="shared" si="11"/>
        <v>0</v>
      </c>
      <c r="P48" s="156">
        <v>0</v>
      </c>
      <c r="Q48" s="156">
        <f t="shared" si="12"/>
        <v>0</v>
      </c>
      <c r="R48" s="156"/>
      <c r="S48" s="156" t="s">
        <v>485</v>
      </c>
      <c r="T48" s="156" t="s">
        <v>382</v>
      </c>
      <c r="U48" s="156">
        <v>0</v>
      </c>
      <c r="V48" s="156">
        <f t="shared" si="13"/>
        <v>0</v>
      </c>
      <c r="W48" s="156"/>
      <c r="X48" s="156" t="s">
        <v>383</v>
      </c>
      <c r="Y48" s="147"/>
      <c r="Z48" s="147"/>
      <c r="AA48" s="147"/>
      <c r="AB48" s="147"/>
      <c r="AC48" s="147"/>
      <c r="AD48" s="147"/>
      <c r="AE48" s="147"/>
      <c r="AF48" s="147" t="s">
        <v>384</v>
      </c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</row>
    <row r="49" spans="1:59" x14ac:dyDescent="0.2">
      <c r="A49" s="164" t="s">
        <v>376</v>
      </c>
      <c r="B49" s="165" t="s">
        <v>169</v>
      </c>
      <c r="C49" s="183" t="s">
        <v>174</v>
      </c>
      <c r="D49" s="166"/>
      <c r="E49" s="167"/>
      <c r="F49" s="168"/>
      <c r="G49" s="169">
        <f>SUMIF(AF50:AF63,"&lt;&gt;NOR",G50:G63)</f>
        <v>0</v>
      </c>
      <c r="H49" s="163"/>
      <c r="I49" s="163">
        <f>SUM(I50:I63)</f>
        <v>0</v>
      </c>
      <c r="J49" s="163"/>
      <c r="K49" s="163">
        <f>SUM(K50:K63)</f>
        <v>1575116.4</v>
      </c>
      <c r="L49" s="163"/>
      <c r="M49" s="163">
        <f>SUM(M50:M63)</f>
        <v>0</v>
      </c>
      <c r="N49" s="163"/>
      <c r="O49" s="163">
        <f>SUM(O50:O63)</f>
        <v>0</v>
      </c>
      <c r="P49" s="163"/>
      <c r="Q49" s="163">
        <f>SUM(Q50:Q63)</f>
        <v>0</v>
      </c>
      <c r="R49" s="163"/>
      <c r="S49" s="163"/>
      <c r="T49" s="163"/>
      <c r="U49" s="163"/>
      <c r="V49" s="163">
        <f>SUM(V50:V63)</f>
        <v>0</v>
      </c>
      <c r="W49" s="163"/>
      <c r="X49" s="163"/>
      <c r="AF49" t="s">
        <v>377</v>
      </c>
    </row>
    <row r="50" spans="1:59" outlineLevel="1" x14ac:dyDescent="0.2">
      <c r="A50" s="176">
        <v>40</v>
      </c>
      <c r="B50" s="177" t="s">
        <v>2990</v>
      </c>
      <c r="C50" s="186" t="s">
        <v>2991</v>
      </c>
      <c r="D50" s="178" t="s">
        <v>1957</v>
      </c>
      <c r="E50" s="179">
        <v>180</v>
      </c>
      <c r="F50" s="174"/>
      <c r="G50" s="181">
        <f t="shared" ref="G50:G63" si="14">ROUND(E50*F50,2)</f>
        <v>0</v>
      </c>
      <c r="H50" s="157">
        <v>0</v>
      </c>
      <c r="I50" s="156">
        <f t="shared" ref="I50:I63" si="15">ROUND(E50*H50,2)</f>
        <v>0</v>
      </c>
      <c r="J50" s="157">
        <v>3456</v>
      </c>
      <c r="K50" s="156">
        <f t="shared" ref="K50:K63" si="16">ROUND(E50*J50,2)</f>
        <v>622080</v>
      </c>
      <c r="L50" s="156">
        <v>15</v>
      </c>
      <c r="M50" s="156">
        <f t="shared" ref="M50:M63" si="17">G50*(1+L50/100)</f>
        <v>0</v>
      </c>
      <c r="N50" s="156">
        <v>0</v>
      </c>
      <c r="O50" s="156">
        <f t="shared" ref="O50:O63" si="18">ROUND(E50*N50,2)</f>
        <v>0</v>
      </c>
      <c r="P50" s="156">
        <v>0</v>
      </c>
      <c r="Q50" s="156">
        <f t="shared" ref="Q50:Q63" si="19">ROUND(E50*P50,2)</f>
        <v>0</v>
      </c>
      <c r="R50" s="156"/>
      <c r="S50" s="156" t="s">
        <v>485</v>
      </c>
      <c r="T50" s="156" t="s">
        <v>382</v>
      </c>
      <c r="U50" s="156">
        <v>0</v>
      </c>
      <c r="V50" s="156">
        <f t="shared" ref="V50:V63" si="20">ROUND(E50*U50,2)</f>
        <v>0</v>
      </c>
      <c r="W50" s="156"/>
      <c r="X50" s="156" t="s">
        <v>383</v>
      </c>
      <c r="Y50" s="147"/>
      <c r="Z50" s="147"/>
      <c r="AA50" s="147"/>
      <c r="AB50" s="147"/>
      <c r="AC50" s="147"/>
      <c r="AD50" s="147"/>
      <c r="AE50" s="147"/>
      <c r="AF50" s="147" t="s">
        <v>384</v>
      </c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 outlineLevel="1" x14ac:dyDescent="0.2">
      <c r="A51" s="176">
        <v>41</v>
      </c>
      <c r="B51" s="177" t="s">
        <v>2992</v>
      </c>
      <c r="C51" s="186" t="s">
        <v>2993</v>
      </c>
      <c r="D51" s="178" t="s">
        <v>1957</v>
      </c>
      <c r="E51" s="179">
        <v>8</v>
      </c>
      <c r="F51" s="174"/>
      <c r="G51" s="181">
        <f t="shared" si="14"/>
        <v>0</v>
      </c>
      <c r="H51" s="157">
        <v>0</v>
      </c>
      <c r="I51" s="156">
        <f t="shared" si="15"/>
        <v>0</v>
      </c>
      <c r="J51" s="157">
        <v>3060</v>
      </c>
      <c r="K51" s="156">
        <f t="shared" si="16"/>
        <v>24480</v>
      </c>
      <c r="L51" s="156">
        <v>15</v>
      </c>
      <c r="M51" s="156">
        <f t="shared" si="17"/>
        <v>0</v>
      </c>
      <c r="N51" s="156">
        <v>0</v>
      </c>
      <c r="O51" s="156">
        <f t="shared" si="18"/>
        <v>0</v>
      </c>
      <c r="P51" s="156">
        <v>0</v>
      </c>
      <c r="Q51" s="156">
        <f t="shared" si="19"/>
        <v>0</v>
      </c>
      <c r="R51" s="156"/>
      <c r="S51" s="156" t="s">
        <v>485</v>
      </c>
      <c r="T51" s="156" t="s">
        <v>382</v>
      </c>
      <c r="U51" s="156">
        <v>0</v>
      </c>
      <c r="V51" s="156">
        <f t="shared" si="20"/>
        <v>0</v>
      </c>
      <c r="W51" s="156"/>
      <c r="X51" s="156" t="s">
        <v>383</v>
      </c>
      <c r="Y51" s="147"/>
      <c r="Z51" s="147"/>
      <c r="AA51" s="147"/>
      <c r="AB51" s="147"/>
      <c r="AC51" s="147"/>
      <c r="AD51" s="147"/>
      <c r="AE51" s="147"/>
      <c r="AF51" s="147" t="s">
        <v>384</v>
      </c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 outlineLevel="1" x14ac:dyDescent="0.2">
      <c r="A52" s="176">
        <v>42</v>
      </c>
      <c r="B52" s="177" t="s">
        <v>2994</v>
      </c>
      <c r="C52" s="186" t="s">
        <v>2995</v>
      </c>
      <c r="D52" s="178" t="s">
        <v>1957</v>
      </c>
      <c r="E52" s="179">
        <v>19</v>
      </c>
      <c r="F52" s="174"/>
      <c r="G52" s="181">
        <f t="shared" si="14"/>
        <v>0</v>
      </c>
      <c r="H52" s="157">
        <v>0</v>
      </c>
      <c r="I52" s="156">
        <f t="shared" si="15"/>
        <v>0</v>
      </c>
      <c r="J52" s="157">
        <v>2308.8000000000002</v>
      </c>
      <c r="K52" s="156">
        <f t="shared" si="16"/>
        <v>43867.199999999997</v>
      </c>
      <c r="L52" s="156">
        <v>15</v>
      </c>
      <c r="M52" s="156">
        <f t="shared" si="17"/>
        <v>0</v>
      </c>
      <c r="N52" s="156">
        <v>0</v>
      </c>
      <c r="O52" s="156">
        <f t="shared" si="18"/>
        <v>0</v>
      </c>
      <c r="P52" s="156">
        <v>0</v>
      </c>
      <c r="Q52" s="156">
        <f t="shared" si="19"/>
        <v>0</v>
      </c>
      <c r="R52" s="156"/>
      <c r="S52" s="156" t="s">
        <v>485</v>
      </c>
      <c r="T52" s="156" t="s">
        <v>382</v>
      </c>
      <c r="U52" s="156">
        <v>0</v>
      </c>
      <c r="V52" s="156">
        <f t="shared" si="20"/>
        <v>0</v>
      </c>
      <c r="W52" s="156"/>
      <c r="X52" s="156" t="s">
        <v>383</v>
      </c>
      <c r="Y52" s="147"/>
      <c r="Z52" s="147"/>
      <c r="AA52" s="147"/>
      <c r="AB52" s="147"/>
      <c r="AC52" s="147"/>
      <c r="AD52" s="147"/>
      <c r="AE52" s="147"/>
      <c r="AF52" s="147" t="s">
        <v>384</v>
      </c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 outlineLevel="1" x14ac:dyDescent="0.2">
      <c r="A53" s="176">
        <v>43</v>
      </c>
      <c r="B53" s="177" t="s">
        <v>2996</v>
      </c>
      <c r="C53" s="186" t="s">
        <v>2997</v>
      </c>
      <c r="D53" s="178" t="s">
        <v>1957</v>
      </c>
      <c r="E53" s="179">
        <v>30</v>
      </c>
      <c r="F53" s="174"/>
      <c r="G53" s="181">
        <f t="shared" si="14"/>
        <v>0</v>
      </c>
      <c r="H53" s="157">
        <v>0</v>
      </c>
      <c r="I53" s="156">
        <f t="shared" si="15"/>
        <v>0</v>
      </c>
      <c r="J53" s="157">
        <v>2550</v>
      </c>
      <c r="K53" s="156">
        <f t="shared" si="16"/>
        <v>76500</v>
      </c>
      <c r="L53" s="156">
        <v>15</v>
      </c>
      <c r="M53" s="156">
        <f t="shared" si="17"/>
        <v>0</v>
      </c>
      <c r="N53" s="156">
        <v>0</v>
      </c>
      <c r="O53" s="156">
        <f t="shared" si="18"/>
        <v>0</v>
      </c>
      <c r="P53" s="156">
        <v>0</v>
      </c>
      <c r="Q53" s="156">
        <f t="shared" si="19"/>
        <v>0</v>
      </c>
      <c r="R53" s="156"/>
      <c r="S53" s="156" t="s">
        <v>485</v>
      </c>
      <c r="T53" s="156" t="s">
        <v>382</v>
      </c>
      <c r="U53" s="156">
        <v>0</v>
      </c>
      <c r="V53" s="156">
        <f t="shared" si="20"/>
        <v>0</v>
      </c>
      <c r="W53" s="156"/>
      <c r="X53" s="156" t="s">
        <v>383</v>
      </c>
      <c r="Y53" s="147"/>
      <c r="Z53" s="147"/>
      <c r="AA53" s="147"/>
      <c r="AB53" s="147"/>
      <c r="AC53" s="147"/>
      <c r="AD53" s="147"/>
      <c r="AE53" s="147"/>
      <c r="AF53" s="147" t="s">
        <v>384</v>
      </c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 outlineLevel="1" x14ac:dyDescent="0.2">
      <c r="A54" s="176">
        <v>44</v>
      </c>
      <c r="B54" s="177" t="s">
        <v>2998</v>
      </c>
      <c r="C54" s="186" t="s">
        <v>2999</v>
      </c>
      <c r="D54" s="178" t="s">
        <v>1957</v>
      </c>
      <c r="E54" s="179">
        <v>46</v>
      </c>
      <c r="F54" s="174"/>
      <c r="G54" s="181">
        <f t="shared" si="14"/>
        <v>0</v>
      </c>
      <c r="H54" s="157">
        <v>0</v>
      </c>
      <c r="I54" s="156">
        <f t="shared" si="15"/>
        <v>0</v>
      </c>
      <c r="J54" s="157">
        <v>2220</v>
      </c>
      <c r="K54" s="156">
        <f t="shared" si="16"/>
        <v>102120</v>
      </c>
      <c r="L54" s="156">
        <v>15</v>
      </c>
      <c r="M54" s="156">
        <f t="shared" si="17"/>
        <v>0</v>
      </c>
      <c r="N54" s="156">
        <v>0</v>
      </c>
      <c r="O54" s="156">
        <f t="shared" si="18"/>
        <v>0</v>
      </c>
      <c r="P54" s="156">
        <v>0</v>
      </c>
      <c r="Q54" s="156">
        <f t="shared" si="19"/>
        <v>0</v>
      </c>
      <c r="R54" s="156"/>
      <c r="S54" s="156" t="s">
        <v>485</v>
      </c>
      <c r="T54" s="156" t="s">
        <v>382</v>
      </c>
      <c r="U54" s="156">
        <v>0</v>
      </c>
      <c r="V54" s="156">
        <f t="shared" si="20"/>
        <v>0</v>
      </c>
      <c r="W54" s="156"/>
      <c r="X54" s="156" t="s">
        <v>383</v>
      </c>
      <c r="Y54" s="147"/>
      <c r="Z54" s="147"/>
      <c r="AA54" s="147"/>
      <c r="AB54" s="147"/>
      <c r="AC54" s="147"/>
      <c r="AD54" s="147"/>
      <c r="AE54" s="147"/>
      <c r="AF54" s="147" t="s">
        <v>384</v>
      </c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</row>
    <row r="55" spans="1:59" outlineLevel="1" x14ac:dyDescent="0.2">
      <c r="A55" s="176">
        <v>45</v>
      </c>
      <c r="B55" s="177" t="s">
        <v>3000</v>
      </c>
      <c r="C55" s="186" t="s">
        <v>3001</v>
      </c>
      <c r="D55" s="178" t="s">
        <v>1957</v>
      </c>
      <c r="E55" s="179">
        <v>78</v>
      </c>
      <c r="F55" s="174"/>
      <c r="G55" s="181">
        <f t="shared" si="14"/>
        <v>0</v>
      </c>
      <c r="H55" s="157">
        <v>0</v>
      </c>
      <c r="I55" s="156">
        <f t="shared" si="15"/>
        <v>0</v>
      </c>
      <c r="J55" s="157">
        <v>2160</v>
      </c>
      <c r="K55" s="156">
        <f t="shared" si="16"/>
        <v>168480</v>
      </c>
      <c r="L55" s="156">
        <v>15</v>
      </c>
      <c r="M55" s="156">
        <f t="shared" si="17"/>
        <v>0</v>
      </c>
      <c r="N55" s="156">
        <v>0</v>
      </c>
      <c r="O55" s="156">
        <f t="shared" si="18"/>
        <v>0</v>
      </c>
      <c r="P55" s="156">
        <v>0</v>
      </c>
      <c r="Q55" s="156">
        <f t="shared" si="19"/>
        <v>0</v>
      </c>
      <c r="R55" s="156"/>
      <c r="S55" s="156" t="s">
        <v>485</v>
      </c>
      <c r="T55" s="156" t="s">
        <v>382</v>
      </c>
      <c r="U55" s="156">
        <v>0</v>
      </c>
      <c r="V55" s="156">
        <f t="shared" si="20"/>
        <v>0</v>
      </c>
      <c r="W55" s="156"/>
      <c r="X55" s="156" t="s">
        <v>383</v>
      </c>
      <c r="Y55" s="147"/>
      <c r="Z55" s="147"/>
      <c r="AA55" s="147"/>
      <c r="AB55" s="147"/>
      <c r="AC55" s="147"/>
      <c r="AD55" s="147"/>
      <c r="AE55" s="147"/>
      <c r="AF55" s="147" t="s">
        <v>384</v>
      </c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 outlineLevel="1" x14ac:dyDescent="0.2">
      <c r="A56" s="176">
        <v>46</v>
      </c>
      <c r="B56" s="177" t="s">
        <v>3002</v>
      </c>
      <c r="C56" s="186" t="s">
        <v>3003</v>
      </c>
      <c r="D56" s="178" t="s">
        <v>1957</v>
      </c>
      <c r="E56" s="179">
        <v>19</v>
      </c>
      <c r="F56" s="174"/>
      <c r="G56" s="181">
        <f t="shared" si="14"/>
        <v>0</v>
      </c>
      <c r="H56" s="157">
        <v>0</v>
      </c>
      <c r="I56" s="156">
        <f t="shared" si="15"/>
        <v>0</v>
      </c>
      <c r="J56" s="157">
        <v>2160</v>
      </c>
      <c r="K56" s="156">
        <f t="shared" si="16"/>
        <v>41040</v>
      </c>
      <c r="L56" s="156">
        <v>15</v>
      </c>
      <c r="M56" s="156">
        <f t="shared" si="17"/>
        <v>0</v>
      </c>
      <c r="N56" s="156">
        <v>0</v>
      </c>
      <c r="O56" s="156">
        <f t="shared" si="18"/>
        <v>0</v>
      </c>
      <c r="P56" s="156">
        <v>0</v>
      </c>
      <c r="Q56" s="156">
        <f t="shared" si="19"/>
        <v>0</v>
      </c>
      <c r="R56" s="156"/>
      <c r="S56" s="156" t="s">
        <v>485</v>
      </c>
      <c r="T56" s="156" t="s">
        <v>382</v>
      </c>
      <c r="U56" s="156">
        <v>0</v>
      </c>
      <c r="V56" s="156">
        <f t="shared" si="20"/>
        <v>0</v>
      </c>
      <c r="W56" s="156"/>
      <c r="X56" s="156" t="s">
        <v>383</v>
      </c>
      <c r="Y56" s="147"/>
      <c r="Z56" s="147"/>
      <c r="AA56" s="147"/>
      <c r="AB56" s="147"/>
      <c r="AC56" s="147"/>
      <c r="AD56" s="147"/>
      <c r="AE56" s="147"/>
      <c r="AF56" s="147" t="s">
        <v>384</v>
      </c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</row>
    <row r="57" spans="1:59" outlineLevel="1" x14ac:dyDescent="0.2">
      <c r="A57" s="176">
        <v>47</v>
      </c>
      <c r="B57" s="177" t="s">
        <v>3004</v>
      </c>
      <c r="C57" s="186" t="s">
        <v>3005</v>
      </c>
      <c r="D57" s="178" t="s">
        <v>1957</v>
      </c>
      <c r="E57" s="179">
        <v>61</v>
      </c>
      <c r="F57" s="174"/>
      <c r="G57" s="181">
        <f t="shared" si="14"/>
        <v>0</v>
      </c>
      <c r="H57" s="157">
        <v>0</v>
      </c>
      <c r="I57" s="156">
        <f t="shared" si="15"/>
        <v>0</v>
      </c>
      <c r="J57" s="157">
        <v>2160</v>
      </c>
      <c r="K57" s="156">
        <f t="shared" si="16"/>
        <v>131760</v>
      </c>
      <c r="L57" s="156">
        <v>15</v>
      </c>
      <c r="M57" s="156">
        <f t="shared" si="17"/>
        <v>0</v>
      </c>
      <c r="N57" s="156">
        <v>0</v>
      </c>
      <c r="O57" s="156">
        <f t="shared" si="18"/>
        <v>0</v>
      </c>
      <c r="P57" s="156">
        <v>0</v>
      </c>
      <c r="Q57" s="156">
        <f t="shared" si="19"/>
        <v>0</v>
      </c>
      <c r="R57" s="156"/>
      <c r="S57" s="156" t="s">
        <v>485</v>
      </c>
      <c r="T57" s="156" t="s">
        <v>382</v>
      </c>
      <c r="U57" s="156">
        <v>0</v>
      </c>
      <c r="V57" s="156">
        <f t="shared" si="20"/>
        <v>0</v>
      </c>
      <c r="W57" s="156"/>
      <c r="X57" s="156" t="s">
        <v>383</v>
      </c>
      <c r="Y57" s="147"/>
      <c r="Z57" s="147"/>
      <c r="AA57" s="147"/>
      <c r="AB57" s="147"/>
      <c r="AC57" s="147"/>
      <c r="AD57" s="147"/>
      <c r="AE57" s="147"/>
      <c r="AF57" s="147" t="s">
        <v>384</v>
      </c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 outlineLevel="1" x14ac:dyDescent="0.2">
      <c r="A58" s="176">
        <v>48</v>
      </c>
      <c r="B58" s="177" t="s">
        <v>3006</v>
      </c>
      <c r="C58" s="186" t="s">
        <v>3007</v>
      </c>
      <c r="D58" s="178" t="s">
        <v>1957</v>
      </c>
      <c r="E58" s="179">
        <v>88</v>
      </c>
      <c r="F58" s="174"/>
      <c r="G58" s="181">
        <f t="shared" si="14"/>
        <v>0</v>
      </c>
      <c r="H58" s="157">
        <v>0</v>
      </c>
      <c r="I58" s="156">
        <f t="shared" si="15"/>
        <v>0</v>
      </c>
      <c r="J58" s="157">
        <v>2838</v>
      </c>
      <c r="K58" s="156">
        <f t="shared" si="16"/>
        <v>249744</v>
      </c>
      <c r="L58" s="156">
        <v>15</v>
      </c>
      <c r="M58" s="156">
        <f t="shared" si="17"/>
        <v>0</v>
      </c>
      <c r="N58" s="156">
        <v>0</v>
      </c>
      <c r="O58" s="156">
        <f t="shared" si="18"/>
        <v>0</v>
      </c>
      <c r="P58" s="156">
        <v>0</v>
      </c>
      <c r="Q58" s="156">
        <f t="shared" si="19"/>
        <v>0</v>
      </c>
      <c r="R58" s="156"/>
      <c r="S58" s="156" t="s">
        <v>485</v>
      </c>
      <c r="T58" s="156" t="s">
        <v>382</v>
      </c>
      <c r="U58" s="156">
        <v>0</v>
      </c>
      <c r="V58" s="156">
        <f t="shared" si="20"/>
        <v>0</v>
      </c>
      <c r="W58" s="156"/>
      <c r="X58" s="156" t="s">
        <v>383</v>
      </c>
      <c r="Y58" s="147"/>
      <c r="Z58" s="147"/>
      <c r="AA58" s="147"/>
      <c r="AB58" s="147"/>
      <c r="AC58" s="147"/>
      <c r="AD58" s="147"/>
      <c r="AE58" s="147"/>
      <c r="AF58" s="147" t="s">
        <v>384</v>
      </c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</row>
    <row r="59" spans="1:59" outlineLevel="1" x14ac:dyDescent="0.2">
      <c r="A59" s="176">
        <v>49</v>
      </c>
      <c r="B59" s="177" t="s">
        <v>3008</v>
      </c>
      <c r="C59" s="186" t="s">
        <v>3009</v>
      </c>
      <c r="D59" s="178" t="s">
        <v>1957</v>
      </c>
      <c r="E59" s="179">
        <v>24</v>
      </c>
      <c r="F59" s="174"/>
      <c r="G59" s="181">
        <f t="shared" si="14"/>
        <v>0</v>
      </c>
      <c r="H59" s="157">
        <v>0</v>
      </c>
      <c r="I59" s="156">
        <f t="shared" si="15"/>
        <v>0</v>
      </c>
      <c r="J59" s="157">
        <v>2769.6</v>
      </c>
      <c r="K59" s="156">
        <f t="shared" si="16"/>
        <v>66470.399999999994</v>
      </c>
      <c r="L59" s="156">
        <v>15</v>
      </c>
      <c r="M59" s="156">
        <f t="shared" si="17"/>
        <v>0</v>
      </c>
      <c r="N59" s="156">
        <v>0</v>
      </c>
      <c r="O59" s="156">
        <f t="shared" si="18"/>
        <v>0</v>
      </c>
      <c r="P59" s="156">
        <v>0</v>
      </c>
      <c r="Q59" s="156">
        <f t="shared" si="19"/>
        <v>0</v>
      </c>
      <c r="R59" s="156"/>
      <c r="S59" s="156" t="s">
        <v>485</v>
      </c>
      <c r="T59" s="156" t="s">
        <v>382</v>
      </c>
      <c r="U59" s="156">
        <v>0</v>
      </c>
      <c r="V59" s="156">
        <f t="shared" si="20"/>
        <v>0</v>
      </c>
      <c r="W59" s="156"/>
      <c r="X59" s="156" t="s">
        <v>383</v>
      </c>
      <c r="Y59" s="147"/>
      <c r="Z59" s="147"/>
      <c r="AA59" s="147"/>
      <c r="AB59" s="147"/>
      <c r="AC59" s="147"/>
      <c r="AD59" s="147"/>
      <c r="AE59" s="147"/>
      <c r="AF59" s="147" t="s">
        <v>384</v>
      </c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 ht="22.5" outlineLevel="1" x14ac:dyDescent="0.2">
      <c r="A60" s="176">
        <v>50</v>
      </c>
      <c r="B60" s="177" t="s">
        <v>3010</v>
      </c>
      <c r="C60" s="186" t="s">
        <v>3011</v>
      </c>
      <c r="D60" s="178" t="s">
        <v>1957</v>
      </c>
      <c r="E60" s="179">
        <v>3</v>
      </c>
      <c r="F60" s="174"/>
      <c r="G60" s="181">
        <f t="shared" si="14"/>
        <v>0</v>
      </c>
      <c r="H60" s="157">
        <v>0</v>
      </c>
      <c r="I60" s="156">
        <f t="shared" si="15"/>
        <v>0</v>
      </c>
      <c r="J60" s="157">
        <v>8709.6</v>
      </c>
      <c r="K60" s="156">
        <f t="shared" si="16"/>
        <v>26128.799999999999</v>
      </c>
      <c r="L60" s="156">
        <v>15</v>
      </c>
      <c r="M60" s="156">
        <f t="shared" si="17"/>
        <v>0</v>
      </c>
      <c r="N60" s="156">
        <v>0</v>
      </c>
      <c r="O60" s="156">
        <f t="shared" si="18"/>
        <v>0</v>
      </c>
      <c r="P60" s="156">
        <v>0</v>
      </c>
      <c r="Q60" s="156">
        <f t="shared" si="19"/>
        <v>0</v>
      </c>
      <c r="R60" s="156"/>
      <c r="S60" s="156" t="s">
        <v>485</v>
      </c>
      <c r="T60" s="156" t="s">
        <v>382</v>
      </c>
      <c r="U60" s="156">
        <v>0</v>
      </c>
      <c r="V60" s="156">
        <f t="shared" si="20"/>
        <v>0</v>
      </c>
      <c r="W60" s="156"/>
      <c r="X60" s="156" t="s">
        <v>383</v>
      </c>
      <c r="Y60" s="147"/>
      <c r="Z60" s="147"/>
      <c r="AA60" s="147"/>
      <c r="AB60" s="147"/>
      <c r="AC60" s="147"/>
      <c r="AD60" s="147"/>
      <c r="AE60" s="147"/>
      <c r="AF60" s="147" t="s">
        <v>384</v>
      </c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</row>
    <row r="61" spans="1:59" outlineLevel="1" x14ac:dyDescent="0.2">
      <c r="A61" s="176">
        <v>51</v>
      </c>
      <c r="B61" s="177" t="s">
        <v>3012</v>
      </c>
      <c r="C61" s="186" t="s">
        <v>3013</v>
      </c>
      <c r="D61" s="178" t="s">
        <v>1957</v>
      </c>
      <c r="E61" s="179">
        <v>3</v>
      </c>
      <c r="F61" s="174"/>
      <c r="G61" s="181">
        <f t="shared" si="14"/>
        <v>0</v>
      </c>
      <c r="H61" s="157">
        <v>0</v>
      </c>
      <c r="I61" s="156">
        <f t="shared" si="15"/>
        <v>0</v>
      </c>
      <c r="J61" s="157">
        <v>5310</v>
      </c>
      <c r="K61" s="156">
        <f t="shared" si="16"/>
        <v>15930</v>
      </c>
      <c r="L61" s="156">
        <v>15</v>
      </c>
      <c r="M61" s="156">
        <f t="shared" si="17"/>
        <v>0</v>
      </c>
      <c r="N61" s="156">
        <v>0</v>
      </c>
      <c r="O61" s="156">
        <f t="shared" si="18"/>
        <v>0</v>
      </c>
      <c r="P61" s="156">
        <v>0</v>
      </c>
      <c r="Q61" s="156">
        <f t="shared" si="19"/>
        <v>0</v>
      </c>
      <c r="R61" s="156"/>
      <c r="S61" s="156" t="s">
        <v>485</v>
      </c>
      <c r="T61" s="156" t="s">
        <v>382</v>
      </c>
      <c r="U61" s="156">
        <v>0</v>
      </c>
      <c r="V61" s="156">
        <f t="shared" si="20"/>
        <v>0</v>
      </c>
      <c r="W61" s="156"/>
      <c r="X61" s="156" t="s">
        <v>383</v>
      </c>
      <c r="Y61" s="147"/>
      <c r="Z61" s="147"/>
      <c r="AA61" s="147"/>
      <c r="AB61" s="147"/>
      <c r="AC61" s="147"/>
      <c r="AD61" s="147"/>
      <c r="AE61" s="147"/>
      <c r="AF61" s="147" t="s">
        <v>384</v>
      </c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</row>
    <row r="62" spans="1:59" ht="22.5" outlineLevel="1" x14ac:dyDescent="0.2">
      <c r="A62" s="176">
        <v>52</v>
      </c>
      <c r="B62" s="177" t="s">
        <v>3014</v>
      </c>
      <c r="C62" s="186" t="s">
        <v>3015</v>
      </c>
      <c r="D62" s="178" t="s">
        <v>1957</v>
      </c>
      <c r="E62" s="179">
        <v>3</v>
      </c>
      <c r="F62" s="174"/>
      <c r="G62" s="181">
        <f t="shared" si="14"/>
        <v>0</v>
      </c>
      <c r="H62" s="157">
        <v>0</v>
      </c>
      <c r="I62" s="156">
        <f t="shared" si="15"/>
        <v>0</v>
      </c>
      <c r="J62" s="157">
        <v>271.2</v>
      </c>
      <c r="K62" s="156">
        <f t="shared" si="16"/>
        <v>813.6</v>
      </c>
      <c r="L62" s="156">
        <v>15</v>
      </c>
      <c r="M62" s="156">
        <f t="shared" si="17"/>
        <v>0</v>
      </c>
      <c r="N62" s="156">
        <v>0</v>
      </c>
      <c r="O62" s="156">
        <f t="shared" si="18"/>
        <v>0</v>
      </c>
      <c r="P62" s="156">
        <v>0</v>
      </c>
      <c r="Q62" s="156">
        <f t="shared" si="19"/>
        <v>0</v>
      </c>
      <c r="R62" s="156"/>
      <c r="S62" s="156" t="s">
        <v>485</v>
      </c>
      <c r="T62" s="156" t="s">
        <v>382</v>
      </c>
      <c r="U62" s="156">
        <v>0</v>
      </c>
      <c r="V62" s="156">
        <f t="shared" si="20"/>
        <v>0</v>
      </c>
      <c r="W62" s="156"/>
      <c r="X62" s="156" t="s">
        <v>383</v>
      </c>
      <c r="Y62" s="147"/>
      <c r="Z62" s="147"/>
      <c r="AA62" s="147"/>
      <c r="AB62" s="147"/>
      <c r="AC62" s="147"/>
      <c r="AD62" s="147"/>
      <c r="AE62" s="147"/>
      <c r="AF62" s="147" t="s">
        <v>384</v>
      </c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 outlineLevel="1" x14ac:dyDescent="0.2">
      <c r="A63" s="176">
        <v>53</v>
      </c>
      <c r="B63" s="177" t="s">
        <v>3016</v>
      </c>
      <c r="C63" s="186" t="s">
        <v>3017</v>
      </c>
      <c r="D63" s="178" t="s">
        <v>1957</v>
      </c>
      <c r="E63" s="179">
        <v>3</v>
      </c>
      <c r="F63" s="174"/>
      <c r="G63" s="181">
        <f t="shared" si="14"/>
        <v>0</v>
      </c>
      <c r="H63" s="157">
        <v>0</v>
      </c>
      <c r="I63" s="156">
        <f t="shared" si="15"/>
        <v>0</v>
      </c>
      <c r="J63" s="157">
        <v>1900.8</v>
      </c>
      <c r="K63" s="156">
        <f t="shared" si="16"/>
        <v>5702.4</v>
      </c>
      <c r="L63" s="156">
        <v>15</v>
      </c>
      <c r="M63" s="156">
        <f t="shared" si="17"/>
        <v>0</v>
      </c>
      <c r="N63" s="156">
        <v>0</v>
      </c>
      <c r="O63" s="156">
        <f t="shared" si="18"/>
        <v>0</v>
      </c>
      <c r="P63" s="156">
        <v>0</v>
      </c>
      <c r="Q63" s="156">
        <f t="shared" si="19"/>
        <v>0</v>
      </c>
      <c r="R63" s="156"/>
      <c r="S63" s="156" t="s">
        <v>485</v>
      </c>
      <c r="T63" s="156" t="s">
        <v>382</v>
      </c>
      <c r="U63" s="156">
        <v>0</v>
      </c>
      <c r="V63" s="156">
        <f t="shared" si="20"/>
        <v>0</v>
      </c>
      <c r="W63" s="156"/>
      <c r="X63" s="156" t="s">
        <v>383</v>
      </c>
      <c r="Y63" s="147"/>
      <c r="Z63" s="147"/>
      <c r="AA63" s="147"/>
      <c r="AB63" s="147"/>
      <c r="AC63" s="147"/>
      <c r="AD63" s="147"/>
      <c r="AE63" s="147"/>
      <c r="AF63" s="147" t="s">
        <v>384</v>
      </c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 x14ac:dyDescent="0.2">
      <c r="A64" s="164" t="s">
        <v>376</v>
      </c>
      <c r="B64" s="165" t="s">
        <v>181</v>
      </c>
      <c r="C64" s="183" t="s">
        <v>184</v>
      </c>
      <c r="D64" s="166"/>
      <c r="E64" s="167"/>
      <c r="F64" s="168"/>
      <c r="G64" s="169">
        <f>SUMIF(AF65:AF78,"&lt;&gt;NOR",G65:G78)</f>
        <v>0</v>
      </c>
      <c r="H64" s="163"/>
      <c r="I64" s="163">
        <f>SUM(I65:I78)</f>
        <v>2112</v>
      </c>
      <c r="J64" s="163"/>
      <c r="K64" s="163">
        <f>SUM(K65:K78)</f>
        <v>333240</v>
      </c>
      <c r="L64" s="163"/>
      <c r="M64" s="163">
        <f>SUM(M65:M78)</f>
        <v>0</v>
      </c>
      <c r="N64" s="163"/>
      <c r="O64" s="163">
        <f>SUM(O65:O78)</f>
        <v>0</v>
      </c>
      <c r="P64" s="163"/>
      <c r="Q64" s="163">
        <f>SUM(Q65:Q78)</f>
        <v>0</v>
      </c>
      <c r="R64" s="163"/>
      <c r="S64" s="163"/>
      <c r="T64" s="163"/>
      <c r="U64" s="163"/>
      <c r="V64" s="163">
        <f>SUM(V65:V78)</f>
        <v>0</v>
      </c>
      <c r="W64" s="163"/>
      <c r="X64" s="163"/>
      <c r="AF64" t="s">
        <v>377</v>
      </c>
    </row>
    <row r="65" spans="1:59" outlineLevel="1" x14ac:dyDescent="0.2">
      <c r="A65" s="176">
        <v>54</v>
      </c>
      <c r="B65" s="177" t="s">
        <v>3018</v>
      </c>
      <c r="C65" s="186" t="s">
        <v>3019</v>
      </c>
      <c r="D65" s="178" t="s">
        <v>1957</v>
      </c>
      <c r="E65" s="179">
        <v>850</v>
      </c>
      <c r="F65" s="174"/>
      <c r="G65" s="181">
        <f t="shared" ref="G65:G78" si="21">ROUND(E65*F65,2)</f>
        <v>0</v>
      </c>
      <c r="H65" s="157">
        <v>0</v>
      </c>
      <c r="I65" s="156">
        <f t="shared" ref="I65:I78" si="22">ROUND(E65*H65,2)</f>
        <v>0</v>
      </c>
      <c r="J65" s="157">
        <v>32.4</v>
      </c>
      <c r="K65" s="156">
        <f t="shared" ref="K65:K78" si="23">ROUND(E65*J65,2)</f>
        <v>27540</v>
      </c>
      <c r="L65" s="156">
        <v>15</v>
      </c>
      <c r="M65" s="156">
        <f t="shared" ref="M65:M78" si="24">G65*(1+L65/100)</f>
        <v>0</v>
      </c>
      <c r="N65" s="156">
        <v>0</v>
      </c>
      <c r="O65" s="156">
        <f t="shared" ref="O65:O78" si="25">ROUND(E65*N65,2)</f>
        <v>0</v>
      </c>
      <c r="P65" s="156">
        <v>0</v>
      </c>
      <c r="Q65" s="156">
        <f t="shared" ref="Q65:Q78" si="26">ROUND(E65*P65,2)</f>
        <v>0</v>
      </c>
      <c r="R65" s="156"/>
      <c r="S65" s="156" t="s">
        <v>485</v>
      </c>
      <c r="T65" s="156" t="s">
        <v>382</v>
      </c>
      <c r="U65" s="156">
        <v>0</v>
      </c>
      <c r="V65" s="156">
        <f t="shared" ref="V65:V78" si="27">ROUND(E65*U65,2)</f>
        <v>0</v>
      </c>
      <c r="W65" s="156"/>
      <c r="X65" s="156" t="s">
        <v>383</v>
      </c>
      <c r="Y65" s="147"/>
      <c r="Z65" s="147"/>
      <c r="AA65" s="147"/>
      <c r="AB65" s="147"/>
      <c r="AC65" s="147"/>
      <c r="AD65" s="147"/>
      <c r="AE65" s="147"/>
      <c r="AF65" s="147" t="s">
        <v>384</v>
      </c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</row>
    <row r="66" spans="1:59" outlineLevel="1" x14ac:dyDescent="0.2">
      <c r="A66" s="176">
        <v>55</v>
      </c>
      <c r="B66" s="177" t="s">
        <v>3020</v>
      </c>
      <c r="C66" s="186" t="s">
        <v>3021</v>
      </c>
      <c r="D66" s="178" t="s">
        <v>1957</v>
      </c>
      <c r="E66" s="179">
        <v>350</v>
      </c>
      <c r="F66" s="174"/>
      <c r="G66" s="181">
        <f t="shared" si="21"/>
        <v>0</v>
      </c>
      <c r="H66" s="157">
        <v>0</v>
      </c>
      <c r="I66" s="156">
        <f t="shared" si="22"/>
        <v>0</v>
      </c>
      <c r="J66" s="157">
        <v>102</v>
      </c>
      <c r="K66" s="156">
        <f t="shared" si="23"/>
        <v>35700</v>
      </c>
      <c r="L66" s="156">
        <v>15</v>
      </c>
      <c r="M66" s="156">
        <f t="shared" si="24"/>
        <v>0</v>
      </c>
      <c r="N66" s="156">
        <v>0</v>
      </c>
      <c r="O66" s="156">
        <f t="shared" si="25"/>
        <v>0</v>
      </c>
      <c r="P66" s="156">
        <v>0</v>
      </c>
      <c r="Q66" s="156">
        <f t="shared" si="26"/>
        <v>0</v>
      </c>
      <c r="R66" s="156"/>
      <c r="S66" s="156" t="s">
        <v>485</v>
      </c>
      <c r="T66" s="156" t="s">
        <v>382</v>
      </c>
      <c r="U66" s="156">
        <v>0</v>
      </c>
      <c r="V66" s="156">
        <f t="shared" si="27"/>
        <v>0</v>
      </c>
      <c r="W66" s="156"/>
      <c r="X66" s="156" t="s">
        <v>383</v>
      </c>
      <c r="Y66" s="147"/>
      <c r="Z66" s="147"/>
      <c r="AA66" s="147"/>
      <c r="AB66" s="147"/>
      <c r="AC66" s="147"/>
      <c r="AD66" s="147"/>
      <c r="AE66" s="147"/>
      <c r="AF66" s="147" t="s">
        <v>384</v>
      </c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</row>
    <row r="67" spans="1:59" outlineLevel="1" x14ac:dyDescent="0.2">
      <c r="A67" s="176">
        <v>56</v>
      </c>
      <c r="B67" s="177" t="s">
        <v>3022</v>
      </c>
      <c r="C67" s="186" t="s">
        <v>3023</v>
      </c>
      <c r="D67" s="178" t="s">
        <v>3024</v>
      </c>
      <c r="E67" s="179">
        <v>1</v>
      </c>
      <c r="F67" s="174"/>
      <c r="G67" s="181">
        <f t="shared" si="21"/>
        <v>0</v>
      </c>
      <c r="H67" s="157">
        <v>0</v>
      </c>
      <c r="I67" s="156">
        <f t="shared" si="22"/>
        <v>0</v>
      </c>
      <c r="J67" s="157">
        <v>12000</v>
      </c>
      <c r="K67" s="156">
        <f t="shared" si="23"/>
        <v>12000</v>
      </c>
      <c r="L67" s="156">
        <v>15</v>
      </c>
      <c r="M67" s="156">
        <f t="shared" si="24"/>
        <v>0</v>
      </c>
      <c r="N67" s="156">
        <v>0</v>
      </c>
      <c r="O67" s="156">
        <f t="shared" si="25"/>
        <v>0</v>
      </c>
      <c r="P67" s="156">
        <v>0</v>
      </c>
      <c r="Q67" s="156">
        <f t="shared" si="26"/>
        <v>0</v>
      </c>
      <c r="R67" s="156"/>
      <c r="S67" s="156" t="s">
        <v>485</v>
      </c>
      <c r="T67" s="156" t="s">
        <v>382</v>
      </c>
      <c r="U67" s="156">
        <v>0</v>
      </c>
      <c r="V67" s="156">
        <f t="shared" si="27"/>
        <v>0</v>
      </c>
      <c r="W67" s="156"/>
      <c r="X67" s="156" t="s">
        <v>383</v>
      </c>
      <c r="Y67" s="147"/>
      <c r="Z67" s="147"/>
      <c r="AA67" s="147"/>
      <c r="AB67" s="147"/>
      <c r="AC67" s="147"/>
      <c r="AD67" s="147"/>
      <c r="AE67" s="147"/>
      <c r="AF67" s="147" t="s">
        <v>384</v>
      </c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</row>
    <row r="68" spans="1:59" outlineLevel="1" x14ac:dyDescent="0.2">
      <c r="A68" s="176">
        <v>57</v>
      </c>
      <c r="B68" s="177" t="s">
        <v>3025</v>
      </c>
      <c r="C68" s="186" t="s">
        <v>3026</v>
      </c>
      <c r="D68" s="178" t="s">
        <v>397</v>
      </c>
      <c r="E68" s="179">
        <v>2000</v>
      </c>
      <c r="F68" s="174"/>
      <c r="G68" s="181">
        <f t="shared" si="21"/>
        <v>0</v>
      </c>
      <c r="H68" s="157">
        <v>0</v>
      </c>
      <c r="I68" s="156">
        <f t="shared" si="22"/>
        <v>0</v>
      </c>
      <c r="J68" s="157">
        <v>36</v>
      </c>
      <c r="K68" s="156">
        <f t="shared" si="23"/>
        <v>72000</v>
      </c>
      <c r="L68" s="156">
        <v>15</v>
      </c>
      <c r="M68" s="156">
        <f t="shared" si="24"/>
        <v>0</v>
      </c>
      <c r="N68" s="156">
        <v>0</v>
      </c>
      <c r="O68" s="156">
        <f t="shared" si="25"/>
        <v>0</v>
      </c>
      <c r="P68" s="156">
        <v>0</v>
      </c>
      <c r="Q68" s="156">
        <f t="shared" si="26"/>
        <v>0</v>
      </c>
      <c r="R68" s="156"/>
      <c r="S68" s="156" t="s">
        <v>485</v>
      </c>
      <c r="T68" s="156" t="s">
        <v>382</v>
      </c>
      <c r="U68" s="156">
        <v>0</v>
      </c>
      <c r="V68" s="156">
        <f t="shared" si="27"/>
        <v>0</v>
      </c>
      <c r="W68" s="156"/>
      <c r="X68" s="156" t="s">
        <v>383</v>
      </c>
      <c r="Y68" s="147"/>
      <c r="Z68" s="147"/>
      <c r="AA68" s="147"/>
      <c r="AB68" s="147"/>
      <c r="AC68" s="147"/>
      <c r="AD68" s="147"/>
      <c r="AE68" s="147"/>
      <c r="AF68" s="147" t="s">
        <v>384</v>
      </c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</row>
    <row r="69" spans="1:59" outlineLevel="1" x14ac:dyDescent="0.2">
      <c r="A69" s="176">
        <v>58</v>
      </c>
      <c r="B69" s="177" t="s">
        <v>3027</v>
      </c>
      <c r="C69" s="186" t="s">
        <v>3028</v>
      </c>
      <c r="D69" s="178" t="s">
        <v>397</v>
      </c>
      <c r="E69" s="179">
        <v>500</v>
      </c>
      <c r="F69" s="174"/>
      <c r="G69" s="181">
        <f t="shared" si="21"/>
        <v>0</v>
      </c>
      <c r="H69" s="157">
        <v>0</v>
      </c>
      <c r="I69" s="156">
        <f t="shared" si="22"/>
        <v>0</v>
      </c>
      <c r="J69" s="157">
        <v>40</v>
      </c>
      <c r="K69" s="156">
        <f t="shared" si="23"/>
        <v>20000</v>
      </c>
      <c r="L69" s="156">
        <v>15</v>
      </c>
      <c r="M69" s="156">
        <f t="shared" si="24"/>
        <v>0</v>
      </c>
      <c r="N69" s="156">
        <v>0</v>
      </c>
      <c r="O69" s="156">
        <f t="shared" si="25"/>
        <v>0</v>
      </c>
      <c r="P69" s="156">
        <v>0</v>
      </c>
      <c r="Q69" s="156">
        <f t="shared" si="26"/>
        <v>0</v>
      </c>
      <c r="R69" s="156"/>
      <c r="S69" s="156" t="s">
        <v>485</v>
      </c>
      <c r="T69" s="156" t="s">
        <v>382</v>
      </c>
      <c r="U69" s="156">
        <v>0</v>
      </c>
      <c r="V69" s="156">
        <f t="shared" si="27"/>
        <v>0</v>
      </c>
      <c r="W69" s="156"/>
      <c r="X69" s="156" t="s">
        <v>383</v>
      </c>
      <c r="Y69" s="147"/>
      <c r="Z69" s="147"/>
      <c r="AA69" s="147"/>
      <c r="AB69" s="147"/>
      <c r="AC69" s="147"/>
      <c r="AD69" s="147"/>
      <c r="AE69" s="147"/>
      <c r="AF69" s="147" t="s">
        <v>384</v>
      </c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</row>
    <row r="70" spans="1:59" outlineLevel="1" x14ac:dyDescent="0.2">
      <c r="A70" s="176">
        <v>59</v>
      </c>
      <c r="B70" s="177" t="s">
        <v>3029</v>
      </c>
      <c r="C70" s="186" t="s">
        <v>3030</v>
      </c>
      <c r="D70" s="178" t="s">
        <v>397</v>
      </c>
      <c r="E70" s="179">
        <v>500</v>
      </c>
      <c r="F70" s="174"/>
      <c r="G70" s="181">
        <f t="shared" si="21"/>
        <v>0</v>
      </c>
      <c r="H70" s="157">
        <v>0</v>
      </c>
      <c r="I70" s="156">
        <f t="shared" si="22"/>
        <v>0</v>
      </c>
      <c r="J70" s="157">
        <v>65</v>
      </c>
      <c r="K70" s="156">
        <f t="shared" si="23"/>
        <v>32500</v>
      </c>
      <c r="L70" s="156">
        <v>15</v>
      </c>
      <c r="M70" s="156">
        <f t="shared" si="24"/>
        <v>0</v>
      </c>
      <c r="N70" s="156">
        <v>0</v>
      </c>
      <c r="O70" s="156">
        <f t="shared" si="25"/>
        <v>0</v>
      </c>
      <c r="P70" s="156">
        <v>0</v>
      </c>
      <c r="Q70" s="156">
        <f t="shared" si="26"/>
        <v>0</v>
      </c>
      <c r="R70" s="156"/>
      <c r="S70" s="156" t="s">
        <v>485</v>
      </c>
      <c r="T70" s="156" t="s">
        <v>382</v>
      </c>
      <c r="U70" s="156">
        <v>0</v>
      </c>
      <c r="V70" s="156">
        <f t="shared" si="27"/>
        <v>0</v>
      </c>
      <c r="W70" s="156"/>
      <c r="X70" s="156" t="s">
        <v>383</v>
      </c>
      <c r="Y70" s="147"/>
      <c r="Z70" s="147"/>
      <c r="AA70" s="147"/>
      <c r="AB70" s="147"/>
      <c r="AC70" s="147"/>
      <c r="AD70" s="147"/>
      <c r="AE70" s="147"/>
      <c r="AF70" s="147" t="s">
        <v>384</v>
      </c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</row>
    <row r="71" spans="1:59" outlineLevel="1" x14ac:dyDescent="0.2">
      <c r="A71" s="176">
        <v>60</v>
      </c>
      <c r="B71" s="177" t="s">
        <v>3031</v>
      </c>
      <c r="C71" s="186" t="s">
        <v>3032</v>
      </c>
      <c r="D71" s="178" t="s">
        <v>397</v>
      </c>
      <c r="E71" s="179">
        <v>300</v>
      </c>
      <c r="F71" s="174"/>
      <c r="G71" s="181">
        <f t="shared" si="21"/>
        <v>0</v>
      </c>
      <c r="H71" s="157">
        <v>0</v>
      </c>
      <c r="I71" s="156">
        <f t="shared" si="22"/>
        <v>0</v>
      </c>
      <c r="J71" s="157">
        <v>91</v>
      </c>
      <c r="K71" s="156">
        <f t="shared" si="23"/>
        <v>27300</v>
      </c>
      <c r="L71" s="156">
        <v>15</v>
      </c>
      <c r="M71" s="156">
        <f t="shared" si="24"/>
        <v>0</v>
      </c>
      <c r="N71" s="156">
        <v>0</v>
      </c>
      <c r="O71" s="156">
        <f t="shared" si="25"/>
        <v>0</v>
      </c>
      <c r="P71" s="156">
        <v>0</v>
      </c>
      <c r="Q71" s="156">
        <f t="shared" si="26"/>
        <v>0</v>
      </c>
      <c r="R71" s="156"/>
      <c r="S71" s="156" t="s">
        <v>485</v>
      </c>
      <c r="T71" s="156" t="s">
        <v>382</v>
      </c>
      <c r="U71" s="156">
        <v>0</v>
      </c>
      <c r="V71" s="156">
        <f t="shared" si="27"/>
        <v>0</v>
      </c>
      <c r="W71" s="156"/>
      <c r="X71" s="156" t="s">
        <v>383</v>
      </c>
      <c r="Y71" s="147"/>
      <c r="Z71" s="147"/>
      <c r="AA71" s="147"/>
      <c r="AB71" s="147"/>
      <c r="AC71" s="147"/>
      <c r="AD71" s="147"/>
      <c r="AE71" s="147"/>
      <c r="AF71" s="147" t="s">
        <v>384</v>
      </c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</row>
    <row r="72" spans="1:59" ht="22.5" outlineLevel="1" x14ac:dyDescent="0.2">
      <c r="A72" s="176">
        <v>61</v>
      </c>
      <c r="B72" s="177" t="s">
        <v>3033</v>
      </c>
      <c r="C72" s="186" t="s">
        <v>3034</v>
      </c>
      <c r="D72" s="178" t="s">
        <v>397</v>
      </c>
      <c r="E72" s="179">
        <v>160</v>
      </c>
      <c r="F72" s="174"/>
      <c r="G72" s="181">
        <f t="shared" si="21"/>
        <v>0</v>
      </c>
      <c r="H72" s="157">
        <v>0</v>
      </c>
      <c r="I72" s="156">
        <f t="shared" si="22"/>
        <v>0</v>
      </c>
      <c r="J72" s="157">
        <v>114</v>
      </c>
      <c r="K72" s="156">
        <f t="shared" si="23"/>
        <v>18240</v>
      </c>
      <c r="L72" s="156">
        <v>15</v>
      </c>
      <c r="M72" s="156">
        <f t="shared" si="24"/>
        <v>0</v>
      </c>
      <c r="N72" s="156">
        <v>0</v>
      </c>
      <c r="O72" s="156">
        <f t="shared" si="25"/>
        <v>0</v>
      </c>
      <c r="P72" s="156">
        <v>0</v>
      </c>
      <c r="Q72" s="156">
        <f t="shared" si="26"/>
        <v>0</v>
      </c>
      <c r="R72" s="156"/>
      <c r="S72" s="156" t="s">
        <v>485</v>
      </c>
      <c r="T72" s="156" t="s">
        <v>382</v>
      </c>
      <c r="U72" s="156">
        <v>0</v>
      </c>
      <c r="V72" s="156">
        <f t="shared" si="27"/>
        <v>0</v>
      </c>
      <c r="W72" s="156"/>
      <c r="X72" s="156" t="s">
        <v>383</v>
      </c>
      <c r="Y72" s="147"/>
      <c r="Z72" s="147"/>
      <c r="AA72" s="147"/>
      <c r="AB72" s="147"/>
      <c r="AC72" s="147"/>
      <c r="AD72" s="147"/>
      <c r="AE72" s="147"/>
      <c r="AF72" s="147" t="s">
        <v>384</v>
      </c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</row>
    <row r="73" spans="1:59" ht="22.5" outlineLevel="1" x14ac:dyDescent="0.2">
      <c r="A73" s="176">
        <v>62</v>
      </c>
      <c r="B73" s="177" t="s">
        <v>3035</v>
      </c>
      <c r="C73" s="186" t="s">
        <v>3036</v>
      </c>
      <c r="D73" s="178" t="s">
        <v>397</v>
      </c>
      <c r="E73" s="179">
        <v>80</v>
      </c>
      <c r="F73" s="174"/>
      <c r="G73" s="181">
        <f t="shared" si="21"/>
        <v>0</v>
      </c>
      <c r="H73" s="157">
        <v>0</v>
      </c>
      <c r="I73" s="156">
        <f t="shared" si="22"/>
        <v>0</v>
      </c>
      <c r="J73" s="157">
        <v>72</v>
      </c>
      <c r="K73" s="156">
        <f t="shared" si="23"/>
        <v>5760</v>
      </c>
      <c r="L73" s="156">
        <v>15</v>
      </c>
      <c r="M73" s="156">
        <f t="shared" si="24"/>
        <v>0</v>
      </c>
      <c r="N73" s="156">
        <v>0</v>
      </c>
      <c r="O73" s="156">
        <f t="shared" si="25"/>
        <v>0</v>
      </c>
      <c r="P73" s="156">
        <v>0</v>
      </c>
      <c r="Q73" s="156">
        <f t="shared" si="26"/>
        <v>0</v>
      </c>
      <c r="R73" s="156"/>
      <c r="S73" s="156" t="s">
        <v>485</v>
      </c>
      <c r="T73" s="156" t="s">
        <v>382</v>
      </c>
      <c r="U73" s="156">
        <v>0</v>
      </c>
      <c r="V73" s="156">
        <f t="shared" si="27"/>
        <v>0</v>
      </c>
      <c r="W73" s="156"/>
      <c r="X73" s="156" t="s">
        <v>383</v>
      </c>
      <c r="Y73" s="147"/>
      <c r="Z73" s="147"/>
      <c r="AA73" s="147"/>
      <c r="AB73" s="147"/>
      <c r="AC73" s="147"/>
      <c r="AD73" s="147"/>
      <c r="AE73" s="147"/>
      <c r="AF73" s="147" t="s">
        <v>384</v>
      </c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</row>
    <row r="74" spans="1:59" outlineLevel="1" x14ac:dyDescent="0.2">
      <c r="A74" s="176">
        <v>63</v>
      </c>
      <c r="B74" s="177" t="s">
        <v>3037</v>
      </c>
      <c r="C74" s="186" t="s">
        <v>3038</v>
      </c>
      <c r="D74" s="178" t="s">
        <v>397</v>
      </c>
      <c r="E74" s="179">
        <v>220</v>
      </c>
      <c r="F74" s="174"/>
      <c r="G74" s="181">
        <f t="shared" si="21"/>
        <v>0</v>
      </c>
      <c r="H74" s="157">
        <v>9.6</v>
      </c>
      <c r="I74" s="156">
        <f t="shared" si="22"/>
        <v>2112</v>
      </c>
      <c r="J74" s="157">
        <v>0</v>
      </c>
      <c r="K74" s="156">
        <f t="shared" si="23"/>
        <v>0</v>
      </c>
      <c r="L74" s="156">
        <v>15</v>
      </c>
      <c r="M74" s="156">
        <f t="shared" si="24"/>
        <v>0</v>
      </c>
      <c r="N74" s="156">
        <v>0</v>
      </c>
      <c r="O74" s="156">
        <f t="shared" si="25"/>
        <v>0</v>
      </c>
      <c r="P74" s="156">
        <v>0</v>
      </c>
      <c r="Q74" s="156">
        <f t="shared" si="26"/>
        <v>0</v>
      </c>
      <c r="R74" s="156"/>
      <c r="S74" s="156" t="s">
        <v>485</v>
      </c>
      <c r="T74" s="156" t="s">
        <v>382</v>
      </c>
      <c r="U74" s="156">
        <v>0</v>
      </c>
      <c r="V74" s="156">
        <f t="shared" si="27"/>
        <v>0</v>
      </c>
      <c r="W74" s="156"/>
      <c r="X74" s="156" t="s">
        <v>407</v>
      </c>
      <c r="Y74" s="147"/>
      <c r="Z74" s="147"/>
      <c r="AA74" s="147"/>
      <c r="AB74" s="147"/>
      <c r="AC74" s="147"/>
      <c r="AD74" s="147"/>
      <c r="AE74" s="147"/>
      <c r="AF74" s="147" t="s">
        <v>408</v>
      </c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</row>
    <row r="75" spans="1:59" outlineLevel="1" x14ac:dyDescent="0.2">
      <c r="A75" s="176">
        <v>64</v>
      </c>
      <c r="B75" s="177" t="s">
        <v>3039</v>
      </c>
      <c r="C75" s="186" t="s">
        <v>3040</v>
      </c>
      <c r="D75" s="178" t="s">
        <v>3024</v>
      </c>
      <c r="E75" s="179">
        <v>1</v>
      </c>
      <c r="F75" s="174"/>
      <c r="G75" s="181">
        <f t="shared" si="21"/>
        <v>0</v>
      </c>
      <c r="H75" s="157">
        <v>0</v>
      </c>
      <c r="I75" s="156">
        <f t="shared" si="22"/>
        <v>0</v>
      </c>
      <c r="J75" s="157">
        <v>24000</v>
      </c>
      <c r="K75" s="156">
        <f t="shared" si="23"/>
        <v>24000</v>
      </c>
      <c r="L75" s="156">
        <v>15</v>
      </c>
      <c r="M75" s="156">
        <f t="shared" si="24"/>
        <v>0</v>
      </c>
      <c r="N75" s="156">
        <v>0</v>
      </c>
      <c r="O75" s="156">
        <f t="shared" si="25"/>
        <v>0</v>
      </c>
      <c r="P75" s="156">
        <v>0</v>
      </c>
      <c r="Q75" s="156">
        <f t="shared" si="26"/>
        <v>0</v>
      </c>
      <c r="R75" s="156"/>
      <c r="S75" s="156" t="s">
        <v>485</v>
      </c>
      <c r="T75" s="156" t="s">
        <v>382</v>
      </c>
      <c r="U75" s="156">
        <v>0</v>
      </c>
      <c r="V75" s="156">
        <f t="shared" si="27"/>
        <v>0</v>
      </c>
      <c r="W75" s="156"/>
      <c r="X75" s="156" t="s">
        <v>383</v>
      </c>
      <c r="Y75" s="147"/>
      <c r="Z75" s="147"/>
      <c r="AA75" s="147"/>
      <c r="AB75" s="147"/>
      <c r="AC75" s="147"/>
      <c r="AD75" s="147"/>
      <c r="AE75" s="147"/>
      <c r="AF75" s="147" t="s">
        <v>384</v>
      </c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</row>
    <row r="76" spans="1:59" outlineLevel="1" x14ac:dyDescent="0.2">
      <c r="A76" s="176">
        <v>65</v>
      </c>
      <c r="B76" s="177" t="s">
        <v>3041</v>
      </c>
      <c r="C76" s="186" t="s">
        <v>3042</v>
      </c>
      <c r="D76" s="178" t="s">
        <v>397</v>
      </c>
      <c r="E76" s="179">
        <v>50</v>
      </c>
      <c r="F76" s="174"/>
      <c r="G76" s="181">
        <f t="shared" si="21"/>
        <v>0</v>
      </c>
      <c r="H76" s="157">
        <v>0</v>
      </c>
      <c r="I76" s="156">
        <f t="shared" si="22"/>
        <v>0</v>
      </c>
      <c r="J76" s="157">
        <v>576</v>
      </c>
      <c r="K76" s="156">
        <f t="shared" si="23"/>
        <v>28800</v>
      </c>
      <c r="L76" s="156">
        <v>15</v>
      </c>
      <c r="M76" s="156">
        <f t="shared" si="24"/>
        <v>0</v>
      </c>
      <c r="N76" s="156">
        <v>0</v>
      </c>
      <c r="O76" s="156">
        <f t="shared" si="25"/>
        <v>0</v>
      </c>
      <c r="P76" s="156">
        <v>0</v>
      </c>
      <c r="Q76" s="156">
        <f t="shared" si="26"/>
        <v>0</v>
      </c>
      <c r="R76" s="156"/>
      <c r="S76" s="156" t="s">
        <v>485</v>
      </c>
      <c r="T76" s="156" t="s">
        <v>382</v>
      </c>
      <c r="U76" s="156">
        <v>0</v>
      </c>
      <c r="V76" s="156">
        <f t="shared" si="27"/>
        <v>0</v>
      </c>
      <c r="W76" s="156"/>
      <c r="X76" s="156" t="s">
        <v>383</v>
      </c>
      <c r="Y76" s="147"/>
      <c r="Z76" s="147"/>
      <c r="AA76" s="147"/>
      <c r="AB76" s="147"/>
      <c r="AC76" s="147"/>
      <c r="AD76" s="147"/>
      <c r="AE76" s="147"/>
      <c r="AF76" s="147" t="s">
        <v>384</v>
      </c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</row>
    <row r="77" spans="1:59" outlineLevel="1" x14ac:dyDescent="0.2">
      <c r="A77" s="176">
        <v>66</v>
      </c>
      <c r="B77" s="177" t="s">
        <v>3043</v>
      </c>
      <c r="C77" s="186" t="s">
        <v>3044</v>
      </c>
      <c r="D77" s="178" t="s">
        <v>397</v>
      </c>
      <c r="E77" s="179">
        <v>12</v>
      </c>
      <c r="F77" s="174"/>
      <c r="G77" s="181">
        <f t="shared" si="21"/>
        <v>0</v>
      </c>
      <c r="H77" s="157">
        <v>0</v>
      </c>
      <c r="I77" s="156">
        <f t="shared" si="22"/>
        <v>0</v>
      </c>
      <c r="J77" s="157">
        <v>450</v>
      </c>
      <c r="K77" s="156">
        <f t="shared" si="23"/>
        <v>5400</v>
      </c>
      <c r="L77" s="156">
        <v>15</v>
      </c>
      <c r="M77" s="156">
        <f t="shared" si="24"/>
        <v>0</v>
      </c>
      <c r="N77" s="156">
        <v>0</v>
      </c>
      <c r="O77" s="156">
        <f t="shared" si="25"/>
        <v>0</v>
      </c>
      <c r="P77" s="156">
        <v>0</v>
      </c>
      <c r="Q77" s="156">
        <f t="shared" si="26"/>
        <v>0</v>
      </c>
      <c r="R77" s="156"/>
      <c r="S77" s="156" t="s">
        <v>485</v>
      </c>
      <c r="T77" s="156" t="s">
        <v>382</v>
      </c>
      <c r="U77" s="156">
        <v>0</v>
      </c>
      <c r="V77" s="156">
        <f t="shared" si="27"/>
        <v>0</v>
      </c>
      <c r="W77" s="156"/>
      <c r="X77" s="156" t="s">
        <v>383</v>
      </c>
      <c r="Y77" s="147"/>
      <c r="Z77" s="147"/>
      <c r="AA77" s="147"/>
      <c r="AB77" s="147"/>
      <c r="AC77" s="147"/>
      <c r="AD77" s="147"/>
      <c r="AE77" s="147"/>
      <c r="AF77" s="147" t="s">
        <v>384</v>
      </c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</row>
    <row r="78" spans="1:59" outlineLevel="1" x14ac:dyDescent="0.2">
      <c r="A78" s="176">
        <v>67</v>
      </c>
      <c r="B78" s="177" t="s">
        <v>3045</v>
      </c>
      <c r="C78" s="186" t="s">
        <v>3046</v>
      </c>
      <c r="D78" s="178" t="s">
        <v>380</v>
      </c>
      <c r="E78" s="179">
        <v>5</v>
      </c>
      <c r="F78" s="174"/>
      <c r="G78" s="181">
        <f t="shared" si="21"/>
        <v>0</v>
      </c>
      <c r="H78" s="157">
        <v>0</v>
      </c>
      <c r="I78" s="156">
        <f t="shared" si="22"/>
        <v>0</v>
      </c>
      <c r="J78" s="157">
        <v>4800</v>
      </c>
      <c r="K78" s="156">
        <f t="shared" si="23"/>
        <v>24000</v>
      </c>
      <c r="L78" s="156">
        <v>15</v>
      </c>
      <c r="M78" s="156">
        <f t="shared" si="24"/>
        <v>0</v>
      </c>
      <c r="N78" s="156">
        <v>0</v>
      </c>
      <c r="O78" s="156">
        <f t="shared" si="25"/>
        <v>0</v>
      </c>
      <c r="P78" s="156">
        <v>0</v>
      </c>
      <c r="Q78" s="156">
        <f t="shared" si="26"/>
        <v>0</v>
      </c>
      <c r="R78" s="156"/>
      <c r="S78" s="156" t="s">
        <v>485</v>
      </c>
      <c r="T78" s="156" t="s">
        <v>382</v>
      </c>
      <c r="U78" s="156">
        <v>0</v>
      </c>
      <c r="V78" s="156">
        <f t="shared" si="27"/>
        <v>0</v>
      </c>
      <c r="W78" s="156"/>
      <c r="X78" s="156" t="s">
        <v>383</v>
      </c>
      <c r="Y78" s="147"/>
      <c r="Z78" s="147"/>
      <c r="AA78" s="147"/>
      <c r="AB78" s="147"/>
      <c r="AC78" s="147"/>
      <c r="AD78" s="147"/>
      <c r="AE78" s="147"/>
      <c r="AF78" s="147" t="s">
        <v>384</v>
      </c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</row>
    <row r="79" spans="1:59" x14ac:dyDescent="0.2">
      <c r="A79" s="164" t="s">
        <v>376</v>
      </c>
      <c r="B79" s="165" t="s">
        <v>187</v>
      </c>
      <c r="C79" s="183" t="s">
        <v>191</v>
      </c>
      <c r="D79" s="166"/>
      <c r="E79" s="167"/>
      <c r="F79" s="168"/>
      <c r="G79" s="169">
        <f>SUMIF(AF80:AF91,"&lt;&gt;NOR",G80:G91)</f>
        <v>0</v>
      </c>
      <c r="H79" s="163"/>
      <c r="I79" s="163">
        <f>SUM(I80:I91)</f>
        <v>0</v>
      </c>
      <c r="J79" s="163"/>
      <c r="K79" s="163">
        <f>SUM(K80:K91)</f>
        <v>512000</v>
      </c>
      <c r="L79" s="163"/>
      <c r="M79" s="163">
        <f>SUM(M80:M91)</f>
        <v>0</v>
      </c>
      <c r="N79" s="163"/>
      <c r="O79" s="163">
        <f>SUM(O80:O91)</f>
        <v>0</v>
      </c>
      <c r="P79" s="163"/>
      <c r="Q79" s="163">
        <f>SUM(Q80:Q91)</f>
        <v>0</v>
      </c>
      <c r="R79" s="163"/>
      <c r="S79" s="163"/>
      <c r="T79" s="163"/>
      <c r="U79" s="163"/>
      <c r="V79" s="163">
        <f>SUM(V80:V91)</f>
        <v>0</v>
      </c>
      <c r="W79" s="163"/>
      <c r="X79" s="163"/>
      <c r="AF79" t="s">
        <v>377</v>
      </c>
    </row>
    <row r="80" spans="1:59" outlineLevel="1" x14ac:dyDescent="0.2">
      <c r="A80" s="176">
        <v>68</v>
      </c>
      <c r="B80" s="177" t="s">
        <v>3047</v>
      </c>
      <c r="C80" s="186" t="s">
        <v>3048</v>
      </c>
      <c r="D80" s="178" t="s">
        <v>3024</v>
      </c>
      <c r="E80" s="179">
        <v>1</v>
      </c>
      <c r="F80" s="174"/>
      <c r="G80" s="181">
        <f t="shared" ref="G80:G91" si="28">ROUND(E80*F80,2)</f>
        <v>0</v>
      </c>
      <c r="H80" s="157">
        <v>0</v>
      </c>
      <c r="I80" s="156">
        <f t="shared" ref="I80:I91" si="29">ROUND(E80*H80,2)</f>
        <v>0</v>
      </c>
      <c r="J80" s="157">
        <v>70000</v>
      </c>
      <c r="K80" s="156">
        <f t="shared" ref="K80:K91" si="30">ROUND(E80*J80,2)</f>
        <v>70000</v>
      </c>
      <c r="L80" s="156">
        <v>15</v>
      </c>
      <c r="M80" s="156">
        <f t="shared" ref="M80:M91" si="31">G80*(1+L80/100)</f>
        <v>0</v>
      </c>
      <c r="N80" s="156">
        <v>0</v>
      </c>
      <c r="O80" s="156">
        <f t="shared" ref="O80:O91" si="32">ROUND(E80*N80,2)</f>
        <v>0</v>
      </c>
      <c r="P80" s="156">
        <v>0</v>
      </c>
      <c r="Q80" s="156">
        <f t="shared" ref="Q80:Q91" si="33">ROUND(E80*P80,2)</f>
        <v>0</v>
      </c>
      <c r="R80" s="156"/>
      <c r="S80" s="156" t="s">
        <v>485</v>
      </c>
      <c r="T80" s="156" t="s">
        <v>382</v>
      </c>
      <c r="U80" s="156">
        <v>0</v>
      </c>
      <c r="V80" s="156">
        <f t="shared" ref="V80:V91" si="34">ROUND(E80*U80,2)</f>
        <v>0</v>
      </c>
      <c r="W80" s="156"/>
      <c r="X80" s="156" t="s">
        <v>383</v>
      </c>
      <c r="Y80" s="147"/>
      <c r="Z80" s="147"/>
      <c r="AA80" s="147"/>
      <c r="AB80" s="147"/>
      <c r="AC80" s="147"/>
      <c r="AD80" s="147"/>
      <c r="AE80" s="147"/>
      <c r="AF80" s="147" t="s">
        <v>384</v>
      </c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</row>
    <row r="81" spans="1:59" outlineLevel="1" x14ac:dyDescent="0.2">
      <c r="A81" s="176">
        <v>69</v>
      </c>
      <c r="B81" s="177" t="s">
        <v>3049</v>
      </c>
      <c r="C81" s="186" t="s">
        <v>3050</v>
      </c>
      <c r="D81" s="178" t="s">
        <v>3024</v>
      </c>
      <c r="E81" s="179">
        <v>1</v>
      </c>
      <c r="F81" s="174"/>
      <c r="G81" s="181">
        <f t="shared" si="28"/>
        <v>0</v>
      </c>
      <c r="H81" s="157">
        <v>0</v>
      </c>
      <c r="I81" s="156">
        <f t="shared" si="29"/>
        <v>0</v>
      </c>
      <c r="J81" s="157">
        <v>140000</v>
      </c>
      <c r="K81" s="156">
        <f t="shared" si="30"/>
        <v>140000</v>
      </c>
      <c r="L81" s="156">
        <v>15</v>
      </c>
      <c r="M81" s="156">
        <f t="shared" si="31"/>
        <v>0</v>
      </c>
      <c r="N81" s="156">
        <v>0</v>
      </c>
      <c r="O81" s="156">
        <f t="shared" si="32"/>
        <v>0</v>
      </c>
      <c r="P81" s="156">
        <v>0</v>
      </c>
      <c r="Q81" s="156">
        <f t="shared" si="33"/>
        <v>0</v>
      </c>
      <c r="R81" s="156"/>
      <c r="S81" s="156" t="s">
        <v>485</v>
      </c>
      <c r="T81" s="156" t="s">
        <v>382</v>
      </c>
      <c r="U81" s="156">
        <v>0</v>
      </c>
      <c r="V81" s="156">
        <f t="shared" si="34"/>
        <v>0</v>
      </c>
      <c r="W81" s="156"/>
      <c r="X81" s="156" t="s">
        <v>383</v>
      </c>
      <c r="Y81" s="147"/>
      <c r="Z81" s="147"/>
      <c r="AA81" s="147"/>
      <c r="AB81" s="147"/>
      <c r="AC81" s="147"/>
      <c r="AD81" s="147"/>
      <c r="AE81" s="147"/>
      <c r="AF81" s="147" t="s">
        <v>384</v>
      </c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</row>
    <row r="82" spans="1:59" outlineLevel="1" x14ac:dyDescent="0.2">
      <c r="A82" s="176">
        <v>70</v>
      </c>
      <c r="B82" s="177" t="s">
        <v>3051</v>
      </c>
      <c r="C82" s="186" t="s">
        <v>3052</v>
      </c>
      <c r="D82" s="178" t="s">
        <v>3024</v>
      </c>
      <c r="E82" s="179">
        <v>1</v>
      </c>
      <c r="F82" s="174"/>
      <c r="G82" s="181">
        <f t="shared" si="28"/>
        <v>0</v>
      </c>
      <c r="H82" s="157">
        <v>0</v>
      </c>
      <c r="I82" s="156">
        <f t="shared" si="29"/>
        <v>0</v>
      </c>
      <c r="J82" s="157">
        <v>95000</v>
      </c>
      <c r="K82" s="156">
        <f t="shared" si="30"/>
        <v>95000</v>
      </c>
      <c r="L82" s="156">
        <v>15</v>
      </c>
      <c r="M82" s="156">
        <f t="shared" si="31"/>
        <v>0</v>
      </c>
      <c r="N82" s="156">
        <v>0</v>
      </c>
      <c r="O82" s="156">
        <f t="shared" si="32"/>
        <v>0</v>
      </c>
      <c r="P82" s="156">
        <v>0</v>
      </c>
      <c r="Q82" s="156">
        <f t="shared" si="33"/>
        <v>0</v>
      </c>
      <c r="R82" s="156"/>
      <c r="S82" s="156" t="s">
        <v>485</v>
      </c>
      <c r="T82" s="156" t="s">
        <v>382</v>
      </c>
      <c r="U82" s="156">
        <v>0</v>
      </c>
      <c r="V82" s="156">
        <f t="shared" si="34"/>
        <v>0</v>
      </c>
      <c r="W82" s="156"/>
      <c r="X82" s="156" t="s">
        <v>383</v>
      </c>
      <c r="Y82" s="147"/>
      <c r="Z82" s="147"/>
      <c r="AA82" s="147"/>
      <c r="AB82" s="147"/>
      <c r="AC82" s="147"/>
      <c r="AD82" s="147"/>
      <c r="AE82" s="147"/>
      <c r="AF82" s="147" t="s">
        <v>384</v>
      </c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</row>
    <row r="83" spans="1:59" ht="22.5" outlineLevel="1" x14ac:dyDescent="0.2">
      <c r="A83" s="176">
        <v>71</v>
      </c>
      <c r="B83" s="177" t="s">
        <v>3053</v>
      </c>
      <c r="C83" s="186" t="s">
        <v>3054</v>
      </c>
      <c r="D83" s="178" t="s">
        <v>3024</v>
      </c>
      <c r="E83" s="179">
        <v>1</v>
      </c>
      <c r="F83" s="174"/>
      <c r="G83" s="181">
        <f t="shared" si="28"/>
        <v>0</v>
      </c>
      <c r="H83" s="157">
        <v>0</v>
      </c>
      <c r="I83" s="156">
        <f t="shared" si="29"/>
        <v>0</v>
      </c>
      <c r="J83" s="157">
        <v>15000</v>
      </c>
      <c r="K83" s="156">
        <f t="shared" si="30"/>
        <v>15000</v>
      </c>
      <c r="L83" s="156">
        <v>15</v>
      </c>
      <c r="M83" s="156">
        <f t="shared" si="31"/>
        <v>0</v>
      </c>
      <c r="N83" s="156">
        <v>0</v>
      </c>
      <c r="O83" s="156">
        <f t="shared" si="32"/>
        <v>0</v>
      </c>
      <c r="P83" s="156">
        <v>0</v>
      </c>
      <c r="Q83" s="156">
        <f t="shared" si="33"/>
        <v>0</v>
      </c>
      <c r="R83" s="156"/>
      <c r="S83" s="156" t="s">
        <v>485</v>
      </c>
      <c r="T83" s="156" t="s">
        <v>382</v>
      </c>
      <c r="U83" s="156">
        <v>0</v>
      </c>
      <c r="V83" s="156">
        <f t="shared" si="34"/>
        <v>0</v>
      </c>
      <c r="W83" s="156"/>
      <c r="X83" s="156" t="s">
        <v>383</v>
      </c>
      <c r="Y83" s="147"/>
      <c r="Z83" s="147"/>
      <c r="AA83" s="147"/>
      <c r="AB83" s="147"/>
      <c r="AC83" s="147"/>
      <c r="AD83" s="147"/>
      <c r="AE83" s="147"/>
      <c r="AF83" s="147" t="s">
        <v>384</v>
      </c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</row>
    <row r="84" spans="1:59" outlineLevel="1" x14ac:dyDescent="0.2">
      <c r="A84" s="176">
        <v>72</v>
      </c>
      <c r="B84" s="177" t="s">
        <v>3055</v>
      </c>
      <c r="C84" s="186" t="s">
        <v>3056</v>
      </c>
      <c r="D84" s="178" t="s">
        <v>3024</v>
      </c>
      <c r="E84" s="179">
        <v>1</v>
      </c>
      <c r="F84" s="174"/>
      <c r="G84" s="181">
        <f t="shared" si="28"/>
        <v>0</v>
      </c>
      <c r="H84" s="157">
        <v>0</v>
      </c>
      <c r="I84" s="156">
        <f t="shared" si="29"/>
        <v>0</v>
      </c>
      <c r="J84" s="157">
        <v>26000</v>
      </c>
      <c r="K84" s="156">
        <f t="shared" si="30"/>
        <v>26000</v>
      </c>
      <c r="L84" s="156">
        <v>15</v>
      </c>
      <c r="M84" s="156">
        <f t="shared" si="31"/>
        <v>0</v>
      </c>
      <c r="N84" s="156">
        <v>0</v>
      </c>
      <c r="O84" s="156">
        <f t="shared" si="32"/>
        <v>0</v>
      </c>
      <c r="P84" s="156">
        <v>0</v>
      </c>
      <c r="Q84" s="156">
        <f t="shared" si="33"/>
        <v>0</v>
      </c>
      <c r="R84" s="156"/>
      <c r="S84" s="156" t="s">
        <v>485</v>
      </c>
      <c r="T84" s="156" t="s">
        <v>382</v>
      </c>
      <c r="U84" s="156">
        <v>0</v>
      </c>
      <c r="V84" s="156">
        <f t="shared" si="34"/>
        <v>0</v>
      </c>
      <c r="W84" s="156"/>
      <c r="X84" s="156" t="s">
        <v>383</v>
      </c>
      <c r="Y84" s="147"/>
      <c r="Z84" s="147"/>
      <c r="AA84" s="147"/>
      <c r="AB84" s="147"/>
      <c r="AC84" s="147"/>
      <c r="AD84" s="147"/>
      <c r="AE84" s="147"/>
      <c r="AF84" s="147" t="s">
        <v>384</v>
      </c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</row>
    <row r="85" spans="1:59" outlineLevel="1" x14ac:dyDescent="0.2">
      <c r="A85" s="176">
        <v>73</v>
      </c>
      <c r="B85" s="177" t="s">
        <v>3057</v>
      </c>
      <c r="C85" s="186" t="s">
        <v>3058</v>
      </c>
      <c r="D85" s="178" t="s">
        <v>3024</v>
      </c>
      <c r="E85" s="179">
        <v>1</v>
      </c>
      <c r="F85" s="174"/>
      <c r="G85" s="181">
        <f t="shared" si="28"/>
        <v>0</v>
      </c>
      <c r="H85" s="157">
        <v>0</v>
      </c>
      <c r="I85" s="156">
        <f t="shared" si="29"/>
        <v>0</v>
      </c>
      <c r="J85" s="157">
        <v>35000</v>
      </c>
      <c r="K85" s="156">
        <f t="shared" si="30"/>
        <v>35000</v>
      </c>
      <c r="L85" s="156">
        <v>15</v>
      </c>
      <c r="M85" s="156">
        <f t="shared" si="31"/>
        <v>0</v>
      </c>
      <c r="N85" s="156">
        <v>0</v>
      </c>
      <c r="O85" s="156">
        <f t="shared" si="32"/>
        <v>0</v>
      </c>
      <c r="P85" s="156">
        <v>0</v>
      </c>
      <c r="Q85" s="156">
        <f t="shared" si="33"/>
        <v>0</v>
      </c>
      <c r="R85" s="156"/>
      <c r="S85" s="156" t="s">
        <v>485</v>
      </c>
      <c r="T85" s="156" t="s">
        <v>382</v>
      </c>
      <c r="U85" s="156">
        <v>0</v>
      </c>
      <c r="V85" s="156">
        <f t="shared" si="34"/>
        <v>0</v>
      </c>
      <c r="W85" s="156"/>
      <c r="X85" s="156" t="s">
        <v>383</v>
      </c>
      <c r="Y85" s="147"/>
      <c r="Z85" s="147"/>
      <c r="AA85" s="147"/>
      <c r="AB85" s="147"/>
      <c r="AC85" s="147"/>
      <c r="AD85" s="147"/>
      <c r="AE85" s="147"/>
      <c r="AF85" s="147" t="s">
        <v>384</v>
      </c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</row>
    <row r="86" spans="1:59" outlineLevel="1" x14ac:dyDescent="0.2">
      <c r="A86" s="176">
        <v>74</v>
      </c>
      <c r="B86" s="177" t="s">
        <v>3059</v>
      </c>
      <c r="C86" s="186" t="s">
        <v>3060</v>
      </c>
      <c r="D86" s="178" t="s">
        <v>3024</v>
      </c>
      <c r="E86" s="179">
        <v>1</v>
      </c>
      <c r="F86" s="174"/>
      <c r="G86" s="181">
        <f t="shared" si="28"/>
        <v>0</v>
      </c>
      <c r="H86" s="157">
        <v>0</v>
      </c>
      <c r="I86" s="156">
        <f t="shared" si="29"/>
        <v>0</v>
      </c>
      <c r="J86" s="157">
        <v>22000</v>
      </c>
      <c r="K86" s="156">
        <f t="shared" si="30"/>
        <v>22000</v>
      </c>
      <c r="L86" s="156">
        <v>15</v>
      </c>
      <c r="M86" s="156">
        <f t="shared" si="31"/>
        <v>0</v>
      </c>
      <c r="N86" s="156">
        <v>0</v>
      </c>
      <c r="O86" s="156">
        <f t="shared" si="32"/>
        <v>0</v>
      </c>
      <c r="P86" s="156">
        <v>0</v>
      </c>
      <c r="Q86" s="156">
        <f t="shared" si="33"/>
        <v>0</v>
      </c>
      <c r="R86" s="156"/>
      <c r="S86" s="156" t="s">
        <v>485</v>
      </c>
      <c r="T86" s="156" t="s">
        <v>382</v>
      </c>
      <c r="U86" s="156">
        <v>0</v>
      </c>
      <c r="V86" s="156">
        <f t="shared" si="34"/>
        <v>0</v>
      </c>
      <c r="W86" s="156"/>
      <c r="X86" s="156" t="s">
        <v>383</v>
      </c>
      <c r="Y86" s="147"/>
      <c r="Z86" s="147"/>
      <c r="AA86" s="147"/>
      <c r="AB86" s="147"/>
      <c r="AC86" s="147"/>
      <c r="AD86" s="147"/>
      <c r="AE86" s="147"/>
      <c r="AF86" s="147" t="s">
        <v>384</v>
      </c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</row>
    <row r="87" spans="1:59" outlineLevel="1" x14ac:dyDescent="0.2">
      <c r="A87" s="176">
        <v>75</v>
      </c>
      <c r="B87" s="177" t="s">
        <v>3061</v>
      </c>
      <c r="C87" s="186" t="s">
        <v>3062</v>
      </c>
      <c r="D87" s="178" t="s">
        <v>3024</v>
      </c>
      <c r="E87" s="179">
        <v>1</v>
      </c>
      <c r="F87" s="174"/>
      <c r="G87" s="181">
        <f t="shared" si="28"/>
        <v>0</v>
      </c>
      <c r="H87" s="157">
        <v>0</v>
      </c>
      <c r="I87" s="156">
        <f t="shared" si="29"/>
        <v>0</v>
      </c>
      <c r="J87" s="157">
        <v>22000</v>
      </c>
      <c r="K87" s="156">
        <f t="shared" si="30"/>
        <v>22000</v>
      </c>
      <c r="L87" s="156">
        <v>15</v>
      </c>
      <c r="M87" s="156">
        <f t="shared" si="31"/>
        <v>0</v>
      </c>
      <c r="N87" s="156">
        <v>0</v>
      </c>
      <c r="O87" s="156">
        <f t="shared" si="32"/>
        <v>0</v>
      </c>
      <c r="P87" s="156">
        <v>0</v>
      </c>
      <c r="Q87" s="156">
        <f t="shared" si="33"/>
        <v>0</v>
      </c>
      <c r="R87" s="156"/>
      <c r="S87" s="156" t="s">
        <v>485</v>
      </c>
      <c r="T87" s="156" t="s">
        <v>382</v>
      </c>
      <c r="U87" s="156">
        <v>0</v>
      </c>
      <c r="V87" s="156">
        <f t="shared" si="34"/>
        <v>0</v>
      </c>
      <c r="W87" s="156"/>
      <c r="X87" s="156" t="s">
        <v>383</v>
      </c>
      <c r="Y87" s="147"/>
      <c r="Z87" s="147"/>
      <c r="AA87" s="147"/>
      <c r="AB87" s="147"/>
      <c r="AC87" s="147"/>
      <c r="AD87" s="147"/>
      <c r="AE87" s="147"/>
      <c r="AF87" s="147" t="s">
        <v>384</v>
      </c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</row>
    <row r="88" spans="1:59" ht="22.5" outlineLevel="1" x14ac:dyDescent="0.2">
      <c r="A88" s="176">
        <v>76</v>
      </c>
      <c r="B88" s="177" t="s">
        <v>3063</v>
      </c>
      <c r="C88" s="186" t="s">
        <v>3064</v>
      </c>
      <c r="D88" s="178" t="s">
        <v>3024</v>
      </c>
      <c r="E88" s="179">
        <v>1</v>
      </c>
      <c r="F88" s="174"/>
      <c r="G88" s="181">
        <f t="shared" si="28"/>
        <v>0</v>
      </c>
      <c r="H88" s="157">
        <v>0</v>
      </c>
      <c r="I88" s="156">
        <f t="shared" si="29"/>
        <v>0</v>
      </c>
      <c r="J88" s="157">
        <v>11000</v>
      </c>
      <c r="K88" s="156">
        <f t="shared" si="30"/>
        <v>11000</v>
      </c>
      <c r="L88" s="156">
        <v>15</v>
      </c>
      <c r="M88" s="156">
        <f t="shared" si="31"/>
        <v>0</v>
      </c>
      <c r="N88" s="156">
        <v>0</v>
      </c>
      <c r="O88" s="156">
        <f t="shared" si="32"/>
        <v>0</v>
      </c>
      <c r="P88" s="156">
        <v>0</v>
      </c>
      <c r="Q88" s="156">
        <f t="shared" si="33"/>
        <v>0</v>
      </c>
      <c r="R88" s="156"/>
      <c r="S88" s="156" t="s">
        <v>485</v>
      </c>
      <c r="T88" s="156" t="s">
        <v>382</v>
      </c>
      <c r="U88" s="156">
        <v>0</v>
      </c>
      <c r="V88" s="156">
        <f t="shared" si="34"/>
        <v>0</v>
      </c>
      <c r="W88" s="156"/>
      <c r="X88" s="156" t="s">
        <v>383</v>
      </c>
      <c r="Y88" s="147"/>
      <c r="Z88" s="147"/>
      <c r="AA88" s="147"/>
      <c r="AB88" s="147"/>
      <c r="AC88" s="147"/>
      <c r="AD88" s="147"/>
      <c r="AE88" s="147"/>
      <c r="AF88" s="147" t="s">
        <v>384</v>
      </c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</row>
    <row r="89" spans="1:59" ht="22.5" outlineLevel="1" x14ac:dyDescent="0.2">
      <c r="A89" s="176">
        <v>77</v>
      </c>
      <c r="B89" s="177" t="s">
        <v>3065</v>
      </c>
      <c r="C89" s="186" t="s">
        <v>3066</v>
      </c>
      <c r="D89" s="178" t="s">
        <v>3024</v>
      </c>
      <c r="E89" s="179">
        <v>1</v>
      </c>
      <c r="F89" s="174"/>
      <c r="G89" s="181">
        <f t="shared" si="28"/>
        <v>0</v>
      </c>
      <c r="H89" s="157">
        <v>0</v>
      </c>
      <c r="I89" s="156">
        <f t="shared" si="29"/>
        <v>0</v>
      </c>
      <c r="J89" s="157">
        <v>16000</v>
      </c>
      <c r="K89" s="156">
        <f t="shared" si="30"/>
        <v>16000</v>
      </c>
      <c r="L89" s="156">
        <v>15</v>
      </c>
      <c r="M89" s="156">
        <f t="shared" si="31"/>
        <v>0</v>
      </c>
      <c r="N89" s="156">
        <v>0</v>
      </c>
      <c r="O89" s="156">
        <f t="shared" si="32"/>
        <v>0</v>
      </c>
      <c r="P89" s="156">
        <v>0</v>
      </c>
      <c r="Q89" s="156">
        <f t="shared" si="33"/>
        <v>0</v>
      </c>
      <c r="R89" s="156"/>
      <c r="S89" s="156" t="s">
        <v>485</v>
      </c>
      <c r="T89" s="156" t="s">
        <v>382</v>
      </c>
      <c r="U89" s="156">
        <v>0</v>
      </c>
      <c r="V89" s="156">
        <f t="shared" si="34"/>
        <v>0</v>
      </c>
      <c r="W89" s="156"/>
      <c r="X89" s="156" t="s">
        <v>383</v>
      </c>
      <c r="Y89" s="147"/>
      <c r="Z89" s="147"/>
      <c r="AA89" s="147"/>
      <c r="AB89" s="147"/>
      <c r="AC89" s="147"/>
      <c r="AD89" s="147"/>
      <c r="AE89" s="147"/>
      <c r="AF89" s="147" t="s">
        <v>384</v>
      </c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</row>
    <row r="90" spans="1:59" outlineLevel="1" x14ac:dyDescent="0.2">
      <c r="A90" s="176">
        <v>78</v>
      </c>
      <c r="B90" s="177" t="s">
        <v>3067</v>
      </c>
      <c r="C90" s="186" t="s">
        <v>3068</v>
      </c>
      <c r="D90" s="178" t="s">
        <v>3024</v>
      </c>
      <c r="E90" s="179">
        <v>1</v>
      </c>
      <c r="F90" s="174"/>
      <c r="G90" s="181">
        <f t="shared" si="28"/>
        <v>0</v>
      </c>
      <c r="H90" s="157">
        <v>0</v>
      </c>
      <c r="I90" s="156">
        <f t="shared" si="29"/>
        <v>0</v>
      </c>
      <c r="J90" s="157">
        <v>45000</v>
      </c>
      <c r="K90" s="156">
        <f t="shared" si="30"/>
        <v>45000</v>
      </c>
      <c r="L90" s="156">
        <v>15</v>
      </c>
      <c r="M90" s="156">
        <f t="shared" si="31"/>
        <v>0</v>
      </c>
      <c r="N90" s="156">
        <v>0</v>
      </c>
      <c r="O90" s="156">
        <f t="shared" si="32"/>
        <v>0</v>
      </c>
      <c r="P90" s="156">
        <v>0</v>
      </c>
      <c r="Q90" s="156">
        <f t="shared" si="33"/>
        <v>0</v>
      </c>
      <c r="R90" s="156"/>
      <c r="S90" s="156" t="s">
        <v>485</v>
      </c>
      <c r="T90" s="156" t="s">
        <v>382</v>
      </c>
      <c r="U90" s="156">
        <v>0</v>
      </c>
      <c r="V90" s="156">
        <f t="shared" si="34"/>
        <v>0</v>
      </c>
      <c r="W90" s="156"/>
      <c r="X90" s="156" t="s">
        <v>383</v>
      </c>
      <c r="Y90" s="147"/>
      <c r="Z90" s="147"/>
      <c r="AA90" s="147"/>
      <c r="AB90" s="147"/>
      <c r="AC90" s="147"/>
      <c r="AD90" s="147"/>
      <c r="AE90" s="147"/>
      <c r="AF90" s="147" t="s">
        <v>384</v>
      </c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</row>
    <row r="91" spans="1:59" ht="22.5" outlineLevel="1" x14ac:dyDescent="0.2">
      <c r="A91" s="176">
        <v>79</v>
      </c>
      <c r="B91" s="177" t="s">
        <v>3069</v>
      </c>
      <c r="C91" s="186" t="s">
        <v>3070</v>
      </c>
      <c r="D91" s="178" t="s">
        <v>3024</v>
      </c>
      <c r="E91" s="179">
        <v>1</v>
      </c>
      <c r="F91" s="174"/>
      <c r="G91" s="181">
        <f t="shared" si="28"/>
        <v>0</v>
      </c>
      <c r="H91" s="157">
        <v>0</v>
      </c>
      <c r="I91" s="156">
        <f t="shared" si="29"/>
        <v>0</v>
      </c>
      <c r="J91" s="157">
        <v>15000</v>
      </c>
      <c r="K91" s="156">
        <f t="shared" si="30"/>
        <v>15000</v>
      </c>
      <c r="L91" s="156">
        <v>15</v>
      </c>
      <c r="M91" s="156">
        <f t="shared" si="31"/>
        <v>0</v>
      </c>
      <c r="N91" s="156">
        <v>0</v>
      </c>
      <c r="O91" s="156">
        <f t="shared" si="32"/>
        <v>0</v>
      </c>
      <c r="P91" s="156">
        <v>0</v>
      </c>
      <c r="Q91" s="156">
        <f t="shared" si="33"/>
        <v>0</v>
      </c>
      <c r="R91" s="156"/>
      <c r="S91" s="156" t="s">
        <v>485</v>
      </c>
      <c r="T91" s="156" t="s">
        <v>382</v>
      </c>
      <c r="U91" s="156">
        <v>0</v>
      </c>
      <c r="V91" s="156">
        <f t="shared" si="34"/>
        <v>0</v>
      </c>
      <c r="W91" s="156"/>
      <c r="X91" s="156" t="s">
        <v>383</v>
      </c>
      <c r="Y91" s="147"/>
      <c r="Z91" s="147"/>
      <c r="AA91" s="147"/>
      <c r="AB91" s="147"/>
      <c r="AC91" s="147"/>
      <c r="AD91" s="147"/>
      <c r="AE91" s="147"/>
      <c r="AF91" s="147" t="s">
        <v>384</v>
      </c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</row>
    <row r="92" spans="1:59" x14ac:dyDescent="0.2">
      <c r="A92" s="164" t="s">
        <v>376</v>
      </c>
      <c r="B92" s="165" t="s">
        <v>192</v>
      </c>
      <c r="C92" s="183" t="s">
        <v>196</v>
      </c>
      <c r="D92" s="166"/>
      <c r="E92" s="167"/>
      <c r="F92" s="168"/>
      <c r="G92" s="169">
        <f>SUMIF(AF93:AF94,"&lt;&gt;NOR",G93:G94)</f>
        <v>0</v>
      </c>
      <c r="H92" s="163"/>
      <c r="I92" s="163">
        <f>SUM(I93:I94)</f>
        <v>0</v>
      </c>
      <c r="J92" s="163"/>
      <c r="K92" s="163">
        <f>SUM(K93:K94)</f>
        <v>560000</v>
      </c>
      <c r="L92" s="163"/>
      <c r="M92" s="163">
        <f>SUM(M93:M94)</f>
        <v>0</v>
      </c>
      <c r="N92" s="163"/>
      <c r="O92" s="163">
        <f>SUM(O93:O94)</f>
        <v>0</v>
      </c>
      <c r="P92" s="163"/>
      <c r="Q92" s="163">
        <f>SUM(Q93:Q94)</f>
        <v>0</v>
      </c>
      <c r="R92" s="163"/>
      <c r="S92" s="163"/>
      <c r="T92" s="163"/>
      <c r="U92" s="163"/>
      <c r="V92" s="163">
        <f>SUM(V93:V94)</f>
        <v>0</v>
      </c>
      <c r="W92" s="163"/>
      <c r="X92" s="163"/>
      <c r="AF92" t="s">
        <v>377</v>
      </c>
    </row>
    <row r="93" spans="1:59" outlineLevel="1" x14ac:dyDescent="0.2">
      <c r="A93" s="176">
        <v>80</v>
      </c>
      <c r="B93" s="177" t="s">
        <v>3071</v>
      </c>
      <c r="C93" s="186" t="s">
        <v>3072</v>
      </c>
      <c r="D93" s="178" t="s">
        <v>3024</v>
      </c>
      <c r="E93" s="179">
        <v>1</v>
      </c>
      <c r="F93" s="174"/>
      <c r="G93" s="181">
        <f>ROUND(E93*F93,2)</f>
        <v>0</v>
      </c>
      <c r="H93" s="157">
        <v>0</v>
      </c>
      <c r="I93" s="156">
        <f>ROUND(E93*H93,2)</f>
        <v>0</v>
      </c>
      <c r="J93" s="157">
        <v>360000</v>
      </c>
      <c r="K93" s="156">
        <f>ROUND(E93*J93,2)</f>
        <v>360000</v>
      </c>
      <c r="L93" s="156">
        <v>15</v>
      </c>
      <c r="M93" s="156">
        <f>G93*(1+L93/100)</f>
        <v>0</v>
      </c>
      <c r="N93" s="156">
        <v>0</v>
      </c>
      <c r="O93" s="156">
        <f>ROUND(E93*N93,2)</f>
        <v>0</v>
      </c>
      <c r="P93" s="156">
        <v>0</v>
      </c>
      <c r="Q93" s="156">
        <f>ROUND(E93*P93,2)</f>
        <v>0</v>
      </c>
      <c r="R93" s="156"/>
      <c r="S93" s="156" t="s">
        <v>485</v>
      </c>
      <c r="T93" s="156" t="s">
        <v>382</v>
      </c>
      <c r="U93" s="156">
        <v>0</v>
      </c>
      <c r="V93" s="156">
        <f>ROUND(E93*U93,2)</f>
        <v>0</v>
      </c>
      <c r="W93" s="156"/>
      <c r="X93" s="156" t="s">
        <v>383</v>
      </c>
      <c r="Y93" s="147"/>
      <c r="Z93" s="147"/>
      <c r="AA93" s="147"/>
      <c r="AB93" s="147"/>
      <c r="AC93" s="147"/>
      <c r="AD93" s="147"/>
      <c r="AE93" s="147"/>
      <c r="AF93" s="147" t="s">
        <v>384</v>
      </c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</row>
    <row r="94" spans="1:59" outlineLevel="1" x14ac:dyDescent="0.2">
      <c r="A94" s="176">
        <v>81</v>
      </c>
      <c r="B94" s="177" t="s">
        <v>3073</v>
      </c>
      <c r="C94" s="186" t="s">
        <v>3074</v>
      </c>
      <c r="D94" s="178" t="s">
        <v>3024</v>
      </c>
      <c r="E94" s="179">
        <v>1</v>
      </c>
      <c r="F94" s="174"/>
      <c r="G94" s="181">
        <f>ROUND(E94*F94,2)</f>
        <v>0</v>
      </c>
      <c r="H94" s="157">
        <v>0</v>
      </c>
      <c r="I94" s="156">
        <f>ROUND(E94*H94,2)</f>
        <v>0</v>
      </c>
      <c r="J94" s="157">
        <v>200000</v>
      </c>
      <c r="K94" s="156">
        <f>ROUND(E94*J94,2)</f>
        <v>200000</v>
      </c>
      <c r="L94" s="156">
        <v>15</v>
      </c>
      <c r="M94" s="156">
        <f>G94*(1+L94/100)</f>
        <v>0</v>
      </c>
      <c r="N94" s="156">
        <v>0</v>
      </c>
      <c r="O94" s="156">
        <f>ROUND(E94*N94,2)</f>
        <v>0</v>
      </c>
      <c r="P94" s="156">
        <v>0</v>
      </c>
      <c r="Q94" s="156">
        <f>ROUND(E94*P94,2)</f>
        <v>0</v>
      </c>
      <c r="R94" s="156"/>
      <c r="S94" s="156" t="s">
        <v>485</v>
      </c>
      <c r="T94" s="156" t="s">
        <v>382</v>
      </c>
      <c r="U94" s="156">
        <v>0</v>
      </c>
      <c r="V94" s="156">
        <f>ROUND(E94*U94,2)</f>
        <v>0</v>
      </c>
      <c r="W94" s="156"/>
      <c r="X94" s="156" t="s">
        <v>383</v>
      </c>
      <c r="Y94" s="147"/>
      <c r="Z94" s="147"/>
      <c r="AA94" s="147"/>
      <c r="AB94" s="147"/>
      <c r="AC94" s="147"/>
      <c r="AD94" s="147"/>
      <c r="AE94" s="147"/>
      <c r="AF94" s="147" t="s">
        <v>384</v>
      </c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</row>
    <row r="95" spans="1:59" x14ac:dyDescent="0.2">
      <c r="A95" s="164" t="s">
        <v>376</v>
      </c>
      <c r="B95" s="165" t="s">
        <v>197</v>
      </c>
      <c r="C95" s="183" t="s">
        <v>200</v>
      </c>
      <c r="D95" s="166"/>
      <c r="E95" s="167"/>
      <c r="F95" s="168"/>
      <c r="G95" s="169">
        <f>SUMIF(AF96:AF97,"&lt;&gt;NOR",G96:G97)</f>
        <v>0</v>
      </c>
      <c r="H95" s="163"/>
      <c r="I95" s="163">
        <f>SUM(I96:I97)</f>
        <v>0</v>
      </c>
      <c r="J95" s="163"/>
      <c r="K95" s="163">
        <f>SUM(K96:K97)</f>
        <v>295000</v>
      </c>
      <c r="L95" s="163"/>
      <c r="M95" s="163">
        <f>SUM(M96:M97)</f>
        <v>0</v>
      </c>
      <c r="N95" s="163"/>
      <c r="O95" s="163">
        <f>SUM(O96:O97)</f>
        <v>0</v>
      </c>
      <c r="P95" s="163"/>
      <c r="Q95" s="163">
        <f>SUM(Q96:Q97)</f>
        <v>0</v>
      </c>
      <c r="R95" s="163"/>
      <c r="S95" s="163"/>
      <c r="T95" s="163"/>
      <c r="U95" s="163"/>
      <c r="V95" s="163">
        <f>SUM(V96:V97)</f>
        <v>0</v>
      </c>
      <c r="W95" s="163"/>
      <c r="X95" s="163"/>
      <c r="AF95" t="s">
        <v>377</v>
      </c>
    </row>
    <row r="96" spans="1:59" ht="45" outlineLevel="1" x14ac:dyDescent="0.2">
      <c r="A96" s="170">
        <v>82</v>
      </c>
      <c r="B96" s="171" t="s">
        <v>3075</v>
      </c>
      <c r="C96" s="184" t="s">
        <v>3076</v>
      </c>
      <c r="D96" s="172" t="s">
        <v>3024</v>
      </c>
      <c r="E96" s="173">
        <v>1</v>
      </c>
      <c r="F96" s="174"/>
      <c r="G96" s="175">
        <f>ROUND(E96*F96,2)</f>
        <v>0</v>
      </c>
      <c r="H96" s="157">
        <v>0</v>
      </c>
      <c r="I96" s="156">
        <f>ROUND(E96*H96,2)</f>
        <v>0</v>
      </c>
      <c r="J96" s="157">
        <v>295000</v>
      </c>
      <c r="K96" s="156">
        <f>ROUND(E96*J96,2)</f>
        <v>295000</v>
      </c>
      <c r="L96" s="156">
        <v>15</v>
      </c>
      <c r="M96" s="156">
        <f>G96*(1+L96/100)</f>
        <v>0</v>
      </c>
      <c r="N96" s="156">
        <v>0</v>
      </c>
      <c r="O96" s="156">
        <f>ROUND(E96*N96,2)</f>
        <v>0</v>
      </c>
      <c r="P96" s="156">
        <v>0</v>
      </c>
      <c r="Q96" s="156">
        <f>ROUND(E96*P96,2)</f>
        <v>0</v>
      </c>
      <c r="R96" s="156"/>
      <c r="S96" s="156" t="s">
        <v>485</v>
      </c>
      <c r="T96" s="156" t="s">
        <v>382</v>
      </c>
      <c r="U96" s="156">
        <v>0</v>
      </c>
      <c r="V96" s="156">
        <f>ROUND(E96*U96,2)</f>
        <v>0</v>
      </c>
      <c r="W96" s="156"/>
      <c r="X96" s="156" t="s">
        <v>383</v>
      </c>
      <c r="Y96" s="147"/>
      <c r="Z96" s="147"/>
      <c r="AA96" s="147"/>
      <c r="AB96" s="147"/>
      <c r="AC96" s="147"/>
      <c r="AD96" s="147"/>
      <c r="AE96" s="147"/>
      <c r="AF96" s="147" t="s">
        <v>384</v>
      </c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</row>
    <row r="97" spans="1:59" outlineLevel="1" x14ac:dyDescent="0.2">
      <c r="A97" s="154"/>
      <c r="B97" s="155"/>
      <c r="C97" s="249" t="s">
        <v>3077</v>
      </c>
      <c r="D97" s="250"/>
      <c r="E97" s="250"/>
      <c r="F97" s="250"/>
      <c r="G97" s="250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47"/>
      <c r="Z97" s="147"/>
      <c r="AA97" s="147"/>
      <c r="AB97" s="147"/>
      <c r="AC97" s="147"/>
      <c r="AD97" s="147"/>
      <c r="AE97" s="147"/>
      <c r="AF97" s="147" t="s">
        <v>655</v>
      </c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</row>
    <row r="98" spans="1:59" x14ac:dyDescent="0.2">
      <c r="A98" s="164" t="s">
        <v>376</v>
      </c>
      <c r="B98" s="165" t="s">
        <v>203</v>
      </c>
      <c r="C98" s="183" t="s">
        <v>206</v>
      </c>
      <c r="D98" s="166"/>
      <c r="E98" s="167"/>
      <c r="F98" s="168"/>
      <c r="G98" s="169">
        <f>SUMIF(AF99:AF112,"&lt;&gt;NOR",G99:G112)</f>
        <v>0</v>
      </c>
      <c r="H98" s="163"/>
      <c r="I98" s="163">
        <f>SUM(I99:I112)</f>
        <v>0</v>
      </c>
      <c r="J98" s="163"/>
      <c r="K98" s="163">
        <f>SUM(K99:K112)</f>
        <v>235586.82</v>
      </c>
      <c r="L98" s="163"/>
      <c r="M98" s="163">
        <f>SUM(M99:M112)</f>
        <v>0</v>
      </c>
      <c r="N98" s="163"/>
      <c r="O98" s="163">
        <f>SUM(O99:O112)</f>
        <v>0</v>
      </c>
      <c r="P98" s="163"/>
      <c r="Q98" s="163">
        <f>SUM(Q99:Q112)</f>
        <v>0</v>
      </c>
      <c r="R98" s="163"/>
      <c r="S98" s="163"/>
      <c r="T98" s="163"/>
      <c r="U98" s="163"/>
      <c r="V98" s="163">
        <f>SUM(V99:V112)</f>
        <v>0</v>
      </c>
      <c r="W98" s="163"/>
      <c r="X98" s="163"/>
      <c r="AF98" t="s">
        <v>377</v>
      </c>
    </row>
    <row r="99" spans="1:59" outlineLevel="1" x14ac:dyDescent="0.2">
      <c r="A99" s="176">
        <v>83</v>
      </c>
      <c r="B99" s="177" t="s">
        <v>3078</v>
      </c>
      <c r="C99" s="186" t="s">
        <v>3079</v>
      </c>
      <c r="D99" s="178" t="s">
        <v>1957</v>
      </c>
      <c r="E99" s="179">
        <v>10</v>
      </c>
      <c r="F99" s="174"/>
      <c r="G99" s="181">
        <f t="shared" ref="G99:G112" si="35">ROUND(E99*F99,2)</f>
        <v>0</v>
      </c>
      <c r="H99" s="157">
        <v>0</v>
      </c>
      <c r="I99" s="156">
        <f t="shared" ref="I99:I112" si="36">ROUND(E99*H99,2)</f>
        <v>0</v>
      </c>
      <c r="J99" s="157">
        <v>441.47</v>
      </c>
      <c r="K99" s="156">
        <f t="shared" ref="K99:K112" si="37">ROUND(E99*J99,2)</f>
        <v>4414.7</v>
      </c>
      <c r="L99" s="156">
        <v>15</v>
      </c>
      <c r="M99" s="156">
        <f t="shared" ref="M99:M112" si="38">G99*(1+L99/100)</f>
        <v>0</v>
      </c>
      <c r="N99" s="156">
        <v>0</v>
      </c>
      <c r="O99" s="156">
        <f t="shared" ref="O99:O112" si="39">ROUND(E99*N99,2)</f>
        <v>0</v>
      </c>
      <c r="P99" s="156">
        <v>0</v>
      </c>
      <c r="Q99" s="156">
        <f t="shared" ref="Q99:Q112" si="40">ROUND(E99*P99,2)</f>
        <v>0</v>
      </c>
      <c r="R99" s="156"/>
      <c r="S99" s="156" t="s">
        <v>485</v>
      </c>
      <c r="T99" s="156" t="s">
        <v>382</v>
      </c>
      <c r="U99" s="156">
        <v>0</v>
      </c>
      <c r="V99" s="156">
        <f t="shared" ref="V99:V112" si="41">ROUND(E99*U99,2)</f>
        <v>0</v>
      </c>
      <c r="W99" s="156"/>
      <c r="X99" s="156" t="s">
        <v>383</v>
      </c>
      <c r="Y99" s="147"/>
      <c r="Z99" s="147"/>
      <c r="AA99" s="147"/>
      <c r="AB99" s="147"/>
      <c r="AC99" s="147"/>
      <c r="AD99" s="147"/>
      <c r="AE99" s="147"/>
      <c r="AF99" s="147" t="s">
        <v>384</v>
      </c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</row>
    <row r="100" spans="1:59" outlineLevel="1" x14ac:dyDescent="0.2">
      <c r="A100" s="176">
        <v>84</v>
      </c>
      <c r="B100" s="177" t="s">
        <v>3080</v>
      </c>
      <c r="C100" s="186" t="s">
        <v>3081</v>
      </c>
      <c r="D100" s="178" t="s">
        <v>397</v>
      </c>
      <c r="E100" s="179">
        <v>1200</v>
      </c>
      <c r="F100" s="174"/>
      <c r="G100" s="181">
        <f t="shared" si="35"/>
        <v>0</v>
      </c>
      <c r="H100" s="157">
        <v>0</v>
      </c>
      <c r="I100" s="156">
        <f t="shared" si="36"/>
        <v>0</v>
      </c>
      <c r="J100" s="157">
        <v>74</v>
      </c>
      <c r="K100" s="156">
        <f t="shared" si="37"/>
        <v>88800</v>
      </c>
      <c r="L100" s="156">
        <v>15</v>
      </c>
      <c r="M100" s="156">
        <f t="shared" si="38"/>
        <v>0</v>
      </c>
      <c r="N100" s="156">
        <v>0</v>
      </c>
      <c r="O100" s="156">
        <f t="shared" si="39"/>
        <v>0</v>
      </c>
      <c r="P100" s="156">
        <v>0</v>
      </c>
      <c r="Q100" s="156">
        <f t="shared" si="40"/>
        <v>0</v>
      </c>
      <c r="R100" s="156"/>
      <c r="S100" s="156" t="s">
        <v>485</v>
      </c>
      <c r="T100" s="156" t="s">
        <v>382</v>
      </c>
      <c r="U100" s="156">
        <v>0</v>
      </c>
      <c r="V100" s="156">
        <f t="shared" si="41"/>
        <v>0</v>
      </c>
      <c r="W100" s="156"/>
      <c r="X100" s="156" t="s">
        <v>383</v>
      </c>
      <c r="Y100" s="147"/>
      <c r="Z100" s="147"/>
      <c r="AA100" s="147"/>
      <c r="AB100" s="147"/>
      <c r="AC100" s="147"/>
      <c r="AD100" s="147"/>
      <c r="AE100" s="147"/>
      <c r="AF100" s="147" t="s">
        <v>384</v>
      </c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</row>
    <row r="101" spans="1:59" outlineLevel="1" x14ac:dyDescent="0.2">
      <c r="A101" s="176">
        <v>85</v>
      </c>
      <c r="B101" s="177" t="s">
        <v>3082</v>
      </c>
      <c r="C101" s="186" t="s">
        <v>3083</v>
      </c>
      <c r="D101" s="178" t="s">
        <v>397</v>
      </c>
      <c r="E101" s="179">
        <v>200</v>
      </c>
      <c r="F101" s="174"/>
      <c r="G101" s="181">
        <f t="shared" si="35"/>
        <v>0</v>
      </c>
      <c r="H101" s="157">
        <v>0</v>
      </c>
      <c r="I101" s="156">
        <f t="shared" si="36"/>
        <v>0</v>
      </c>
      <c r="J101" s="157">
        <v>63</v>
      </c>
      <c r="K101" s="156">
        <f t="shared" si="37"/>
        <v>12600</v>
      </c>
      <c r="L101" s="156">
        <v>15</v>
      </c>
      <c r="M101" s="156">
        <f t="shared" si="38"/>
        <v>0</v>
      </c>
      <c r="N101" s="156">
        <v>0</v>
      </c>
      <c r="O101" s="156">
        <f t="shared" si="39"/>
        <v>0</v>
      </c>
      <c r="P101" s="156">
        <v>0</v>
      </c>
      <c r="Q101" s="156">
        <f t="shared" si="40"/>
        <v>0</v>
      </c>
      <c r="R101" s="156"/>
      <c r="S101" s="156" t="s">
        <v>485</v>
      </c>
      <c r="T101" s="156" t="s">
        <v>382</v>
      </c>
      <c r="U101" s="156">
        <v>0</v>
      </c>
      <c r="V101" s="156">
        <f t="shared" si="41"/>
        <v>0</v>
      </c>
      <c r="W101" s="156"/>
      <c r="X101" s="156" t="s">
        <v>383</v>
      </c>
      <c r="Y101" s="147"/>
      <c r="Z101" s="147"/>
      <c r="AA101" s="147"/>
      <c r="AB101" s="147"/>
      <c r="AC101" s="147"/>
      <c r="AD101" s="147"/>
      <c r="AE101" s="147"/>
      <c r="AF101" s="147" t="s">
        <v>384</v>
      </c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</row>
    <row r="102" spans="1:59" outlineLevel="1" x14ac:dyDescent="0.2">
      <c r="A102" s="176">
        <v>86</v>
      </c>
      <c r="B102" s="177" t="s">
        <v>3084</v>
      </c>
      <c r="C102" s="186" t="s">
        <v>3085</v>
      </c>
      <c r="D102" s="178" t="s">
        <v>397</v>
      </c>
      <c r="E102" s="179">
        <v>50</v>
      </c>
      <c r="F102" s="174"/>
      <c r="G102" s="181">
        <f t="shared" si="35"/>
        <v>0</v>
      </c>
      <c r="H102" s="157">
        <v>0</v>
      </c>
      <c r="I102" s="156">
        <f t="shared" si="36"/>
        <v>0</v>
      </c>
      <c r="J102" s="157">
        <v>69</v>
      </c>
      <c r="K102" s="156">
        <f t="shared" si="37"/>
        <v>3450</v>
      </c>
      <c r="L102" s="156">
        <v>15</v>
      </c>
      <c r="M102" s="156">
        <f t="shared" si="38"/>
        <v>0</v>
      </c>
      <c r="N102" s="156">
        <v>0</v>
      </c>
      <c r="O102" s="156">
        <f t="shared" si="39"/>
        <v>0</v>
      </c>
      <c r="P102" s="156">
        <v>0</v>
      </c>
      <c r="Q102" s="156">
        <f t="shared" si="40"/>
        <v>0</v>
      </c>
      <c r="R102" s="156"/>
      <c r="S102" s="156" t="s">
        <v>485</v>
      </c>
      <c r="T102" s="156" t="s">
        <v>382</v>
      </c>
      <c r="U102" s="156">
        <v>0</v>
      </c>
      <c r="V102" s="156">
        <f t="shared" si="41"/>
        <v>0</v>
      </c>
      <c r="W102" s="156"/>
      <c r="X102" s="156" t="s">
        <v>383</v>
      </c>
      <c r="Y102" s="147"/>
      <c r="Z102" s="147"/>
      <c r="AA102" s="147"/>
      <c r="AB102" s="147"/>
      <c r="AC102" s="147"/>
      <c r="AD102" s="147"/>
      <c r="AE102" s="147"/>
      <c r="AF102" s="147" t="s">
        <v>384</v>
      </c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</row>
    <row r="103" spans="1:59" outlineLevel="1" x14ac:dyDescent="0.2">
      <c r="A103" s="176">
        <v>87</v>
      </c>
      <c r="B103" s="177" t="s">
        <v>3086</v>
      </c>
      <c r="C103" s="186" t="s">
        <v>3087</v>
      </c>
      <c r="D103" s="178" t="s">
        <v>1957</v>
      </c>
      <c r="E103" s="179">
        <v>600</v>
      </c>
      <c r="F103" s="174"/>
      <c r="G103" s="181">
        <f t="shared" si="35"/>
        <v>0</v>
      </c>
      <c r="H103" s="157">
        <v>0</v>
      </c>
      <c r="I103" s="156">
        <f t="shared" si="36"/>
        <v>0</v>
      </c>
      <c r="J103" s="157">
        <v>70</v>
      </c>
      <c r="K103" s="156">
        <f t="shared" si="37"/>
        <v>42000</v>
      </c>
      <c r="L103" s="156">
        <v>15</v>
      </c>
      <c r="M103" s="156">
        <f t="shared" si="38"/>
        <v>0</v>
      </c>
      <c r="N103" s="156">
        <v>0</v>
      </c>
      <c r="O103" s="156">
        <f t="shared" si="39"/>
        <v>0</v>
      </c>
      <c r="P103" s="156">
        <v>0</v>
      </c>
      <c r="Q103" s="156">
        <f t="shared" si="40"/>
        <v>0</v>
      </c>
      <c r="R103" s="156"/>
      <c r="S103" s="156" t="s">
        <v>485</v>
      </c>
      <c r="T103" s="156" t="s">
        <v>382</v>
      </c>
      <c r="U103" s="156">
        <v>0</v>
      </c>
      <c r="V103" s="156">
        <f t="shared" si="41"/>
        <v>0</v>
      </c>
      <c r="W103" s="156"/>
      <c r="X103" s="156" t="s">
        <v>383</v>
      </c>
      <c r="Y103" s="147"/>
      <c r="Z103" s="147"/>
      <c r="AA103" s="147"/>
      <c r="AB103" s="147"/>
      <c r="AC103" s="147"/>
      <c r="AD103" s="147"/>
      <c r="AE103" s="147"/>
      <c r="AF103" s="147" t="s">
        <v>384</v>
      </c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</row>
    <row r="104" spans="1:59" outlineLevel="1" x14ac:dyDescent="0.2">
      <c r="A104" s="176">
        <v>88</v>
      </c>
      <c r="B104" s="177" t="s">
        <v>3088</v>
      </c>
      <c r="C104" s="186" t="s">
        <v>3089</v>
      </c>
      <c r="D104" s="178" t="s">
        <v>1957</v>
      </c>
      <c r="E104" s="179">
        <v>20</v>
      </c>
      <c r="F104" s="174"/>
      <c r="G104" s="181">
        <f t="shared" si="35"/>
        <v>0</v>
      </c>
      <c r="H104" s="157">
        <v>0</v>
      </c>
      <c r="I104" s="156">
        <f t="shared" si="36"/>
        <v>0</v>
      </c>
      <c r="J104" s="157">
        <v>76</v>
      </c>
      <c r="K104" s="156">
        <f t="shared" si="37"/>
        <v>1520</v>
      </c>
      <c r="L104" s="156">
        <v>15</v>
      </c>
      <c r="M104" s="156">
        <f t="shared" si="38"/>
        <v>0</v>
      </c>
      <c r="N104" s="156">
        <v>0</v>
      </c>
      <c r="O104" s="156">
        <f t="shared" si="39"/>
        <v>0</v>
      </c>
      <c r="P104" s="156">
        <v>0</v>
      </c>
      <c r="Q104" s="156">
        <f t="shared" si="40"/>
        <v>0</v>
      </c>
      <c r="R104" s="156"/>
      <c r="S104" s="156" t="s">
        <v>485</v>
      </c>
      <c r="T104" s="156" t="s">
        <v>382</v>
      </c>
      <c r="U104" s="156">
        <v>0</v>
      </c>
      <c r="V104" s="156">
        <f t="shared" si="41"/>
        <v>0</v>
      </c>
      <c r="W104" s="156"/>
      <c r="X104" s="156" t="s">
        <v>383</v>
      </c>
      <c r="Y104" s="147"/>
      <c r="Z104" s="147"/>
      <c r="AA104" s="147"/>
      <c r="AB104" s="147"/>
      <c r="AC104" s="147"/>
      <c r="AD104" s="147"/>
      <c r="AE104" s="147"/>
      <c r="AF104" s="147" t="s">
        <v>384</v>
      </c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</row>
    <row r="105" spans="1:59" outlineLevel="1" x14ac:dyDescent="0.2">
      <c r="A105" s="176">
        <v>89</v>
      </c>
      <c r="B105" s="177" t="s">
        <v>3090</v>
      </c>
      <c r="C105" s="186" t="s">
        <v>3091</v>
      </c>
      <c r="D105" s="178" t="s">
        <v>1957</v>
      </c>
      <c r="E105" s="179">
        <v>18</v>
      </c>
      <c r="F105" s="174"/>
      <c r="G105" s="181">
        <f t="shared" si="35"/>
        <v>0</v>
      </c>
      <c r="H105" s="157">
        <v>0</v>
      </c>
      <c r="I105" s="156">
        <f t="shared" si="36"/>
        <v>0</v>
      </c>
      <c r="J105" s="157">
        <v>94.34</v>
      </c>
      <c r="K105" s="156">
        <f t="shared" si="37"/>
        <v>1698.12</v>
      </c>
      <c r="L105" s="156">
        <v>15</v>
      </c>
      <c r="M105" s="156">
        <f t="shared" si="38"/>
        <v>0</v>
      </c>
      <c r="N105" s="156">
        <v>0</v>
      </c>
      <c r="O105" s="156">
        <f t="shared" si="39"/>
        <v>0</v>
      </c>
      <c r="P105" s="156">
        <v>0</v>
      </c>
      <c r="Q105" s="156">
        <f t="shared" si="40"/>
        <v>0</v>
      </c>
      <c r="R105" s="156"/>
      <c r="S105" s="156" t="s">
        <v>485</v>
      </c>
      <c r="T105" s="156" t="s">
        <v>382</v>
      </c>
      <c r="U105" s="156">
        <v>0</v>
      </c>
      <c r="V105" s="156">
        <f t="shared" si="41"/>
        <v>0</v>
      </c>
      <c r="W105" s="156"/>
      <c r="X105" s="156" t="s">
        <v>383</v>
      </c>
      <c r="Y105" s="147"/>
      <c r="Z105" s="147"/>
      <c r="AA105" s="147"/>
      <c r="AB105" s="147"/>
      <c r="AC105" s="147"/>
      <c r="AD105" s="147"/>
      <c r="AE105" s="147"/>
      <c r="AF105" s="147" t="s">
        <v>384</v>
      </c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</row>
    <row r="106" spans="1:59" outlineLevel="1" x14ac:dyDescent="0.2">
      <c r="A106" s="176">
        <v>90</v>
      </c>
      <c r="B106" s="177" t="s">
        <v>3092</v>
      </c>
      <c r="C106" s="186" t="s">
        <v>3093</v>
      </c>
      <c r="D106" s="178" t="s">
        <v>1957</v>
      </c>
      <c r="E106" s="179">
        <v>400</v>
      </c>
      <c r="F106" s="174"/>
      <c r="G106" s="181">
        <f t="shared" si="35"/>
        <v>0</v>
      </c>
      <c r="H106" s="157">
        <v>0</v>
      </c>
      <c r="I106" s="156">
        <f t="shared" si="36"/>
        <v>0</v>
      </c>
      <c r="J106" s="157">
        <v>14.01</v>
      </c>
      <c r="K106" s="156">
        <f t="shared" si="37"/>
        <v>5604</v>
      </c>
      <c r="L106" s="156">
        <v>15</v>
      </c>
      <c r="M106" s="156">
        <f t="shared" si="38"/>
        <v>0</v>
      </c>
      <c r="N106" s="156">
        <v>0</v>
      </c>
      <c r="O106" s="156">
        <f t="shared" si="39"/>
        <v>0</v>
      </c>
      <c r="P106" s="156">
        <v>0</v>
      </c>
      <c r="Q106" s="156">
        <f t="shared" si="40"/>
        <v>0</v>
      </c>
      <c r="R106" s="156"/>
      <c r="S106" s="156" t="s">
        <v>485</v>
      </c>
      <c r="T106" s="156" t="s">
        <v>382</v>
      </c>
      <c r="U106" s="156">
        <v>0</v>
      </c>
      <c r="V106" s="156">
        <f t="shared" si="41"/>
        <v>0</v>
      </c>
      <c r="W106" s="156"/>
      <c r="X106" s="156" t="s">
        <v>383</v>
      </c>
      <c r="Y106" s="147"/>
      <c r="Z106" s="147"/>
      <c r="AA106" s="147"/>
      <c r="AB106" s="147"/>
      <c r="AC106" s="147"/>
      <c r="AD106" s="147"/>
      <c r="AE106" s="147"/>
      <c r="AF106" s="147" t="s">
        <v>384</v>
      </c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</row>
    <row r="107" spans="1:59" outlineLevel="1" x14ac:dyDescent="0.2">
      <c r="A107" s="176">
        <v>91</v>
      </c>
      <c r="B107" s="177" t="s">
        <v>3094</v>
      </c>
      <c r="C107" s="186" t="s">
        <v>3095</v>
      </c>
      <c r="D107" s="178" t="s">
        <v>1957</v>
      </c>
      <c r="E107" s="179">
        <v>240</v>
      </c>
      <c r="F107" s="174"/>
      <c r="G107" s="181">
        <f t="shared" si="35"/>
        <v>0</v>
      </c>
      <c r="H107" s="157">
        <v>0</v>
      </c>
      <c r="I107" s="156">
        <f t="shared" si="36"/>
        <v>0</v>
      </c>
      <c r="J107" s="157">
        <v>45</v>
      </c>
      <c r="K107" s="156">
        <f t="shared" si="37"/>
        <v>10800</v>
      </c>
      <c r="L107" s="156">
        <v>15</v>
      </c>
      <c r="M107" s="156">
        <f t="shared" si="38"/>
        <v>0</v>
      </c>
      <c r="N107" s="156">
        <v>0</v>
      </c>
      <c r="O107" s="156">
        <f t="shared" si="39"/>
        <v>0</v>
      </c>
      <c r="P107" s="156">
        <v>0</v>
      </c>
      <c r="Q107" s="156">
        <f t="shared" si="40"/>
        <v>0</v>
      </c>
      <c r="R107" s="156"/>
      <c r="S107" s="156" t="s">
        <v>485</v>
      </c>
      <c r="T107" s="156" t="s">
        <v>382</v>
      </c>
      <c r="U107" s="156">
        <v>0</v>
      </c>
      <c r="V107" s="156">
        <f t="shared" si="41"/>
        <v>0</v>
      </c>
      <c r="W107" s="156"/>
      <c r="X107" s="156" t="s">
        <v>383</v>
      </c>
      <c r="Y107" s="147"/>
      <c r="Z107" s="147"/>
      <c r="AA107" s="147"/>
      <c r="AB107" s="147"/>
      <c r="AC107" s="147"/>
      <c r="AD107" s="147"/>
      <c r="AE107" s="147"/>
      <c r="AF107" s="147" t="s">
        <v>384</v>
      </c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</row>
    <row r="108" spans="1:59" outlineLevel="1" x14ac:dyDescent="0.2">
      <c r="A108" s="176">
        <v>92</v>
      </c>
      <c r="B108" s="177" t="s">
        <v>3096</v>
      </c>
      <c r="C108" s="186" t="s">
        <v>3097</v>
      </c>
      <c r="D108" s="178" t="s">
        <v>1957</v>
      </c>
      <c r="E108" s="179">
        <v>4</v>
      </c>
      <c r="F108" s="174"/>
      <c r="G108" s="181">
        <f t="shared" si="35"/>
        <v>0</v>
      </c>
      <c r="H108" s="157">
        <v>0</v>
      </c>
      <c r="I108" s="156">
        <f t="shared" si="36"/>
        <v>0</v>
      </c>
      <c r="J108" s="157">
        <v>2500</v>
      </c>
      <c r="K108" s="156">
        <f t="shared" si="37"/>
        <v>10000</v>
      </c>
      <c r="L108" s="156">
        <v>15</v>
      </c>
      <c r="M108" s="156">
        <f t="shared" si="38"/>
        <v>0</v>
      </c>
      <c r="N108" s="156">
        <v>0</v>
      </c>
      <c r="O108" s="156">
        <f t="shared" si="39"/>
        <v>0</v>
      </c>
      <c r="P108" s="156">
        <v>0</v>
      </c>
      <c r="Q108" s="156">
        <f t="shared" si="40"/>
        <v>0</v>
      </c>
      <c r="R108" s="156"/>
      <c r="S108" s="156" t="s">
        <v>485</v>
      </c>
      <c r="T108" s="156" t="s">
        <v>382</v>
      </c>
      <c r="U108" s="156">
        <v>0</v>
      </c>
      <c r="V108" s="156">
        <f t="shared" si="41"/>
        <v>0</v>
      </c>
      <c r="W108" s="156"/>
      <c r="X108" s="156" t="s">
        <v>383</v>
      </c>
      <c r="Y108" s="147"/>
      <c r="Z108" s="147"/>
      <c r="AA108" s="147"/>
      <c r="AB108" s="147"/>
      <c r="AC108" s="147"/>
      <c r="AD108" s="147"/>
      <c r="AE108" s="147"/>
      <c r="AF108" s="147" t="s">
        <v>384</v>
      </c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</row>
    <row r="109" spans="1:59" outlineLevel="1" x14ac:dyDescent="0.2">
      <c r="A109" s="176">
        <v>93</v>
      </c>
      <c r="B109" s="177" t="s">
        <v>3098</v>
      </c>
      <c r="C109" s="186" t="s">
        <v>3099</v>
      </c>
      <c r="D109" s="178" t="s">
        <v>1957</v>
      </c>
      <c r="E109" s="179">
        <v>17</v>
      </c>
      <c r="F109" s="174"/>
      <c r="G109" s="181">
        <f t="shared" si="35"/>
        <v>0</v>
      </c>
      <c r="H109" s="157">
        <v>0</v>
      </c>
      <c r="I109" s="156">
        <f t="shared" si="36"/>
        <v>0</v>
      </c>
      <c r="J109" s="157">
        <v>2000</v>
      </c>
      <c r="K109" s="156">
        <f t="shared" si="37"/>
        <v>34000</v>
      </c>
      <c r="L109" s="156">
        <v>15</v>
      </c>
      <c r="M109" s="156">
        <f t="shared" si="38"/>
        <v>0</v>
      </c>
      <c r="N109" s="156">
        <v>0</v>
      </c>
      <c r="O109" s="156">
        <f t="shared" si="39"/>
        <v>0</v>
      </c>
      <c r="P109" s="156">
        <v>0</v>
      </c>
      <c r="Q109" s="156">
        <f t="shared" si="40"/>
        <v>0</v>
      </c>
      <c r="R109" s="156"/>
      <c r="S109" s="156" t="s">
        <v>485</v>
      </c>
      <c r="T109" s="156" t="s">
        <v>382</v>
      </c>
      <c r="U109" s="156">
        <v>0</v>
      </c>
      <c r="V109" s="156">
        <f t="shared" si="41"/>
        <v>0</v>
      </c>
      <c r="W109" s="156"/>
      <c r="X109" s="156" t="s">
        <v>383</v>
      </c>
      <c r="Y109" s="147"/>
      <c r="Z109" s="147"/>
      <c r="AA109" s="147"/>
      <c r="AB109" s="147"/>
      <c r="AC109" s="147"/>
      <c r="AD109" s="147"/>
      <c r="AE109" s="147"/>
      <c r="AF109" s="147" t="s">
        <v>384</v>
      </c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</row>
    <row r="110" spans="1:59" outlineLevel="1" x14ac:dyDescent="0.2">
      <c r="A110" s="176">
        <v>94</v>
      </c>
      <c r="B110" s="177" t="s">
        <v>3100</v>
      </c>
      <c r="C110" s="186" t="s">
        <v>3101</v>
      </c>
      <c r="D110" s="178" t="s">
        <v>1957</v>
      </c>
      <c r="E110" s="179">
        <v>8</v>
      </c>
      <c r="F110" s="174"/>
      <c r="G110" s="181">
        <f t="shared" si="35"/>
        <v>0</v>
      </c>
      <c r="H110" s="157">
        <v>0</v>
      </c>
      <c r="I110" s="156">
        <f t="shared" si="36"/>
        <v>0</v>
      </c>
      <c r="J110" s="157">
        <v>950</v>
      </c>
      <c r="K110" s="156">
        <f t="shared" si="37"/>
        <v>7600</v>
      </c>
      <c r="L110" s="156">
        <v>15</v>
      </c>
      <c r="M110" s="156">
        <f t="shared" si="38"/>
        <v>0</v>
      </c>
      <c r="N110" s="156">
        <v>0</v>
      </c>
      <c r="O110" s="156">
        <f t="shared" si="39"/>
        <v>0</v>
      </c>
      <c r="P110" s="156">
        <v>0</v>
      </c>
      <c r="Q110" s="156">
        <f t="shared" si="40"/>
        <v>0</v>
      </c>
      <c r="R110" s="156"/>
      <c r="S110" s="156" t="s">
        <v>485</v>
      </c>
      <c r="T110" s="156" t="s">
        <v>382</v>
      </c>
      <c r="U110" s="156">
        <v>0</v>
      </c>
      <c r="V110" s="156">
        <f t="shared" si="41"/>
        <v>0</v>
      </c>
      <c r="W110" s="156"/>
      <c r="X110" s="156" t="s">
        <v>383</v>
      </c>
      <c r="Y110" s="147"/>
      <c r="Z110" s="147"/>
      <c r="AA110" s="147"/>
      <c r="AB110" s="147"/>
      <c r="AC110" s="147"/>
      <c r="AD110" s="147"/>
      <c r="AE110" s="147"/>
      <c r="AF110" s="147" t="s">
        <v>384</v>
      </c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</row>
    <row r="111" spans="1:59" outlineLevel="1" x14ac:dyDescent="0.2">
      <c r="A111" s="176">
        <v>95</v>
      </c>
      <c r="B111" s="177" t="s">
        <v>3102</v>
      </c>
      <c r="C111" s="186" t="s">
        <v>3103</v>
      </c>
      <c r="D111" s="178" t="s">
        <v>1957</v>
      </c>
      <c r="E111" s="179">
        <v>18</v>
      </c>
      <c r="F111" s="174"/>
      <c r="G111" s="181">
        <f t="shared" si="35"/>
        <v>0</v>
      </c>
      <c r="H111" s="157">
        <v>0</v>
      </c>
      <c r="I111" s="156">
        <f t="shared" si="36"/>
        <v>0</v>
      </c>
      <c r="J111" s="157">
        <v>450</v>
      </c>
      <c r="K111" s="156">
        <f t="shared" si="37"/>
        <v>8100</v>
      </c>
      <c r="L111" s="156">
        <v>15</v>
      </c>
      <c r="M111" s="156">
        <f t="shared" si="38"/>
        <v>0</v>
      </c>
      <c r="N111" s="156">
        <v>0</v>
      </c>
      <c r="O111" s="156">
        <f t="shared" si="39"/>
        <v>0</v>
      </c>
      <c r="P111" s="156">
        <v>0</v>
      </c>
      <c r="Q111" s="156">
        <f t="shared" si="40"/>
        <v>0</v>
      </c>
      <c r="R111" s="156"/>
      <c r="S111" s="156" t="s">
        <v>485</v>
      </c>
      <c r="T111" s="156" t="s">
        <v>382</v>
      </c>
      <c r="U111" s="156">
        <v>0</v>
      </c>
      <c r="V111" s="156">
        <f t="shared" si="41"/>
        <v>0</v>
      </c>
      <c r="W111" s="156"/>
      <c r="X111" s="156" t="s">
        <v>383</v>
      </c>
      <c r="Y111" s="147"/>
      <c r="Z111" s="147"/>
      <c r="AA111" s="147"/>
      <c r="AB111" s="147"/>
      <c r="AC111" s="147"/>
      <c r="AD111" s="147"/>
      <c r="AE111" s="147"/>
      <c r="AF111" s="147" t="s">
        <v>384</v>
      </c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</row>
    <row r="112" spans="1:59" outlineLevel="1" x14ac:dyDescent="0.2">
      <c r="A112" s="176">
        <v>96</v>
      </c>
      <c r="B112" s="177" t="s">
        <v>3104</v>
      </c>
      <c r="C112" s="186" t="s">
        <v>3105</v>
      </c>
      <c r="D112" s="178" t="s">
        <v>3024</v>
      </c>
      <c r="E112" s="179">
        <v>1</v>
      </c>
      <c r="F112" s="174"/>
      <c r="G112" s="181">
        <f t="shared" si="35"/>
        <v>0</v>
      </c>
      <c r="H112" s="157">
        <v>0</v>
      </c>
      <c r="I112" s="156">
        <f t="shared" si="36"/>
        <v>0</v>
      </c>
      <c r="J112" s="157">
        <v>5000</v>
      </c>
      <c r="K112" s="156">
        <f t="shared" si="37"/>
        <v>5000</v>
      </c>
      <c r="L112" s="156">
        <v>15</v>
      </c>
      <c r="M112" s="156">
        <f t="shared" si="38"/>
        <v>0</v>
      </c>
      <c r="N112" s="156">
        <v>0</v>
      </c>
      <c r="O112" s="156">
        <f t="shared" si="39"/>
        <v>0</v>
      </c>
      <c r="P112" s="156">
        <v>0</v>
      </c>
      <c r="Q112" s="156">
        <f t="shared" si="40"/>
        <v>0</v>
      </c>
      <c r="R112" s="156"/>
      <c r="S112" s="156" t="s">
        <v>485</v>
      </c>
      <c r="T112" s="156" t="s">
        <v>382</v>
      </c>
      <c r="U112" s="156">
        <v>0</v>
      </c>
      <c r="V112" s="156">
        <f t="shared" si="41"/>
        <v>0</v>
      </c>
      <c r="W112" s="156"/>
      <c r="X112" s="156" t="s">
        <v>383</v>
      </c>
      <c r="Y112" s="147"/>
      <c r="Z112" s="147"/>
      <c r="AA112" s="147"/>
      <c r="AB112" s="147"/>
      <c r="AC112" s="147"/>
      <c r="AD112" s="147"/>
      <c r="AE112" s="147"/>
      <c r="AF112" s="147" t="s">
        <v>384</v>
      </c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</row>
    <row r="113" spans="1:59" x14ac:dyDescent="0.2">
      <c r="A113" s="164" t="s">
        <v>376</v>
      </c>
      <c r="B113" s="165" t="s">
        <v>208</v>
      </c>
      <c r="C113" s="183" t="s">
        <v>211</v>
      </c>
      <c r="D113" s="166"/>
      <c r="E113" s="167"/>
      <c r="F113" s="168"/>
      <c r="G113" s="169">
        <f>SUMIF(AF114:AF123,"&lt;&gt;NOR",G114:G123)</f>
        <v>0</v>
      </c>
      <c r="H113" s="163"/>
      <c r="I113" s="163">
        <f>SUM(I114:I123)</f>
        <v>0</v>
      </c>
      <c r="J113" s="163"/>
      <c r="K113" s="163">
        <f>SUM(K114:K123)</f>
        <v>420600</v>
      </c>
      <c r="L113" s="163"/>
      <c r="M113" s="163">
        <f>SUM(M114:M123)</f>
        <v>0</v>
      </c>
      <c r="N113" s="163"/>
      <c r="O113" s="163">
        <f>SUM(O114:O123)</f>
        <v>0</v>
      </c>
      <c r="P113" s="163"/>
      <c r="Q113" s="163">
        <f>SUM(Q114:Q123)</f>
        <v>0</v>
      </c>
      <c r="R113" s="163"/>
      <c r="S113" s="163"/>
      <c r="T113" s="163"/>
      <c r="U113" s="163"/>
      <c r="V113" s="163">
        <f>SUM(V114:V123)</f>
        <v>0</v>
      </c>
      <c r="W113" s="163"/>
      <c r="X113" s="163"/>
      <c r="AF113" t="s">
        <v>377</v>
      </c>
    </row>
    <row r="114" spans="1:59" outlineLevel="1" x14ac:dyDescent="0.2">
      <c r="A114" s="176">
        <v>97</v>
      </c>
      <c r="B114" s="177" t="s">
        <v>3106</v>
      </c>
      <c r="C114" s="186" t="s">
        <v>3107</v>
      </c>
      <c r="D114" s="178" t="s">
        <v>437</v>
      </c>
      <c r="E114" s="179">
        <v>16</v>
      </c>
      <c r="F114" s="174"/>
      <c r="G114" s="181">
        <f t="shared" ref="G114:G123" si="42">ROUND(E114*F114,2)</f>
        <v>0</v>
      </c>
      <c r="H114" s="157">
        <v>0</v>
      </c>
      <c r="I114" s="156">
        <f t="shared" ref="I114:I123" si="43">ROUND(E114*H114,2)</f>
        <v>0</v>
      </c>
      <c r="J114" s="157">
        <v>400</v>
      </c>
      <c r="K114" s="156">
        <f t="shared" ref="K114:K123" si="44">ROUND(E114*J114,2)</f>
        <v>6400</v>
      </c>
      <c r="L114" s="156">
        <v>15</v>
      </c>
      <c r="M114" s="156">
        <f t="shared" ref="M114:M123" si="45">G114*(1+L114/100)</f>
        <v>0</v>
      </c>
      <c r="N114" s="156">
        <v>0</v>
      </c>
      <c r="O114" s="156">
        <f t="shared" ref="O114:O123" si="46">ROUND(E114*N114,2)</f>
        <v>0</v>
      </c>
      <c r="P114" s="156">
        <v>0</v>
      </c>
      <c r="Q114" s="156">
        <f t="shared" ref="Q114:Q123" si="47">ROUND(E114*P114,2)</f>
        <v>0</v>
      </c>
      <c r="R114" s="156"/>
      <c r="S114" s="156" t="s">
        <v>485</v>
      </c>
      <c r="T114" s="156" t="s">
        <v>382</v>
      </c>
      <c r="U114" s="156">
        <v>0</v>
      </c>
      <c r="V114" s="156">
        <f t="shared" ref="V114:V123" si="48">ROUND(E114*U114,2)</f>
        <v>0</v>
      </c>
      <c r="W114" s="156"/>
      <c r="X114" s="156" t="s">
        <v>383</v>
      </c>
      <c r="Y114" s="147"/>
      <c r="Z114" s="147"/>
      <c r="AA114" s="147"/>
      <c r="AB114" s="147"/>
      <c r="AC114" s="147"/>
      <c r="AD114" s="147"/>
      <c r="AE114" s="147"/>
      <c r="AF114" s="147" t="s">
        <v>384</v>
      </c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</row>
    <row r="115" spans="1:59" outlineLevel="1" x14ac:dyDescent="0.2">
      <c r="A115" s="176">
        <v>98</v>
      </c>
      <c r="B115" s="177" t="s">
        <v>3108</v>
      </c>
      <c r="C115" s="186" t="s">
        <v>3109</v>
      </c>
      <c r="D115" s="178" t="s">
        <v>437</v>
      </c>
      <c r="E115" s="179">
        <v>80</v>
      </c>
      <c r="F115" s="174"/>
      <c r="G115" s="181">
        <f t="shared" si="42"/>
        <v>0</v>
      </c>
      <c r="H115" s="157">
        <v>0</v>
      </c>
      <c r="I115" s="156">
        <f t="shared" si="43"/>
        <v>0</v>
      </c>
      <c r="J115" s="157">
        <v>400</v>
      </c>
      <c r="K115" s="156">
        <f t="shared" si="44"/>
        <v>32000</v>
      </c>
      <c r="L115" s="156">
        <v>15</v>
      </c>
      <c r="M115" s="156">
        <f t="shared" si="45"/>
        <v>0</v>
      </c>
      <c r="N115" s="156">
        <v>0</v>
      </c>
      <c r="O115" s="156">
        <f t="shared" si="46"/>
        <v>0</v>
      </c>
      <c r="P115" s="156">
        <v>0</v>
      </c>
      <c r="Q115" s="156">
        <f t="shared" si="47"/>
        <v>0</v>
      </c>
      <c r="R115" s="156"/>
      <c r="S115" s="156" t="s">
        <v>485</v>
      </c>
      <c r="T115" s="156" t="s">
        <v>382</v>
      </c>
      <c r="U115" s="156">
        <v>0</v>
      </c>
      <c r="V115" s="156">
        <f t="shared" si="48"/>
        <v>0</v>
      </c>
      <c r="W115" s="156"/>
      <c r="X115" s="156" t="s">
        <v>383</v>
      </c>
      <c r="Y115" s="147"/>
      <c r="Z115" s="147"/>
      <c r="AA115" s="147"/>
      <c r="AB115" s="147"/>
      <c r="AC115" s="147"/>
      <c r="AD115" s="147"/>
      <c r="AE115" s="147"/>
      <c r="AF115" s="147" t="s">
        <v>384</v>
      </c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</row>
    <row r="116" spans="1:59" outlineLevel="1" x14ac:dyDescent="0.2">
      <c r="A116" s="176">
        <v>99</v>
      </c>
      <c r="B116" s="177" t="s">
        <v>3110</v>
      </c>
      <c r="C116" s="186" t="s">
        <v>3111</v>
      </c>
      <c r="D116" s="178" t="s">
        <v>437</v>
      </c>
      <c r="E116" s="179">
        <v>40</v>
      </c>
      <c r="F116" s="174"/>
      <c r="G116" s="181">
        <f t="shared" si="42"/>
        <v>0</v>
      </c>
      <c r="H116" s="157">
        <v>0</v>
      </c>
      <c r="I116" s="156">
        <f t="shared" si="43"/>
        <v>0</v>
      </c>
      <c r="J116" s="157">
        <v>400</v>
      </c>
      <c r="K116" s="156">
        <f t="shared" si="44"/>
        <v>16000</v>
      </c>
      <c r="L116" s="156">
        <v>15</v>
      </c>
      <c r="M116" s="156">
        <f t="shared" si="45"/>
        <v>0</v>
      </c>
      <c r="N116" s="156">
        <v>0</v>
      </c>
      <c r="O116" s="156">
        <f t="shared" si="46"/>
        <v>0</v>
      </c>
      <c r="P116" s="156">
        <v>0</v>
      </c>
      <c r="Q116" s="156">
        <f t="shared" si="47"/>
        <v>0</v>
      </c>
      <c r="R116" s="156"/>
      <c r="S116" s="156" t="s">
        <v>485</v>
      </c>
      <c r="T116" s="156" t="s">
        <v>382</v>
      </c>
      <c r="U116" s="156">
        <v>0</v>
      </c>
      <c r="V116" s="156">
        <f t="shared" si="48"/>
        <v>0</v>
      </c>
      <c r="W116" s="156"/>
      <c r="X116" s="156" t="s">
        <v>383</v>
      </c>
      <c r="Y116" s="147"/>
      <c r="Z116" s="147"/>
      <c r="AA116" s="147"/>
      <c r="AB116" s="147"/>
      <c r="AC116" s="147"/>
      <c r="AD116" s="147"/>
      <c r="AE116" s="147"/>
      <c r="AF116" s="147" t="s">
        <v>384</v>
      </c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</row>
    <row r="117" spans="1:59" outlineLevel="1" x14ac:dyDescent="0.2">
      <c r="A117" s="176">
        <v>100</v>
      </c>
      <c r="B117" s="177" t="s">
        <v>3112</v>
      </c>
      <c r="C117" s="186" t="s">
        <v>3113</v>
      </c>
      <c r="D117" s="178" t="s">
        <v>437</v>
      </c>
      <c r="E117" s="179">
        <v>240</v>
      </c>
      <c r="F117" s="174"/>
      <c r="G117" s="181">
        <f t="shared" si="42"/>
        <v>0</v>
      </c>
      <c r="H117" s="157">
        <v>0</v>
      </c>
      <c r="I117" s="156">
        <f t="shared" si="43"/>
        <v>0</v>
      </c>
      <c r="J117" s="157">
        <v>400</v>
      </c>
      <c r="K117" s="156">
        <f t="shared" si="44"/>
        <v>96000</v>
      </c>
      <c r="L117" s="156">
        <v>15</v>
      </c>
      <c r="M117" s="156">
        <f t="shared" si="45"/>
        <v>0</v>
      </c>
      <c r="N117" s="156">
        <v>0</v>
      </c>
      <c r="O117" s="156">
        <f t="shared" si="46"/>
        <v>0</v>
      </c>
      <c r="P117" s="156">
        <v>0</v>
      </c>
      <c r="Q117" s="156">
        <f t="shared" si="47"/>
        <v>0</v>
      </c>
      <c r="R117" s="156"/>
      <c r="S117" s="156" t="s">
        <v>485</v>
      </c>
      <c r="T117" s="156" t="s">
        <v>382</v>
      </c>
      <c r="U117" s="156">
        <v>0</v>
      </c>
      <c r="V117" s="156">
        <f t="shared" si="48"/>
        <v>0</v>
      </c>
      <c r="W117" s="156"/>
      <c r="X117" s="156" t="s">
        <v>383</v>
      </c>
      <c r="Y117" s="147"/>
      <c r="Z117" s="147"/>
      <c r="AA117" s="147"/>
      <c r="AB117" s="147"/>
      <c r="AC117" s="147"/>
      <c r="AD117" s="147"/>
      <c r="AE117" s="147"/>
      <c r="AF117" s="147" t="s">
        <v>384</v>
      </c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</row>
    <row r="118" spans="1:59" outlineLevel="1" x14ac:dyDescent="0.2">
      <c r="A118" s="176">
        <v>101</v>
      </c>
      <c r="B118" s="177" t="s">
        <v>3114</v>
      </c>
      <c r="C118" s="186" t="s">
        <v>3115</v>
      </c>
      <c r="D118" s="178" t="s">
        <v>397</v>
      </c>
      <c r="E118" s="179">
        <v>220</v>
      </c>
      <c r="F118" s="174"/>
      <c r="G118" s="181">
        <f t="shared" si="42"/>
        <v>0</v>
      </c>
      <c r="H118" s="157">
        <v>0</v>
      </c>
      <c r="I118" s="156">
        <f t="shared" si="43"/>
        <v>0</v>
      </c>
      <c r="J118" s="157">
        <v>540</v>
      </c>
      <c r="K118" s="156">
        <f t="shared" si="44"/>
        <v>118800</v>
      </c>
      <c r="L118" s="156">
        <v>15</v>
      </c>
      <c r="M118" s="156">
        <f t="shared" si="45"/>
        <v>0</v>
      </c>
      <c r="N118" s="156">
        <v>0</v>
      </c>
      <c r="O118" s="156">
        <f t="shared" si="46"/>
        <v>0</v>
      </c>
      <c r="P118" s="156">
        <v>0</v>
      </c>
      <c r="Q118" s="156">
        <f t="shared" si="47"/>
        <v>0</v>
      </c>
      <c r="R118" s="156"/>
      <c r="S118" s="156" t="s">
        <v>485</v>
      </c>
      <c r="T118" s="156" t="s">
        <v>382</v>
      </c>
      <c r="U118" s="156">
        <v>0</v>
      </c>
      <c r="V118" s="156">
        <f t="shared" si="48"/>
        <v>0</v>
      </c>
      <c r="W118" s="156"/>
      <c r="X118" s="156" t="s">
        <v>383</v>
      </c>
      <c r="Y118" s="147"/>
      <c r="Z118" s="147"/>
      <c r="AA118" s="147"/>
      <c r="AB118" s="147"/>
      <c r="AC118" s="147"/>
      <c r="AD118" s="147"/>
      <c r="AE118" s="147"/>
      <c r="AF118" s="147" t="s">
        <v>384</v>
      </c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</row>
    <row r="119" spans="1:59" ht="45" outlineLevel="1" x14ac:dyDescent="0.2">
      <c r="A119" s="176">
        <v>102</v>
      </c>
      <c r="B119" s="177" t="s">
        <v>3116</v>
      </c>
      <c r="C119" s="186" t="s">
        <v>3117</v>
      </c>
      <c r="D119" s="178" t="s">
        <v>1957</v>
      </c>
      <c r="E119" s="179">
        <v>1</v>
      </c>
      <c r="F119" s="174"/>
      <c r="G119" s="181">
        <f t="shared" si="42"/>
        <v>0</v>
      </c>
      <c r="H119" s="157">
        <v>0</v>
      </c>
      <c r="I119" s="156">
        <f t="shared" si="43"/>
        <v>0</v>
      </c>
      <c r="J119" s="157">
        <v>80000</v>
      </c>
      <c r="K119" s="156">
        <f t="shared" si="44"/>
        <v>80000</v>
      </c>
      <c r="L119" s="156">
        <v>15</v>
      </c>
      <c r="M119" s="156">
        <f t="shared" si="45"/>
        <v>0</v>
      </c>
      <c r="N119" s="156">
        <v>0</v>
      </c>
      <c r="O119" s="156">
        <f t="shared" si="46"/>
        <v>0</v>
      </c>
      <c r="P119" s="156">
        <v>0</v>
      </c>
      <c r="Q119" s="156">
        <f t="shared" si="47"/>
        <v>0</v>
      </c>
      <c r="R119" s="156"/>
      <c r="S119" s="156" t="s">
        <v>485</v>
      </c>
      <c r="T119" s="156" t="s">
        <v>382</v>
      </c>
      <c r="U119" s="156">
        <v>0</v>
      </c>
      <c r="V119" s="156">
        <f t="shared" si="48"/>
        <v>0</v>
      </c>
      <c r="W119" s="156"/>
      <c r="X119" s="156" t="s">
        <v>383</v>
      </c>
      <c r="Y119" s="147"/>
      <c r="Z119" s="147"/>
      <c r="AA119" s="147"/>
      <c r="AB119" s="147"/>
      <c r="AC119" s="147"/>
      <c r="AD119" s="147"/>
      <c r="AE119" s="147"/>
      <c r="AF119" s="147" t="s">
        <v>384</v>
      </c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</row>
    <row r="120" spans="1:59" outlineLevel="1" x14ac:dyDescent="0.2">
      <c r="A120" s="176">
        <v>103</v>
      </c>
      <c r="B120" s="177" t="s">
        <v>3118</v>
      </c>
      <c r="C120" s="186" t="s">
        <v>3119</v>
      </c>
      <c r="D120" s="178" t="s">
        <v>1957</v>
      </c>
      <c r="E120" s="179">
        <v>1</v>
      </c>
      <c r="F120" s="174"/>
      <c r="G120" s="181">
        <f t="shared" si="42"/>
        <v>0</v>
      </c>
      <c r="H120" s="157">
        <v>0</v>
      </c>
      <c r="I120" s="156">
        <f t="shared" si="43"/>
        <v>0</v>
      </c>
      <c r="J120" s="157">
        <v>20000</v>
      </c>
      <c r="K120" s="156">
        <f t="shared" si="44"/>
        <v>20000</v>
      </c>
      <c r="L120" s="156">
        <v>15</v>
      </c>
      <c r="M120" s="156">
        <f t="shared" si="45"/>
        <v>0</v>
      </c>
      <c r="N120" s="156">
        <v>0</v>
      </c>
      <c r="O120" s="156">
        <f t="shared" si="46"/>
        <v>0</v>
      </c>
      <c r="P120" s="156">
        <v>0</v>
      </c>
      <c r="Q120" s="156">
        <f t="shared" si="47"/>
        <v>0</v>
      </c>
      <c r="R120" s="156"/>
      <c r="S120" s="156" t="s">
        <v>485</v>
      </c>
      <c r="T120" s="156" t="s">
        <v>382</v>
      </c>
      <c r="U120" s="156">
        <v>0</v>
      </c>
      <c r="V120" s="156">
        <f t="shared" si="48"/>
        <v>0</v>
      </c>
      <c r="W120" s="156"/>
      <c r="X120" s="156" t="s">
        <v>383</v>
      </c>
      <c r="Y120" s="147"/>
      <c r="Z120" s="147"/>
      <c r="AA120" s="147"/>
      <c r="AB120" s="147"/>
      <c r="AC120" s="147"/>
      <c r="AD120" s="147"/>
      <c r="AE120" s="147"/>
      <c r="AF120" s="147" t="s">
        <v>384</v>
      </c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</row>
    <row r="121" spans="1:59" ht="22.5" outlineLevel="1" x14ac:dyDescent="0.2">
      <c r="A121" s="176">
        <v>104</v>
      </c>
      <c r="B121" s="177" t="s">
        <v>3120</v>
      </c>
      <c r="C121" s="186" t="s">
        <v>3121</v>
      </c>
      <c r="D121" s="178" t="s">
        <v>1957</v>
      </c>
      <c r="E121" s="179">
        <v>1</v>
      </c>
      <c r="F121" s="174"/>
      <c r="G121" s="181">
        <f t="shared" si="42"/>
        <v>0</v>
      </c>
      <c r="H121" s="157">
        <v>0</v>
      </c>
      <c r="I121" s="156">
        <f t="shared" si="43"/>
        <v>0</v>
      </c>
      <c r="J121" s="157">
        <v>25000</v>
      </c>
      <c r="K121" s="156">
        <f t="shared" si="44"/>
        <v>25000</v>
      </c>
      <c r="L121" s="156">
        <v>15</v>
      </c>
      <c r="M121" s="156">
        <f t="shared" si="45"/>
        <v>0</v>
      </c>
      <c r="N121" s="156">
        <v>0</v>
      </c>
      <c r="O121" s="156">
        <f t="shared" si="46"/>
        <v>0</v>
      </c>
      <c r="P121" s="156">
        <v>0</v>
      </c>
      <c r="Q121" s="156">
        <f t="shared" si="47"/>
        <v>0</v>
      </c>
      <c r="R121" s="156"/>
      <c r="S121" s="156" t="s">
        <v>485</v>
      </c>
      <c r="T121" s="156" t="s">
        <v>382</v>
      </c>
      <c r="U121" s="156">
        <v>0</v>
      </c>
      <c r="V121" s="156">
        <f t="shared" si="48"/>
        <v>0</v>
      </c>
      <c r="W121" s="156"/>
      <c r="X121" s="156" t="s">
        <v>383</v>
      </c>
      <c r="Y121" s="147"/>
      <c r="Z121" s="147"/>
      <c r="AA121" s="147"/>
      <c r="AB121" s="147"/>
      <c r="AC121" s="147"/>
      <c r="AD121" s="147"/>
      <c r="AE121" s="147"/>
      <c r="AF121" s="147" t="s">
        <v>384</v>
      </c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</row>
    <row r="122" spans="1:59" outlineLevel="1" x14ac:dyDescent="0.2">
      <c r="A122" s="176">
        <v>105</v>
      </c>
      <c r="B122" s="177" t="s">
        <v>3122</v>
      </c>
      <c r="C122" s="186" t="s">
        <v>2383</v>
      </c>
      <c r="D122" s="178" t="s">
        <v>437</v>
      </c>
      <c r="E122" s="179">
        <v>24</v>
      </c>
      <c r="F122" s="174"/>
      <c r="G122" s="181">
        <f t="shared" si="42"/>
        <v>0</v>
      </c>
      <c r="H122" s="157">
        <v>0</v>
      </c>
      <c r="I122" s="156">
        <f t="shared" si="43"/>
        <v>0</v>
      </c>
      <c r="J122" s="157">
        <v>350</v>
      </c>
      <c r="K122" s="156">
        <f t="shared" si="44"/>
        <v>8400</v>
      </c>
      <c r="L122" s="156">
        <v>15</v>
      </c>
      <c r="M122" s="156">
        <f t="shared" si="45"/>
        <v>0</v>
      </c>
      <c r="N122" s="156">
        <v>0</v>
      </c>
      <c r="O122" s="156">
        <f t="shared" si="46"/>
        <v>0</v>
      </c>
      <c r="P122" s="156">
        <v>0</v>
      </c>
      <c r="Q122" s="156">
        <f t="shared" si="47"/>
        <v>0</v>
      </c>
      <c r="R122" s="156"/>
      <c r="S122" s="156" t="s">
        <v>485</v>
      </c>
      <c r="T122" s="156" t="s">
        <v>382</v>
      </c>
      <c r="U122" s="156">
        <v>0</v>
      </c>
      <c r="V122" s="156">
        <f t="shared" si="48"/>
        <v>0</v>
      </c>
      <c r="W122" s="156"/>
      <c r="X122" s="156" t="s">
        <v>383</v>
      </c>
      <c r="Y122" s="147"/>
      <c r="Z122" s="147"/>
      <c r="AA122" s="147"/>
      <c r="AB122" s="147"/>
      <c r="AC122" s="147"/>
      <c r="AD122" s="147"/>
      <c r="AE122" s="147"/>
      <c r="AF122" s="147" t="s">
        <v>384</v>
      </c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</row>
    <row r="123" spans="1:59" outlineLevel="1" x14ac:dyDescent="0.2">
      <c r="A123" s="170">
        <v>106</v>
      </c>
      <c r="B123" s="171" t="s">
        <v>3123</v>
      </c>
      <c r="C123" s="184" t="s">
        <v>3124</v>
      </c>
      <c r="D123" s="172" t="s">
        <v>3024</v>
      </c>
      <c r="E123" s="173">
        <v>1</v>
      </c>
      <c r="F123" s="174"/>
      <c r="G123" s="175">
        <f t="shared" si="42"/>
        <v>0</v>
      </c>
      <c r="H123" s="157">
        <v>0</v>
      </c>
      <c r="I123" s="156">
        <f t="shared" si="43"/>
        <v>0</v>
      </c>
      <c r="J123" s="157">
        <v>18000</v>
      </c>
      <c r="K123" s="156">
        <f t="shared" si="44"/>
        <v>18000</v>
      </c>
      <c r="L123" s="156">
        <v>15</v>
      </c>
      <c r="M123" s="156">
        <f t="shared" si="45"/>
        <v>0</v>
      </c>
      <c r="N123" s="156">
        <v>0</v>
      </c>
      <c r="O123" s="156">
        <f t="shared" si="46"/>
        <v>0</v>
      </c>
      <c r="P123" s="156">
        <v>0</v>
      </c>
      <c r="Q123" s="156">
        <f t="shared" si="47"/>
        <v>0</v>
      </c>
      <c r="R123" s="156"/>
      <c r="S123" s="156" t="s">
        <v>485</v>
      </c>
      <c r="T123" s="156" t="s">
        <v>382</v>
      </c>
      <c r="U123" s="156">
        <v>0</v>
      </c>
      <c r="V123" s="156">
        <f t="shared" si="48"/>
        <v>0</v>
      </c>
      <c r="W123" s="156"/>
      <c r="X123" s="156" t="s">
        <v>383</v>
      </c>
      <c r="Y123" s="147"/>
      <c r="Z123" s="147"/>
      <c r="AA123" s="147"/>
      <c r="AB123" s="147"/>
      <c r="AC123" s="147"/>
      <c r="AD123" s="147"/>
      <c r="AE123" s="147"/>
      <c r="AF123" s="147" t="s">
        <v>384</v>
      </c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</row>
    <row r="124" spans="1:59" x14ac:dyDescent="0.2">
      <c r="A124" s="3"/>
      <c r="B124" s="4"/>
      <c r="C124" s="187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AD124">
        <v>15</v>
      </c>
      <c r="AE124">
        <v>21</v>
      </c>
      <c r="AF124" t="s">
        <v>363</v>
      </c>
    </row>
    <row r="125" spans="1:59" x14ac:dyDescent="0.2">
      <c r="A125" s="150"/>
      <c r="B125" s="151" t="s">
        <v>31</v>
      </c>
      <c r="C125" s="188"/>
      <c r="D125" s="152"/>
      <c r="E125" s="153"/>
      <c r="F125" s="153"/>
      <c r="G125" s="182">
        <f>G8+G30+G49+G64+G79+G92+G95+G98+G113</f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AD125">
        <f>SUMIF(L7:L123,AD124,G7:G123)</f>
        <v>0</v>
      </c>
      <c r="AE125">
        <f>SUMIF(L7:L123,AE124,G7:G123)</f>
        <v>0</v>
      </c>
      <c r="AF125" t="s">
        <v>1915</v>
      </c>
    </row>
    <row r="126" spans="1:59" x14ac:dyDescent="0.2">
      <c r="A126" s="3"/>
      <c r="B126" s="4"/>
      <c r="C126" s="187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59" x14ac:dyDescent="0.2">
      <c r="A127" s="3"/>
      <c r="B127" s="4"/>
      <c r="C127" s="187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59" x14ac:dyDescent="0.2">
      <c r="A128" s="258" t="s">
        <v>1916</v>
      </c>
      <c r="B128" s="258"/>
      <c r="C128" s="259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32" x14ac:dyDescent="0.2">
      <c r="A129" s="260"/>
      <c r="B129" s="261"/>
      <c r="C129" s="262"/>
      <c r="D129" s="261"/>
      <c r="E129" s="261"/>
      <c r="F129" s="261"/>
      <c r="G129" s="26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AF129" t="s">
        <v>1917</v>
      </c>
    </row>
    <row r="130" spans="1:32" x14ac:dyDescent="0.2">
      <c r="A130" s="264"/>
      <c r="B130" s="265"/>
      <c r="C130" s="266"/>
      <c r="D130" s="265"/>
      <c r="E130" s="265"/>
      <c r="F130" s="265"/>
      <c r="G130" s="267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32" x14ac:dyDescent="0.2">
      <c r="A131" s="264"/>
      <c r="B131" s="265"/>
      <c r="C131" s="266"/>
      <c r="D131" s="265"/>
      <c r="E131" s="265"/>
      <c r="F131" s="265"/>
      <c r="G131" s="267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32" x14ac:dyDescent="0.2">
      <c r="A132" s="264"/>
      <c r="B132" s="265"/>
      <c r="C132" s="266"/>
      <c r="D132" s="265"/>
      <c r="E132" s="265"/>
      <c r="F132" s="265"/>
      <c r="G132" s="267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32" x14ac:dyDescent="0.2">
      <c r="A133" s="268"/>
      <c r="B133" s="269"/>
      <c r="C133" s="270"/>
      <c r="D133" s="269"/>
      <c r="E133" s="269"/>
      <c r="F133" s="269"/>
      <c r="G133" s="271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32" x14ac:dyDescent="0.2">
      <c r="A134" s="3"/>
      <c r="B134" s="4"/>
      <c r="C134" s="187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32" x14ac:dyDescent="0.2">
      <c r="C135" s="189"/>
      <c r="D135" s="10"/>
      <c r="AF135" t="s">
        <v>1918</v>
      </c>
    </row>
    <row r="136" spans="1:32" x14ac:dyDescent="0.2">
      <c r="D136" s="10"/>
    </row>
    <row r="137" spans="1:32" x14ac:dyDescent="0.2">
      <c r="D137" s="10"/>
    </row>
    <row r="138" spans="1:32" x14ac:dyDescent="0.2">
      <c r="D138" s="10"/>
    </row>
    <row r="139" spans="1:32" x14ac:dyDescent="0.2">
      <c r="D139" s="10"/>
    </row>
    <row r="140" spans="1:32" x14ac:dyDescent="0.2">
      <c r="D140" s="10"/>
    </row>
    <row r="141" spans="1:32" x14ac:dyDescent="0.2">
      <c r="D141" s="10"/>
    </row>
    <row r="142" spans="1:32" x14ac:dyDescent="0.2">
      <c r="D142" s="10"/>
    </row>
    <row r="143" spans="1:32" x14ac:dyDescent="0.2">
      <c r="D143" s="10"/>
    </row>
    <row r="144" spans="1:32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7">
    <mergeCell ref="A129:G133"/>
    <mergeCell ref="C97:G97"/>
    <mergeCell ref="A1:G1"/>
    <mergeCell ref="C2:G2"/>
    <mergeCell ref="C3:G3"/>
    <mergeCell ref="C4:G4"/>
    <mergeCell ref="A128:C128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8" activePane="bottomLeft" state="frozen"/>
      <selection pane="bottomLeft" activeCell="F10" sqref="F9:F10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79</v>
      </c>
      <c r="C4" s="255" t="s">
        <v>80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325</v>
      </c>
      <c r="C8" s="183" t="s">
        <v>326</v>
      </c>
      <c r="D8" s="166"/>
      <c r="E8" s="167"/>
      <c r="F8" s="168"/>
      <c r="G8" s="169">
        <f>SUMIF(AF9:AF11,"&lt;&gt;NOR",G9:G11)</f>
        <v>0</v>
      </c>
      <c r="H8" s="163"/>
      <c r="I8" s="163">
        <f>SUM(I9:I11)</f>
        <v>199360</v>
      </c>
      <c r="J8" s="163"/>
      <c r="K8" s="163">
        <f>SUM(K9:K11)</f>
        <v>141120</v>
      </c>
      <c r="L8" s="163"/>
      <c r="M8" s="163">
        <f>SUM(M9:M11)</f>
        <v>0</v>
      </c>
      <c r="N8" s="163"/>
      <c r="O8" s="163">
        <f>SUM(O9:O11)</f>
        <v>0</v>
      </c>
      <c r="P8" s="163"/>
      <c r="Q8" s="163">
        <f>SUM(Q9:Q11)</f>
        <v>0</v>
      </c>
      <c r="R8" s="163"/>
      <c r="S8" s="163"/>
      <c r="T8" s="163"/>
      <c r="U8" s="163"/>
      <c r="V8" s="163">
        <f>SUM(V9:V11)</f>
        <v>0</v>
      </c>
      <c r="W8" s="163"/>
      <c r="X8" s="163"/>
      <c r="AF8" t="s">
        <v>377</v>
      </c>
    </row>
    <row r="9" spans="1:59" ht="22.5" outlineLevel="1" x14ac:dyDescent="0.2">
      <c r="A9" s="176">
        <v>1</v>
      </c>
      <c r="B9" s="177" t="s">
        <v>2242</v>
      </c>
      <c r="C9" s="186" t="s">
        <v>3125</v>
      </c>
      <c r="D9" s="178" t="s">
        <v>1957</v>
      </c>
      <c r="E9" s="179">
        <v>112</v>
      </c>
      <c r="F9" s="174"/>
      <c r="G9" s="181">
        <f>ROUND(E9*F9,2)</f>
        <v>0</v>
      </c>
      <c r="H9" s="157">
        <v>0</v>
      </c>
      <c r="I9" s="156">
        <f>ROUND(E9*H9,2)</f>
        <v>0</v>
      </c>
      <c r="J9" s="157">
        <v>1260</v>
      </c>
      <c r="K9" s="156">
        <f>ROUND(E9*J9,2)</f>
        <v>141120</v>
      </c>
      <c r="L9" s="156">
        <v>15</v>
      </c>
      <c r="M9" s="156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541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ht="22.5" outlineLevel="1" x14ac:dyDescent="0.2">
      <c r="A10" s="170">
        <v>2</v>
      </c>
      <c r="B10" s="171" t="s">
        <v>2244</v>
      </c>
      <c r="C10" s="184" t="s">
        <v>3126</v>
      </c>
      <c r="D10" s="172" t="s">
        <v>1957</v>
      </c>
      <c r="E10" s="173">
        <v>112</v>
      </c>
      <c r="F10" s="174"/>
      <c r="G10" s="175">
        <f>ROUND(E10*F10,2)</f>
        <v>0</v>
      </c>
      <c r="H10" s="157">
        <v>1780</v>
      </c>
      <c r="I10" s="156">
        <f>ROUND(E10*H10,2)</f>
        <v>199360</v>
      </c>
      <c r="J10" s="157">
        <v>0</v>
      </c>
      <c r="K10" s="156">
        <f>ROUND(E10*J10,2)</f>
        <v>0</v>
      </c>
      <c r="L10" s="156">
        <v>15</v>
      </c>
      <c r="M10" s="156">
        <f>G10*(1+L10/100)</f>
        <v>0</v>
      </c>
      <c r="N10" s="156">
        <v>0</v>
      </c>
      <c r="O10" s="156">
        <f>ROUND(E10*N10,2)</f>
        <v>0</v>
      </c>
      <c r="P10" s="156">
        <v>0</v>
      </c>
      <c r="Q10" s="156">
        <f>ROUND(E10*P10,2)</f>
        <v>0</v>
      </c>
      <c r="R10" s="156"/>
      <c r="S10" s="156" t="s">
        <v>485</v>
      </c>
      <c r="T10" s="156" t="s">
        <v>382</v>
      </c>
      <c r="U10" s="156">
        <v>0</v>
      </c>
      <c r="V10" s="156">
        <f>ROUND(E10*U10,2)</f>
        <v>0</v>
      </c>
      <c r="W10" s="156"/>
      <c r="X10" s="156" t="s">
        <v>383</v>
      </c>
      <c r="Y10" s="147"/>
      <c r="Z10" s="147"/>
      <c r="AA10" s="147"/>
      <c r="AB10" s="147"/>
      <c r="AC10" s="147"/>
      <c r="AD10" s="147"/>
      <c r="AE10" s="147"/>
      <c r="AF10" s="147" t="s">
        <v>541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outlineLevel="1" x14ac:dyDescent="0.2">
      <c r="A11" s="154"/>
      <c r="B11" s="155"/>
      <c r="C11" s="249" t="s">
        <v>3127</v>
      </c>
      <c r="D11" s="250"/>
      <c r="E11" s="250"/>
      <c r="F11" s="250"/>
      <c r="G11" s="250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47"/>
      <c r="Z11" s="147"/>
      <c r="AA11" s="147"/>
      <c r="AB11" s="147"/>
      <c r="AC11" s="147"/>
      <c r="AD11" s="147"/>
      <c r="AE11" s="147"/>
      <c r="AF11" s="147" t="s">
        <v>655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x14ac:dyDescent="0.2">
      <c r="A12" s="164" t="s">
        <v>376</v>
      </c>
      <c r="B12" s="165" t="s">
        <v>342</v>
      </c>
      <c r="C12" s="183" t="s">
        <v>343</v>
      </c>
      <c r="D12" s="166"/>
      <c r="E12" s="167"/>
      <c r="F12" s="168"/>
      <c r="G12" s="169">
        <f>SUMIF(AF13:AF35,"&lt;&gt;NOR",G13:G35)</f>
        <v>0</v>
      </c>
      <c r="H12" s="163"/>
      <c r="I12" s="163">
        <f>SUM(I13:I35)</f>
        <v>706472.15</v>
      </c>
      <c r="J12" s="163"/>
      <c r="K12" s="163">
        <f>SUM(K13:K35)</f>
        <v>173431.09999999998</v>
      </c>
      <c r="L12" s="163"/>
      <c r="M12" s="163">
        <f>SUM(M13:M35)</f>
        <v>0</v>
      </c>
      <c r="N12" s="163"/>
      <c r="O12" s="163">
        <f>SUM(O13:O35)</f>
        <v>0.24</v>
      </c>
      <c r="P12" s="163"/>
      <c r="Q12" s="163">
        <f>SUM(Q13:Q35)</f>
        <v>0</v>
      </c>
      <c r="R12" s="163"/>
      <c r="S12" s="163"/>
      <c r="T12" s="163"/>
      <c r="U12" s="163"/>
      <c r="V12" s="163">
        <f>SUM(V13:V35)</f>
        <v>0</v>
      </c>
      <c r="W12" s="163"/>
      <c r="X12" s="163"/>
      <c r="AF12" t="s">
        <v>377</v>
      </c>
    </row>
    <row r="13" spans="1:59" outlineLevel="1" x14ac:dyDescent="0.2">
      <c r="A13" s="176">
        <v>3</v>
      </c>
      <c r="B13" s="177" t="s">
        <v>2246</v>
      </c>
      <c r="C13" s="186" t="s">
        <v>3128</v>
      </c>
      <c r="D13" s="178" t="s">
        <v>429</v>
      </c>
      <c r="E13" s="179">
        <v>3</v>
      </c>
      <c r="F13" s="174"/>
      <c r="G13" s="181">
        <f t="shared" ref="G13:G35" si="0">ROUND(E13*F13,2)</f>
        <v>0</v>
      </c>
      <c r="H13" s="157">
        <v>0</v>
      </c>
      <c r="I13" s="156">
        <f t="shared" ref="I13:I35" si="1">ROUND(E13*H13,2)</f>
        <v>0</v>
      </c>
      <c r="J13" s="157">
        <v>3957.45</v>
      </c>
      <c r="K13" s="156">
        <f t="shared" ref="K13:K35" si="2">ROUND(E13*J13,2)</f>
        <v>11872.35</v>
      </c>
      <c r="L13" s="156">
        <v>15</v>
      </c>
      <c r="M13" s="156">
        <f t="shared" ref="M13:M35" si="3">G13*(1+L13/100)</f>
        <v>0</v>
      </c>
      <c r="N13" s="156">
        <v>0</v>
      </c>
      <c r="O13" s="156">
        <f t="shared" ref="O13:O35" si="4">ROUND(E13*N13,2)</f>
        <v>0</v>
      </c>
      <c r="P13" s="156">
        <v>0</v>
      </c>
      <c r="Q13" s="156">
        <f t="shared" ref="Q13:Q35" si="5">ROUND(E13*P13,2)</f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ref="V13:V35" si="6">ROUND(E13*U13,2)</f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3129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outlineLevel="1" x14ac:dyDescent="0.2">
      <c r="A14" s="176">
        <v>4</v>
      </c>
      <c r="B14" s="177" t="s">
        <v>2248</v>
      </c>
      <c r="C14" s="186" t="s">
        <v>3130</v>
      </c>
      <c r="D14" s="178" t="s">
        <v>397</v>
      </c>
      <c r="E14" s="179">
        <v>150</v>
      </c>
      <c r="F14" s="174"/>
      <c r="G14" s="181">
        <f t="shared" si="0"/>
        <v>0</v>
      </c>
      <c r="H14" s="157">
        <v>0</v>
      </c>
      <c r="I14" s="156">
        <f t="shared" si="1"/>
        <v>0</v>
      </c>
      <c r="J14" s="157">
        <v>202</v>
      </c>
      <c r="K14" s="156">
        <f t="shared" si="2"/>
        <v>30300</v>
      </c>
      <c r="L14" s="156">
        <v>15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3129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ht="22.5" outlineLevel="1" x14ac:dyDescent="0.2">
      <c r="A15" s="176">
        <v>5</v>
      </c>
      <c r="B15" s="177" t="s">
        <v>2250</v>
      </c>
      <c r="C15" s="186" t="s">
        <v>3131</v>
      </c>
      <c r="D15" s="178" t="s">
        <v>397</v>
      </c>
      <c r="E15" s="179">
        <v>150</v>
      </c>
      <c r="F15" s="174"/>
      <c r="G15" s="181">
        <f t="shared" si="0"/>
        <v>0</v>
      </c>
      <c r="H15" s="157">
        <v>290</v>
      </c>
      <c r="I15" s="156">
        <f t="shared" si="1"/>
        <v>43500</v>
      </c>
      <c r="J15" s="157">
        <v>0</v>
      </c>
      <c r="K15" s="156">
        <f t="shared" si="2"/>
        <v>0</v>
      </c>
      <c r="L15" s="156">
        <v>15</v>
      </c>
      <c r="M15" s="156">
        <f t="shared" si="3"/>
        <v>0</v>
      </c>
      <c r="N15" s="156">
        <v>9.7999999999999997E-4</v>
      </c>
      <c r="O15" s="156">
        <f t="shared" si="4"/>
        <v>0.15</v>
      </c>
      <c r="P15" s="156">
        <v>0</v>
      </c>
      <c r="Q15" s="156">
        <f t="shared" si="5"/>
        <v>0</v>
      </c>
      <c r="R15" s="156"/>
      <c r="S15" s="156" t="s">
        <v>485</v>
      </c>
      <c r="T15" s="156" t="s">
        <v>382</v>
      </c>
      <c r="U15" s="156">
        <v>0</v>
      </c>
      <c r="V15" s="156">
        <f t="shared" si="6"/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3129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ht="22.5" outlineLevel="1" x14ac:dyDescent="0.2">
      <c r="A16" s="176">
        <v>6</v>
      </c>
      <c r="B16" s="177" t="s">
        <v>2252</v>
      </c>
      <c r="C16" s="186" t="s">
        <v>3132</v>
      </c>
      <c r="D16" s="178" t="s">
        <v>397</v>
      </c>
      <c r="E16" s="179">
        <v>640</v>
      </c>
      <c r="F16" s="174"/>
      <c r="G16" s="181">
        <f t="shared" si="0"/>
        <v>0</v>
      </c>
      <c r="H16" s="157">
        <v>18</v>
      </c>
      <c r="I16" s="156">
        <f t="shared" si="1"/>
        <v>11520</v>
      </c>
      <c r="J16" s="157">
        <v>4.67</v>
      </c>
      <c r="K16" s="156">
        <f t="shared" si="2"/>
        <v>2988.8</v>
      </c>
      <c r="L16" s="156">
        <v>15</v>
      </c>
      <c r="M16" s="156">
        <f t="shared" si="3"/>
        <v>0</v>
      </c>
      <c r="N16" s="156">
        <v>6.9999999999999994E-5</v>
      </c>
      <c r="O16" s="156">
        <f t="shared" si="4"/>
        <v>0.04</v>
      </c>
      <c r="P16" s="156">
        <v>0</v>
      </c>
      <c r="Q16" s="156">
        <f t="shared" si="5"/>
        <v>0</v>
      </c>
      <c r="R16" s="156"/>
      <c r="S16" s="156" t="s">
        <v>485</v>
      </c>
      <c r="T16" s="156" t="s">
        <v>382</v>
      </c>
      <c r="U16" s="156">
        <v>0</v>
      </c>
      <c r="V16" s="156">
        <f t="shared" si="6"/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3129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ht="22.5" outlineLevel="1" x14ac:dyDescent="0.2">
      <c r="A17" s="176">
        <v>7</v>
      </c>
      <c r="B17" s="177" t="s">
        <v>2254</v>
      </c>
      <c r="C17" s="186" t="s">
        <v>3133</v>
      </c>
      <c r="D17" s="178" t="s">
        <v>397</v>
      </c>
      <c r="E17" s="179">
        <v>240</v>
      </c>
      <c r="F17" s="174"/>
      <c r="G17" s="181">
        <f t="shared" si="0"/>
        <v>0</v>
      </c>
      <c r="H17" s="157">
        <v>0</v>
      </c>
      <c r="I17" s="156">
        <f t="shared" si="1"/>
        <v>0</v>
      </c>
      <c r="J17" s="157">
        <v>44</v>
      </c>
      <c r="K17" s="156">
        <f t="shared" si="2"/>
        <v>10560</v>
      </c>
      <c r="L17" s="156">
        <v>15</v>
      </c>
      <c r="M17" s="156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6"/>
      <c r="S17" s="156" t="s">
        <v>485</v>
      </c>
      <c r="T17" s="156" t="s">
        <v>382</v>
      </c>
      <c r="U17" s="156">
        <v>0</v>
      </c>
      <c r="V17" s="156">
        <f t="shared" si="6"/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3129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outlineLevel="1" x14ac:dyDescent="0.2">
      <c r="A18" s="176">
        <v>8</v>
      </c>
      <c r="B18" s="177" t="s">
        <v>2256</v>
      </c>
      <c r="C18" s="186" t="s">
        <v>3134</v>
      </c>
      <c r="D18" s="178" t="s">
        <v>397</v>
      </c>
      <c r="E18" s="179">
        <v>100</v>
      </c>
      <c r="F18" s="174"/>
      <c r="G18" s="181">
        <f t="shared" si="0"/>
        <v>0</v>
      </c>
      <c r="H18" s="157">
        <v>0</v>
      </c>
      <c r="I18" s="156">
        <f t="shared" si="1"/>
        <v>0</v>
      </c>
      <c r="J18" s="157">
        <v>20.32</v>
      </c>
      <c r="K18" s="156">
        <f t="shared" si="2"/>
        <v>2032</v>
      </c>
      <c r="L18" s="156">
        <v>15</v>
      </c>
      <c r="M18" s="156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6"/>
      <c r="S18" s="156" t="s">
        <v>485</v>
      </c>
      <c r="T18" s="156" t="s">
        <v>382</v>
      </c>
      <c r="U18" s="156">
        <v>0</v>
      </c>
      <c r="V18" s="156">
        <f t="shared" si="6"/>
        <v>0</v>
      </c>
      <c r="W18" s="156"/>
      <c r="X18" s="156" t="s">
        <v>383</v>
      </c>
      <c r="Y18" s="147"/>
      <c r="Z18" s="147"/>
      <c r="AA18" s="147"/>
      <c r="AB18" s="147"/>
      <c r="AC18" s="147"/>
      <c r="AD18" s="147"/>
      <c r="AE18" s="147"/>
      <c r="AF18" s="147" t="s">
        <v>3129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outlineLevel="1" x14ac:dyDescent="0.2">
      <c r="A19" s="176">
        <v>9</v>
      </c>
      <c r="B19" s="177" t="s">
        <v>2258</v>
      </c>
      <c r="C19" s="186" t="s">
        <v>3135</v>
      </c>
      <c r="D19" s="178" t="s">
        <v>397</v>
      </c>
      <c r="E19" s="179">
        <v>50</v>
      </c>
      <c r="F19" s="174"/>
      <c r="G19" s="181">
        <f t="shared" si="0"/>
        <v>0</v>
      </c>
      <c r="H19" s="157">
        <v>0</v>
      </c>
      <c r="I19" s="156">
        <f t="shared" si="1"/>
        <v>0</v>
      </c>
      <c r="J19" s="157">
        <v>53.06</v>
      </c>
      <c r="K19" s="156">
        <f t="shared" si="2"/>
        <v>2653</v>
      </c>
      <c r="L19" s="156">
        <v>15</v>
      </c>
      <c r="M19" s="156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6"/>
      <c r="S19" s="156" t="s">
        <v>485</v>
      </c>
      <c r="T19" s="156" t="s">
        <v>382</v>
      </c>
      <c r="U19" s="156">
        <v>0</v>
      </c>
      <c r="V19" s="156">
        <f t="shared" si="6"/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3129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outlineLevel="1" x14ac:dyDescent="0.2">
      <c r="A20" s="176">
        <v>10</v>
      </c>
      <c r="B20" s="177" t="s">
        <v>2260</v>
      </c>
      <c r="C20" s="186" t="s">
        <v>3136</v>
      </c>
      <c r="D20" s="178" t="s">
        <v>397</v>
      </c>
      <c r="E20" s="179">
        <v>70</v>
      </c>
      <c r="F20" s="174"/>
      <c r="G20" s="181">
        <f t="shared" si="0"/>
        <v>0</v>
      </c>
      <c r="H20" s="157">
        <v>0</v>
      </c>
      <c r="I20" s="156">
        <f t="shared" si="1"/>
        <v>0</v>
      </c>
      <c r="J20" s="157">
        <v>83.5</v>
      </c>
      <c r="K20" s="156">
        <f t="shared" si="2"/>
        <v>5845</v>
      </c>
      <c r="L20" s="156">
        <v>15</v>
      </c>
      <c r="M20" s="156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6"/>
      <c r="S20" s="156" t="s">
        <v>485</v>
      </c>
      <c r="T20" s="156" t="s">
        <v>382</v>
      </c>
      <c r="U20" s="156">
        <v>0</v>
      </c>
      <c r="V20" s="156">
        <f t="shared" si="6"/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3129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outlineLevel="1" x14ac:dyDescent="0.2">
      <c r="A21" s="176">
        <v>11</v>
      </c>
      <c r="B21" s="177" t="s">
        <v>2262</v>
      </c>
      <c r="C21" s="186" t="s">
        <v>3137</v>
      </c>
      <c r="D21" s="178" t="s">
        <v>429</v>
      </c>
      <c r="E21" s="179">
        <v>10</v>
      </c>
      <c r="F21" s="174"/>
      <c r="G21" s="181">
        <f t="shared" si="0"/>
        <v>0</v>
      </c>
      <c r="H21" s="157">
        <v>0</v>
      </c>
      <c r="I21" s="156">
        <f t="shared" si="1"/>
        <v>0</v>
      </c>
      <c r="J21" s="157">
        <v>18.899999999999999</v>
      </c>
      <c r="K21" s="156">
        <f t="shared" si="2"/>
        <v>189</v>
      </c>
      <c r="L21" s="156">
        <v>15</v>
      </c>
      <c r="M21" s="156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6"/>
      <c r="S21" s="156" t="s">
        <v>485</v>
      </c>
      <c r="T21" s="156" t="s">
        <v>382</v>
      </c>
      <c r="U21" s="156">
        <v>0</v>
      </c>
      <c r="V21" s="156">
        <f t="shared" si="6"/>
        <v>0</v>
      </c>
      <c r="W21" s="156"/>
      <c r="X21" s="156" t="s">
        <v>383</v>
      </c>
      <c r="Y21" s="147"/>
      <c r="Z21" s="147"/>
      <c r="AA21" s="147"/>
      <c r="AB21" s="147"/>
      <c r="AC21" s="147"/>
      <c r="AD21" s="147"/>
      <c r="AE21" s="147"/>
      <c r="AF21" s="147" t="s">
        <v>3129</v>
      </c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outlineLevel="1" x14ac:dyDescent="0.2">
      <c r="A22" s="176">
        <v>12</v>
      </c>
      <c r="B22" s="177" t="s">
        <v>2264</v>
      </c>
      <c r="C22" s="186" t="s">
        <v>3138</v>
      </c>
      <c r="D22" s="178" t="s">
        <v>429</v>
      </c>
      <c r="E22" s="179">
        <v>50</v>
      </c>
      <c r="F22" s="174"/>
      <c r="G22" s="181">
        <f t="shared" si="0"/>
        <v>0</v>
      </c>
      <c r="H22" s="157">
        <v>0</v>
      </c>
      <c r="I22" s="156">
        <f t="shared" si="1"/>
        <v>0</v>
      </c>
      <c r="J22" s="157">
        <v>23</v>
      </c>
      <c r="K22" s="156">
        <f t="shared" si="2"/>
        <v>1150</v>
      </c>
      <c r="L22" s="156">
        <v>15</v>
      </c>
      <c r="M22" s="156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6"/>
      <c r="S22" s="156" t="s">
        <v>485</v>
      </c>
      <c r="T22" s="156" t="s">
        <v>382</v>
      </c>
      <c r="U22" s="156">
        <v>0</v>
      </c>
      <c r="V22" s="156">
        <f t="shared" si="6"/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3129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outlineLevel="1" x14ac:dyDescent="0.2">
      <c r="A23" s="176">
        <v>13</v>
      </c>
      <c r="B23" s="177" t="s">
        <v>2266</v>
      </c>
      <c r="C23" s="186" t="s">
        <v>3139</v>
      </c>
      <c r="D23" s="178" t="s">
        <v>429</v>
      </c>
      <c r="E23" s="179">
        <v>20</v>
      </c>
      <c r="F23" s="174"/>
      <c r="G23" s="181">
        <f t="shared" si="0"/>
        <v>0</v>
      </c>
      <c r="H23" s="157">
        <v>0</v>
      </c>
      <c r="I23" s="156">
        <f t="shared" si="1"/>
        <v>0</v>
      </c>
      <c r="J23" s="157">
        <v>30.7</v>
      </c>
      <c r="K23" s="156">
        <f t="shared" si="2"/>
        <v>614</v>
      </c>
      <c r="L23" s="156">
        <v>15</v>
      </c>
      <c r="M23" s="156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6"/>
      <c r="S23" s="156" t="s">
        <v>485</v>
      </c>
      <c r="T23" s="156" t="s">
        <v>382</v>
      </c>
      <c r="U23" s="156">
        <v>0</v>
      </c>
      <c r="V23" s="156">
        <f t="shared" si="6"/>
        <v>0</v>
      </c>
      <c r="W23" s="156"/>
      <c r="X23" s="156" t="s">
        <v>383</v>
      </c>
      <c r="Y23" s="147"/>
      <c r="Z23" s="147"/>
      <c r="AA23" s="147"/>
      <c r="AB23" s="147"/>
      <c r="AC23" s="147"/>
      <c r="AD23" s="147"/>
      <c r="AE23" s="147"/>
      <c r="AF23" s="147" t="s">
        <v>3129</v>
      </c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outlineLevel="1" x14ac:dyDescent="0.2">
      <c r="A24" s="176">
        <v>14</v>
      </c>
      <c r="B24" s="177" t="s">
        <v>2268</v>
      </c>
      <c r="C24" s="186" t="s">
        <v>3140</v>
      </c>
      <c r="D24" s="178" t="s">
        <v>429</v>
      </c>
      <c r="E24" s="179">
        <v>20</v>
      </c>
      <c r="F24" s="174"/>
      <c r="G24" s="181">
        <f t="shared" si="0"/>
        <v>0</v>
      </c>
      <c r="H24" s="157">
        <v>0</v>
      </c>
      <c r="I24" s="156">
        <f t="shared" si="1"/>
        <v>0</v>
      </c>
      <c r="J24" s="157">
        <v>66.900000000000006</v>
      </c>
      <c r="K24" s="156">
        <f t="shared" si="2"/>
        <v>1338</v>
      </c>
      <c r="L24" s="156">
        <v>15</v>
      </c>
      <c r="M24" s="156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6"/>
      <c r="S24" s="156" t="s">
        <v>485</v>
      </c>
      <c r="T24" s="156" t="s">
        <v>382</v>
      </c>
      <c r="U24" s="156">
        <v>0</v>
      </c>
      <c r="V24" s="156">
        <f t="shared" si="6"/>
        <v>0</v>
      </c>
      <c r="W24" s="156"/>
      <c r="X24" s="156" t="s">
        <v>383</v>
      </c>
      <c r="Y24" s="147"/>
      <c r="Z24" s="147"/>
      <c r="AA24" s="147"/>
      <c r="AB24" s="147"/>
      <c r="AC24" s="147"/>
      <c r="AD24" s="147"/>
      <c r="AE24" s="147"/>
      <c r="AF24" s="147" t="s">
        <v>3129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ht="22.5" outlineLevel="1" x14ac:dyDescent="0.2">
      <c r="A25" s="176">
        <v>15</v>
      </c>
      <c r="B25" s="177" t="s">
        <v>2270</v>
      </c>
      <c r="C25" s="186" t="s">
        <v>3141</v>
      </c>
      <c r="D25" s="178" t="s">
        <v>397</v>
      </c>
      <c r="E25" s="179">
        <v>10</v>
      </c>
      <c r="F25" s="174"/>
      <c r="G25" s="181">
        <f t="shared" si="0"/>
        <v>0</v>
      </c>
      <c r="H25" s="157">
        <v>4.6900000000000004</v>
      </c>
      <c r="I25" s="156">
        <f t="shared" si="1"/>
        <v>46.9</v>
      </c>
      <c r="J25" s="157">
        <v>9.07</v>
      </c>
      <c r="K25" s="156">
        <f t="shared" si="2"/>
        <v>90.7</v>
      </c>
      <c r="L25" s="156">
        <v>15</v>
      </c>
      <c r="M25" s="156">
        <f t="shared" si="3"/>
        <v>0</v>
      </c>
      <c r="N25" s="156">
        <v>2.3000000000000001E-4</v>
      </c>
      <c r="O25" s="156">
        <f t="shared" si="4"/>
        <v>0</v>
      </c>
      <c r="P25" s="156">
        <v>0</v>
      </c>
      <c r="Q25" s="156">
        <f t="shared" si="5"/>
        <v>0</v>
      </c>
      <c r="R25" s="156"/>
      <c r="S25" s="156" t="s">
        <v>485</v>
      </c>
      <c r="T25" s="156" t="s">
        <v>382</v>
      </c>
      <c r="U25" s="156">
        <v>0</v>
      </c>
      <c r="V25" s="156">
        <f t="shared" si="6"/>
        <v>0</v>
      </c>
      <c r="W25" s="156"/>
      <c r="X25" s="156" t="s">
        <v>383</v>
      </c>
      <c r="Y25" s="147"/>
      <c r="Z25" s="147"/>
      <c r="AA25" s="147"/>
      <c r="AB25" s="147"/>
      <c r="AC25" s="147"/>
      <c r="AD25" s="147"/>
      <c r="AE25" s="147"/>
      <c r="AF25" s="147" t="s">
        <v>3129</v>
      </c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ht="22.5" outlineLevel="1" x14ac:dyDescent="0.2">
      <c r="A26" s="176">
        <v>16</v>
      </c>
      <c r="B26" s="177" t="s">
        <v>2272</v>
      </c>
      <c r="C26" s="186" t="s">
        <v>3142</v>
      </c>
      <c r="D26" s="178" t="s">
        <v>397</v>
      </c>
      <c r="E26" s="179">
        <v>50</v>
      </c>
      <c r="F26" s="174"/>
      <c r="G26" s="181">
        <f t="shared" si="0"/>
        <v>0</v>
      </c>
      <c r="H26" s="157">
        <v>0</v>
      </c>
      <c r="I26" s="156">
        <f t="shared" si="1"/>
        <v>0</v>
      </c>
      <c r="J26" s="157">
        <v>22.45</v>
      </c>
      <c r="K26" s="156">
        <f t="shared" si="2"/>
        <v>1122.5</v>
      </c>
      <c r="L26" s="156">
        <v>15</v>
      </c>
      <c r="M26" s="156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6"/>
      <c r="S26" s="156" t="s">
        <v>485</v>
      </c>
      <c r="T26" s="156" t="s">
        <v>382</v>
      </c>
      <c r="U26" s="156">
        <v>0</v>
      </c>
      <c r="V26" s="156">
        <f t="shared" si="6"/>
        <v>0</v>
      </c>
      <c r="W26" s="156"/>
      <c r="X26" s="156" t="s">
        <v>383</v>
      </c>
      <c r="Y26" s="147"/>
      <c r="Z26" s="147"/>
      <c r="AA26" s="147"/>
      <c r="AB26" s="147"/>
      <c r="AC26" s="147"/>
      <c r="AD26" s="147"/>
      <c r="AE26" s="147"/>
      <c r="AF26" s="147" t="s">
        <v>3129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ht="22.5" outlineLevel="1" x14ac:dyDescent="0.2">
      <c r="A27" s="176">
        <v>17</v>
      </c>
      <c r="B27" s="177" t="s">
        <v>2274</v>
      </c>
      <c r="C27" s="186" t="s">
        <v>3143</v>
      </c>
      <c r="D27" s="178" t="s">
        <v>397</v>
      </c>
      <c r="E27" s="179">
        <v>25</v>
      </c>
      <c r="F27" s="174"/>
      <c r="G27" s="181">
        <f t="shared" si="0"/>
        <v>0</v>
      </c>
      <c r="H27" s="157">
        <v>343.57</v>
      </c>
      <c r="I27" s="156">
        <f t="shared" si="1"/>
        <v>8589.25</v>
      </c>
      <c r="J27" s="157">
        <v>91.43</v>
      </c>
      <c r="K27" s="156">
        <f t="shared" si="2"/>
        <v>2285.75</v>
      </c>
      <c r="L27" s="156">
        <v>15</v>
      </c>
      <c r="M27" s="156">
        <f t="shared" si="3"/>
        <v>0</v>
      </c>
      <c r="N27" s="156">
        <v>2.0600000000000002E-3</v>
      </c>
      <c r="O27" s="156">
        <f t="shared" si="4"/>
        <v>0.05</v>
      </c>
      <c r="P27" s="156">
        <v>0</v>
      </c>
      <c r="Q27" s="156">
        <f t="shared" si="5"/>
        <v>0</v>
      </c>
      <c r="R27" s="156"/>
      <c r="S27" s="156" t="s">
        <v>485</v>
      </c>
      <c r="T27" s="156" t="s">
        <v>382</v>
      </c>
      <c r="U27" s="156">
        <v>0</v>
      </c>
      <c r="V27" s="156">
        <f t="shared" si="6"/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3129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ht="22.5" outlineLevel="1" x14ac:dyDescent="0.2">
      <c r="A28" s="176">
        <v>18</v>
      </c>
      <c r="B28" s="177" t="s">
        <v>2276</v>
      </c>
      <c r="C28" s="186" t="s">
        <v>3144</v>
      </c>
      <c r="D28" s="178" t="s">
        <v>1957</v>
      </c>
      <c r="E28" s="179">
        <v>112</v>
      </c>
      <c r="F28" s="174"/>
      <c r="G28" s="181">
        <f t="shared" si="0"/>
        <v>0</v>
      </c>
      <c r="H28" s="157">
        <v>3711</v>
      </c>
      <c r="I28" s="156">
        <f t="shared" si="1"/>
        <v>415632</v>
      </c>
      <c r="J28" s="157">
        <v>0</v>
      </c>
      <c r="K28" s="156">
        <f t="shared" si="2"/>
        <v>0</v>
      </c>
      <c r="L28" s="156">
        <v>15</v>
      </c>
      <c r="M28" s="156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6"/>
      <c r="S28" s="156" t="s">
        <v>485</v>
      </c>
      <c r="T28" s="156" t="s">
        <v>382</v>
      </c>
      <c r="U28" s="156">
        <v>0</v>
      </c>
      <c r="V28" s="156">
        <f t="shared" si="6"/>
        <v>0</v>
      </c>
      <c r="W28" s="156"/>
      <c r="X28" s="156" t="s">
        <v>383</v>
      </c>
      <c r="Y28" s="147"/>
      <c r="Z28" s="147"/>
      <c r="AA28" s="147"/>
      <c r="AB28" s="147"/>
      <c r="AC28" s="147"/>
      <c r="AD28" s="147"/>
      <c r="AE28" s="147"/>
      <c r="AF28" s="147" t="s">
        <v>3129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ht="22.5" outlineLevel="1" x14ac:dyDescent="0.2">
      <c r="A29" s="176">
        <v>19</v>
      </c>
      <c r="B29" s="177" t="s">
        <v>2278</v>
      </c>
      <c r="C29" s="186" t="s">
        <v>3145</v>
      </c>
      <c r="D29" s="178" t="s">
        <v>1957</v>
      </c>
      <c r="E29" s="179">
        <v>56</v>
      </c>
      <c r="F29" s="174"/>
      <c r="G29" s="181">
        <f t="shared" si="0"/>
        <v>0</v>
      </c>
      <c r="H29" s="157">
        <v>1539</v>
      </c>
      <c r="I29" s="156">
        <f t="shared" si="1"/>
        <v>86184</v>
      </c>
      <c r="J29" s="157">
        <v>0</v>
      </c>
      <c r="K29" s="156">
        <f t="shared" si="2"/>
        <v>0</v>
      </c>
      <c r="L29" s="156">
        <v>15</v>
      </c>
      <c r="M29" s="156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6"/>
      <c r="S29" s="156" t="s">
        <v>485</v>
      </c>
      <c r="T29" s="156" t="s">
        <v>382</v>
      </c>
      <c r="U29" s="156">
        <v>0</v>
      </c>
      <c r="V29" s="156">
        <f t="shared" si="6"/>
        <v>0</v>
      </c>
      <c r="W29" s="156"/>
      <c r="X29" s="156" t="s">
        <v>383</v>
      </c>
      <c r="Y29" s="147"/>
      <c r="Z29" s="147"/>
      <c r="AA29" s="147"/>
      <c r="AB29" s="147"/>
      <c r="AC29" s="147"/>
      <c r="AD29" s="147"/>
      <c r="AE29" s="147"/>
      <c r="AF29" s="147" t="s">
        <v>3129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ht="22.5" outlineLevel="1" x14ac:dyDescent="0.2">
      <c r="A30" s="176">
        <v>20</v>
      </c>
      <c r="B30" s="177" t="s">
        <v>2279</v>
      </c>
      <c r="C30" s="186" t="s">
        <v>3146</v>
      </c>
      <c r="D30" s="178" t="s">
        <v>1957</v>
      </c>
      <c r="E30" s="179">
        <v>1</v>
      </c>
      <c r="F30" s="174"/>
      <c r="G30" s="181">
        <f t="shared" si="0"/>
        <v>0</v>
      </c>
      <c r="H30" s="157">
        <v>99000</v>
      </c>
      <c r="I30" s="156">
        <f t="shared" si="1"/>
        <v>99000</v>
      </c>
      <c r="J30" s="157">
        <v>0</v>
      </c>
      <c r="K30" s="156">
        <f t="shared" si="2"/>
        <v>0</v>
      </c>
      <c r="L30" s="156">
        <v>15</v>
      </c>
      <c r="M30" s="156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6"/>
      <c r="S30" s="156" t="s">
        <v>485</v>
      </c>
      <c r="T30" s="156" t="s">
        <v>382</v>
      </c>
      <c r="U30" s="156">
        <v>0</v>
      </c>
      <c r="V30" s="156">
        <f t="shared" si="6"/>
        <v>0</v>
      </c>
      <c r="W30" s="156"/>
      <c r="X30" s="156" t="s">
        <v>383</v>
      </c>
      <c r="Y30" s="147"/>
      <c r="Z30" s="147"/>
      <c r="AA30" s="147"/>
      <c r="AB30" s="147"/>
      <c r="AC30" s="147"/>
      <c r="AD30" s="147"/>
      <c r="AE30" s="147"/>
      <c r="AF30" s="147" t="s">
        <v>3129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outlineLevel="1" x14ac:dyDescent="0.2">
      <c r="A31" s="176">
        <v>21</v>
      </c>
      <c r="B31" s="177" t="s">
        <v>2281</v>
      </c>
      <c r="C31" s="186" t="s">
        <v>3147</v>
      </c>
      <c r="D31" s="178" t="s">
        <v>1957</v>
      </c>
      <c r="E31" s="179">
        <v>1</v>
      </c>
      <c r="F31" s="174"/>
      <c r="G31" s="181">
        <f t="shared" si="0"/>
        <v>0</v>
      </c>
      <c r="H31" s="157">
        <v>42000</v>
      </c>
      <c r="I31" s="156">
        <f t="shared" si="1"/>
        <v>42000</v>
      </c>
      <c r="J31" s="157">
        <v>0</v>
      </c>
      <c r="K31" s="156">
        <f t="shared" si="2"/>
        <v>0</v>
      </c>
      <c r="L31" s="156">
        <v>15</v>
      </c>
      <c r="M31" s="156">
        <f t="shared" si="3"/>
        <v>0</v>
      </c>
      <c r="N31" s="156">
        <v>0</v>
      </c>
      <c r="O31" s="156">
        <f t="shared" si="4"/>
        <v>0</v>
      </c>
      <c r="P31" s="156">
        <v>0</v>
      </c>
      <c r="Q31" s="156">
        <f t="shared" si="5"/>
        <v>0</v>
      </c>
      <c r="R31" s="156"/>
      <c r="S31" s="156" t="s">
        <v>485</v>
      </c>
      <c r="T31" s="156" t="s">
        <v>382</v>
      </c>
      <c r="U31" s="156">
        <v>0</v>
      </c>
      <c r="V31" s="156">
        <f t="shared" si="6"/>
        <v>0</v>
      </c>
      <c r="W31" s="156"/>
      <c r="X31" s="156" t="s">
        <v>383</v>
      </c>
      <c r="Y31" s="147"/>
      <c r="Z31" s="147"/>
      <c r="AA31" s="147"/>
      <c r="AB31" s="147"/>
      <c r="AC31" s="147"/>
      <c r="AD31" s="147"/>
      <c r="AE31" s="147"/>
      <c r="AF31" s="147" t="s">
        <v>3129</v>
      </c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outlineLevel="1" x14ac:dyDescent="0.2">
      <c r="A32" s="176">
        <v>22</v>
      </c>
      <c r="B32" s="177" t="s">
        <v>2283</v>
      </c>
      <c r="C32" s="186" t="s">
        <v>3148</v>
      </c>
      <c r="D32" s="178" t="s">
        <v>1957</v>
      </c>
      <c r="E32" s="179">
        <v>1</v>
      </c>
      <c r="F32" s="174"/>
      <c r="G32" s="181">
        <f t="shared" si="0"/>
        <v>0</v>
      </c>
      <c r="H32" s="157">
        <v>0</v>
      </c>
      <c r="I32" s="156">
        <f t="shared" si="1"/>
        <v>0</v>
      </c>
      <c r="J32" s="157">
        <v>18000</v>
      </c>
      <c r="K32" s="156">
        <f t="shared" si="2"/>
        <v>18000</v>
      </c>
      <c r="L32" s="156">
        <v>15</v>
      </c>
      <c r="M32" s="156">
        <f t="shared" si="3"/>
        <v>0</v>
      </c>
      <c r="N32" s="156">
        <v>0</v>
      </c>
      <c r="O32" s="156">
        <f t="shared" si="4"/>
        <v>0</v>
      </c>
      <c r="P32" s="156">
        <v>0</v>
      </c>
      <c r="Q32" s="156">
        <f t="shared" si="5"/>
        <v>0</v>
      </c>
      <c r="R32" s="156"/>
      <c r="S32" s="156" t="s">
        <v>485</v>
      </c>
      <c r="T32" s="156" t="s">
        <v>382</v>
      </c>
      <c r="U32" s="156">
        <v>0</v>
      </c>
      <c r="V32" s="156">
        <f t="shared" si="6"/>
        <v>0</v>
      </c>
      <c r="W32" s="156"/>
      <c r="X32" s="156" t="s">
        <v>383</v>
      </c>
      <c r="Y32" s="147"/>
      <c r="Z32" s="147"/>
      <c r="AA32" s="147"/>
      <c r="AB32" s="147"/>
      <c r="AC32" s="147"/>
      <c r="AD32" s="147"/>
      <c r="AE32" s="147"/>
      <c r="AF32" s="147" t="s">
        <v>3129</v>
      </c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outlineLevel="1" x14ac:dyDescent="0.2">
      <c r="A33" s="176">
        <v>23</v>
      </c>
      <c r="B33" s="177" t="s">
        <v>2285</v>
      </c>
      <c r="C33" s="186" t="s">
        <v>3149</v>
      </c>
      <c r="D33" s="178" t="s">
        <v>1957</v>
      </c>
      <c r="E33" s="179">
        <v>1</v>
      </c>
      <c r="F33" s="174"/>
      <c r="G33" s="181">
        <f t="shared" si="0"/>
        <v>0</v>
      </c>
      <c r="H33" s="157">
        <v>0</v>
      </c>
      <c r="I33" s="156">
        <f t="shared" si="1"/>
        <v>0</v>
      </c>
      <c r="J33" s="157">
        <v>1500</v>
      </c>
      <c r="K33" s="156">
        <f t="shared" si="2"/>
        <v>1500</v>
      </c>
      <c r="L33" s="156">
        <v>15</v>
      </c>
      <c r="M33" s="156">
        <f t="shared" si="3"/>
        <v>0</v>
      </c>
      <c r="N33" s="156">
        <v>0</v>
      </c>
      <c r="O33" s="156">
        <f t="shared" si="4"/>
        <v>0</v>
      </c>
      <c r="P33" s="156">
        <v>0</v>
      </c>
      <c r="Q33" s="156">
        <f t="shared" si="5"/>
        <v>0</v>
      </c>
      <c r="R33" s="156"/>
      <c r="S33" s="156" t="s">
        <v>485</v>
      </c>
      <c r="T33" s="156" t="s">
        <v>382</v>
      </c>
      <c r="U33" s="156">
        <v>0</v>
      </c>
      <c r="V33" s="156">
        <f t="shared" si="6"/>
        <v>0</v>
      </c>
      <c r="W33" s="156"/>
      <c r="X33" s="156" t="s">
        <v>383</v>
      </c>
      <c r="Y33" s="147"/>
      <c r="Z33" s="147"/>
      <c r="AA33" s="147"/>
      <c r="AB33" s="147"/>
      <c r="AC33" s="147"/>
      <c r="AD33" s="147"/>
      <c r="AE33" s="147"/>
      <c r="AF33" s="147" t="s">
        <v>3129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outlineLevel="1" x14ac:dyDescent="0.2">
      <c r="A34" s="176">
        <v>24</v>
      </c>
      <c r="B34" s="177" t="s">
        <v>2288</v>
      </c>
      <c r="C34" s="186" t="s">
        <v>3150</v>
      </c>
      <c r="D34" s="178" t="s">
        <v>429</v>
      </c>
      <c r="E34" s="179">
        <v>1</v>
      </c>
      <c r="F34" s="174"/>
      <c r="G34" s="181">
        <f t="shared" si="0"/>
        <v>0</v>
      </c>
      <c r="H34" s="157">
        <v>0</v>
      </c>
      <c r="I34" s="156">
        <f t="shared" si="1"/>
        <v>0</v>
      </c>
      <c r="J34" s="157">
        <v>35890</v>
      </c>
      <c r="K34" s="156">
        <f t="shared" si="2"/>
        <v>35890</v>
      </c>
      <c r="L34" s="156">
        <v>15</v>
      </c>
      <c r="M34" s="156">
        <f t="shared" si="3"/>
        <v>0</v>
      </c>
      <c r="N34" s="156">
        <v>0</v>
      </c>
      <c r="O34" s="156">
        <f t="shared" si="4"/>
        <v>0</v>
      </c>
      <c r="P34" s="156">
        <v>0</v>
      </c>
      <c r="Q34" s="156">
        <f t="shared" si="5"/>
        <v>0</v>
      </c>
      <c r="R34" s="156"/>
      <c r="S34" s="156" t="s">
        <v>485</v>
      </c>
      <c r="T34" s="156" t="s">
        <v>382</v>
      </c>
      <c r="U34" s="156">
        <v>0</v>
      </c>
      <c r="V34" s="156">
        <f t="shared" si="6"/>
        <v>0</v>
      </c>
      <c r="W34" s="156"/>
      <c r="X34" s="156" t="s">
        <v>383</v>
      </c>
      <c r="Y34" s="147"/>
      <c r="Z34" s="147"/>
      <c r="AA34" s="147"/>
      <c r="AB34" s="147"/>
      <c r="AC34" s="147"/>
      <c r="AD34" s="147"/>
      <c r="AE34" s="147"/>
      <c r="AF34" s="147" t="s">
        <v>3129</v>
      </c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ht="22.5" outlineLevel="1" x14ac:dyDescent="0.2">
      <c r="A35" s="176">
        <v>25</v>
      </c>
      <c r="B35" s="177" t="s">
        <v>2290</v>
      </c>
      <c r="C35" s="186" t="s">
        <v>3151</v>
      </c>
      <c r="D35" s="178" t="s">
        <v>484</v>
      </c>
      <c r="E35" s="179">
        <v>1</v>
      </c>
      <c r="F35" s="174"/>
      <c r="G35" s="181">
        <f t="shared" si="0"/>
        <v>0</v>
      </c>
      <c r="H35" s="157">
        <v>0</v>
      </c>
      <c r="I35" s="156">
        <f t="shared" si="1"/>
        <v>0</v>
      </c>
      <c r="J35" s="157">
        <v>45000</v>
      </c>
      <c r="K35" s="156">
        <f t="shared" si="2"/>
        <v>45000</v>
      </c>
      <c r="L35" s="156">
        <v>15</v>
      </c>
      <c r="M35" s="156">
        <f t="shared" si="3"/>
        <v>0</v>
      </c>
      <c r="N35" s="156">
        <v>0</v>
      </c>
      <c r="O35" s="156">
        <f t="shared" si="4"/>
        <v>0</v>
      </c>
      <c r="P35" s="156">
        <v>0</v>
      </c>
      <c r="Q35" s="156">
        <f t="shared" si="5"/>
        <v>0</v>
      </c>
      <c r="R35" s="156"/>
      <c r="S35" s="156" t="s">
        <v>485</v>
      </c>
      <c r="T35" s="156" t="s">
        <v>382</v>
      </c>
      <c r="U35" s="156">
        <v>0</v>
      </c>
      <c r="V35" s="156">
        <f t="shared" si="6"/>
        <v>0</v>
      </c>
      <c r="W35" s="156"/>
      <c r="X35" s="156" t="s">
        <v>383</v>
      </c>
      <c r="Y35" s="147"/>
      <c r="Z35" s="147"/>
      <c r="AA35" s="147"/>
      <c r="AB35" s="147"/>
      <c r="AC35" s="147"/>
      <c r="AD35" s="147"/>
      <c r="AE35" s="147"/>
      <c r="AF35" s="147" t="s">
        <v>3129</v>
      </c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x14ac:dyDescent="0.2">
      <c r="A36" s="164" t="s">
        <v>376</v>
      </c>
      <c r="B36" s="165" t="s">
        <v>344</v>
      </c>
      <c r="C36" s="183" t="s">
        <v>345</v>
      </c>
      <c r="D36" s="166"/>
      <c r="E36" s="167"/>
      <c r="F36" s="168"/>
      <c r="G36" s="169">
        <f>SUMIF(AF37:AF40,"&lt;&gt;NOR",G37:G40)</f>
        <v>0</v>
      </c>
      <c r="H36" s="163"/>
      <c r="I36" s="163">
        <f>SUM(I37:I40)</f>
        <v>674.5</v>
      </c>
      <c r="J36" s="163"/>
      <c r="K36" s="163">
        <f>SUM(K37:K40)</f>
        <v>2230.5</v>
      </c>
      <c r="L36" s="163"/>
      <c r="M36" s="163">
        <f>SUM(M37:M40)</f>
        <v>0</v>
      </c>
      <c r="N36" s="163"/>
      <c r="O36" s="163">
        <f>SUM(O37:O40)</f>
        <v>0</v>
      </c>
      <c r="P36" s="163"/>
      <c r="Q36" s="163">
        <f>SUM(Q37:Q40)</f>
        <v>0</v>
      </c>
      <c r="R36" s="163"/>
      <c r="S36" s="163"/>
      <c r="T36" s="163"/>
      <c r="U36" s="163"/>
      <c r="V36" s="163">
        <f>SUM(V37:V40)</f>
        <v>0</v>
      </c>
      <c r="W36" s="163"/>
      <c r="X36" s="163"/>
      <c r="AF36" t="s">
        <v>377</v>
      </c>
    </row>
    <row r="37" spans="1:59" outlineLevel="1" x14ac:dyDescent="0.2">
      <c r="A37" s="176">
        <v>26</v>
      </c>
      <c r="B37" s="177" t="s">
        <v>2292</v>
      </c>
      <c r="C37" s="186" t="s">
        <v>3152</v>
      </c>
      <c r="D37" s="178" t="s">
        <v>397</v>
      </c>
      <c r="E37" s="179">
        <v>100</v>
      </c>
      <c r="F37" s="174"/>
      <c r="G37" s="181">
        <f>ROUND(E37*F37,2)</f>
        <v>0</v>
      </c>
      <c r="H37" s="157">
        <v>0</v>
      </c>
      <c r="I37" s="156">
        <f>ROUND(E37*H37,2)</f>
        <v>0</v>
      </c>
      <c r="J37" s="157">
        <v>21.3</v>
      </c>
      <c r="K37" s="156">
        <f>ROUND(E37*J37,2)</f>
        <v>2130</v>
      </c>
      <c r="L37" s="156">
        <v>15</v>
      </c>
      <c r="M37" s="156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6"/>
      <c r="S37" s="156" t="s">
        <v>485</v>
      </c>
      <c r="T37" s="156" t="s">
        <v>382</v>
      </c>
      <c r="U37" s="156">
        <v>0</v>
      </c>
      <c r="V37" s="156">
        <f>ROUND(E37*U37,2)</f>
        <v>0</v>
      </c>
      <c r="W37" s="156"/>
      <c r="X37" s="156" t="s">
        <v>383</v>
      </c>
      <c r="Y37" s="147"/>
      <c r="Z37" s="147"/>
      <c r="AA37" s="147"/>
      <c r="AB37" s="147"/>
      <c r="AC37" s="147"/>
      <c r="AD37" s="147"/>
      <c r="AE37" s="147"/>
      <c r="AF37" s="147" t="s">
        <v>3129</v>
      </c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outlineLevel="1" x14ac:dyDescent="0.2">
      <c r="A38" s="176">
        <v>27</v>
      </c>
      <c r="B38" s="177" t="s">
        <v>2294</v>
      </c>
      <c r="C38" s="186" t="s">
        <v>3153</v>
      </c>
      <c r="D38" s="178" t="s">
        <v>397</v>
      </c>
      <c r="E38" s="179">
        <v>100</v>
      </c>
      <c r="F38" s="174"/>
      <c r="G38" s="181">
        <f>ROUND(E38*F38,2)</f>
        <v>0</v>
      </c>
      <c r="H38" s="157">
        <v>6.5</v>
      </c>
      <c r="I38" s="156">
        <f>ROUND(E38*H38,2)</f>
        <v>650</v>
      </c>
      <c r="J38" s="157">
        <v>0</v>
      </c>
      <c r="K38" s="156">
        <f>ROUND(E38*J38,2)</f>
        <v>0</v>
      </c>
      <c r="L38" s="156">
        <v>15</v>
      </c>
      <c r="M38" s="156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6"/>
      <c r="S38" s="156" t="s">
        <v>485</v>
      </c>
      <c r="T38" s="156" t="s">
        <v>382</v>
      </c>
      <c r="U38" s="156">
        <v>0</v>
      </c>
      <c r="V38" s="156">
        <f>ROUND(E38*U38,2)</f>
        <v>0</v>
      </c>
      <c r="W38" s="156"/>
      <c r="X38" s="156" t="s">
        <v>383</v>
      </c>
      <c r="Y38" s="147"/>
      <c r="Z38" s="147"/>
      <c r="AA38" s="147"/>
      <c r="AB38" s="147"/>
      <c r="AC38" s="147"/>
      <c r="AD38" s="147"/>
      <c r="AE38" s="147"/>
      <c r="AF38" s="147" t="s">
        <v>3129</v>
      </c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 outlineLevel="1" x14ac:dyDescent="0.2">
      <c r="A39" s="176">
        <v>28</v>
      </c>
      <c r="B39" s="177" t="s">
        <v>2296</v>
      </c>
      <c r="C39" s="186" t="s">
        <v>3154</v>
      </c>
      <c r="D39" s="178" t="s">
        <v>429</v>
      </c>
      <c r="E39" s="179">
        <v>5</v>
      </c>
      <c r="F39" s="174"/>
      <c r="G39" s="181">
        <f>ROUND(E39*F39,2)</f>
        <v>0</v>
      </c>
      <c r="H39" s="157">
        <v>4.9000000000000004</v>
      </c>
      <c r="I39" s="156">
        <f>ROUND(E39*H39,2)</f>
        <v>24.5</v>
      </c>
      <c r="J39" s="157">
        <v>0</v>
      </c>
      <c r="K39" s="156">
        <f>ROUND(E39*J39,2)</f>
        <v>0</v>
      </c>
      <c r="L39" s="156">
        <v>15</v>
      </c>
      <c r="M39" s="156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6"/>
      <c r="S39" s="156" t="s">
        <v>485</v>
      </c>
      <c r="T39" s="156" t="s">
        <v>382</v>
      </c>
      <c r="U39" s="156">
        <v>0</v>
      </c>
      <c r="V39" s="156">
        <f>ROUND(E39*U39,2)</f>
        <v>0</v>
      </c>
      <c r="W39" s="156"/>
      <c r="X39" s="156" t="s">
        <v>383</v>
      </c>
      <c r="Y39" s="147"/>
      <c r="Z39" s="147"/>
      <c r="AA39" s="147"/>
      <c r="AB39" s="147"/>
      <c r="AC39" s="147"/>
      <c r="AD39" s="147"/>
      <c r="AE39" s="147"/>
      <c r="AF39" s="147" t="s">
        <v>3129</v>
      </c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 outlineLevel="1" x14ac:dyDescent="0.2">
      <c r="A40" s="176">
        <v>29</v>
      </c>
      <c r="B40" s="177" t="s">
        <v>2298</v>
      </c>
      <c r="C40" s="186" t="s">
        <v>3155</v>
      </c>
      <c r="D40" s="178" t="s">
        <v>429</v>
      </c>
      <c r="E40" s="179">
        <v>5</v>
      </c>
      <c r="F40" s="174"/>
      <c r="G40" s="181">
        <f>ROUND(E40*F40,2)</f>
        <v>0</v>
      </c>
      <c r="H40" s="157">
        <v>0</v>
      </c>
      <c r="I40" s="156">
        <f>ROUND(E40*H40,2)</f>
        <v>0</v>
      </c>
      <c r="J40" s="157">
        <v>20.100000000000001</v>
      </c>
      <c r="K40" s="156">
        <f>ROUND(E40*J40,2)</f>
        <v>100.5</v>
      </c>
      <c r="L40" s="156">
        <v>15</v>
      </c>
      <c r="M40" s="156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6"/>
      <c r="S40" s="156" t="s">
        <v>485</v>
      </c>
      <c r="T40" s="156" t="s">
        <v>382</v>
      </c>
      <c r="U40" s="156">
        <v>0</v>
      </c>
      <c r="V40" s="156">
        <f>ROUND(E40*U40,2)</f>
        <v>0</v>
      </c>
      <c r="W40" s="156"/>
      <c r="X40" s="156" t="s">
        <v>383</v>
      </c>
      <c r="Y40" s="147"/>
      <c r="Z40" s="147"/>
      <c r="AA40" s="147"/>
      <c r="AB40" s="147"/>
      <c r="AC40" s="147"/>
      <c r="AD40" s="147"/>
      <c r="AE40" s="147"/>
      <c r="AF40" s="147" t="s">
        <v>3129</v>
      </c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 x14ac:dyDescent="0.2">
      <c r="A41" s="164" t="s">
        <v>376</v>
      </c>
      <c r="B41" s="165" t="s">
        <v>53</v>
      </c>
      <c r="C41" s="183" t="s">
        <v>30</v>
      </c>
      <c r="D41" s="166"/>
      <c r="E41" s="167"/>
      <c r="F41" s="168"/>
      <c r="G41" s="169">
        <f>SUMIF(AF42:AF43,"&lt;&gt;NOR",G42:G43)</f>
        <v>0</v>
      </c>
      <c r="H41" s="163"/>
      <c r="I41" s="163">
        <f>SUM(I42:I43)</f>
        <v>0</v>
      </c>
      <c r="J41" s="163"/>
      <c r="K41" s="163">
        <f>SUM(K42:K43)</f>
        <v>68000</v>
      </c>
      <c r="L41" s="163"/>
      <c r="M41" s="163">
        <f>SUM(M42:M43)</f>
        <v>0</v>
      </c>
      <c r="N41" s="163"/>
      <c r="O41" s="163">
        <f>SUM(O42:O43)</f>
        <v>0</v>
      </c>
      <c r="P41" s="163"/>
      <c r="Q41" s="163">
        <f>SUM(Q42:Q43)</f>
        <v>0</v>
      </c>
      <c r="R41" s="163"/>
      <c r="S41" s="163"/>
      <c r="T41" s="163"/>
      <c r="U41" s="163"/>
      <c r="V41" s="163">
        <f>SUM(V42:V43)</f>
        <v>0</v>
      </c>
      <c r="W41" s="163"/>
      <c r="X41" s="163"/>
      <c r="AF41" t="s">
        <v>377</v>
      </c>
    </row>
    <row r="42" spans="1:59" outlineLevel="1" x14ac:dyDescent="0.2">
      <c r="A42" s="176">
        <v>30</v>
      </c>
      <c r="B42" s="177" t="s">
        <v>2300</v>
      </c>
      <c r="C42" s="186" t="s">
        <v>3156</v>
      </c>
      <c r="D42" s="178" t="s">
        <v>3157</v>
      </c>
      <c r="E42" s="179">
        <v>1</v>
      </c>
      <c r="F42" s="174"/>
      <c r="G42" s="181">
        <f>ROUND(E42*F42,2)</f>
        <v>0</v>
      </c>
      <c r="H42" s="157">
        <v>0</v>
      </c>
      <c r="I42" s="156">
        <f>ROUND(E42*H42,2)</f>
        <v>0</v>
      </c>
      <c r="J42" s="157">
        <v>45000</v>
      </c>
      <c r="K42" s="156">
        <f>ROUND(E42*J42,2)</f>
        <v>45000</v>
      </c>
      <c r="L42" s="156">
        <v>15</v>
      </c>
      <c r="M42" s="156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6"/>
      <c r="S42" s="156" t="s">
        <v>485</v>
      </c>
      <c r="T42" s="156" t="s">
        <v>382</v>
      </c>
      <c r="U42" s="156">
        <v>0</v>
      </c>
      <c r="V42" s="156">
        <f>ROUND(E42*U42,2)</f>
        <v>0</v>
      </c>
      <c r="W42" s="156"/>
      <c r="X42" s="156" t="s">
        <v>383</v>
      </c>
      <c r="Y42" s="147"/>
      <c r="Z42" s="147"/>
      <c r="AA42" s="147"/>
      <c r="AB42" s="147"/>
      <c r="AC42" s="147"/>
      <c r="AD42" s="147"/>
      <c r="AE42" s="147"/>
      <c r="AF42" s="147" t="s">
        <v>3129</v>
      </c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 outlineLevel="1" x14ac:dyDescent="0.2">
      <c r="A43" s="176">
        <v>31</v>
      </c>
      <c r="B43" s="177" t="s">
        <v>2302</v>
      </c>
      <c r="C43" s="186" t="s">
        <v>3158</v>
      </c>
      <c r="D43" s="178" t="s">
        <v>3157</v>
      </c>
      <c r="E43" s="179">
        <v>1</v>
      </c>
      <c r="F43" s="174"/>
      <c r="G43" s="181">
        <f>ROUND(E43*F43,2)</f>
        <v>0</v>
      </c>
      <c r="H43" s="157">
        <v>0</v>
      </c>
      <c r="I43" s="156">
        <f>ROUND(E43*H43,2)</f>
        <v>0</v>
      </c>
      <c r="J43" s="157">
        <v>23000</v>
      </c>
      <c r="K43" s="156">
        <f>ROUND(E43*J43,2)</f>
        <v>23000</v>
      </c>
      <c r="L43" s="156">
        <v>15</v>
      </c>
      <c r="M43" s="156">
        <f>G43*(1+L43/100)</f>
        <v>0</v>
      </c>
      <c r="N43" s="156">
        <v>0</v>
      </c>
      <c r="O43" s="156">
        <f>ROUND(E43*N43,2)</f>
        <v>0</v>
      </c>
      <c r="P43" s="156">
        <v>0</v>
      </c>
      <c r="Q43" s="156">
        <f>ROUND(E43*P43,2)</f>
        <v>0</v>
      </c>
      <c r="R43" s="156"/>
      <c r="S43" s="156" t="s">
        <v>485</v>
      </c>
      <c r="T43" s="156" t="s">
        <v>382</v>
      </c>
      <c r="U43" s="156">
        <v>0</v>
      </c>
      <c r="V43" s="156">
        <f>ROUND(E43*U43,2)</f>
        <v>0</v>
      </c>
      <c r="W43" s="156"/>
      <c r="X43" s="156" t="s">
        <v>383</v>
      </c>
      <c r="Y43" s="147"/>
      <c r="Z43" s="147"/>
      <c r="AA43" s="147"/>
      <c r="AB43" s="147"/>
      <c r="AC43" s="147"/>
      <c r="AD43" s="147"/>
      <c r="AE43" s="147"/>
      <c r="AF43" s="147" t="s">
        <v>3129</v>
      </c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 x14ac:dyDescent="0.2">
      <c r="A44" s="164" t="s">
        <v>376</v>
      </c>
      <c r="B44" s="165" t="s">
        <v>351</v>
      </c>
      <c r="C44" s="183" t="s">
        <v>29</v>
      </c>
      <c r="D44" s="166"/>
      <c r="E44" s="167"/>
      <c r="F44" s="168"/>
      <c r="G44" s="169">
        <f>SUMIF(AF45:AF46,"&lt;&gt;NOR",G45:G46)</f>
        <v>0</v>
      </c>
      <c r="H44" s="163"/>
      <c r="I44" s="163">
        <f>SUM(I45:I46)</f>
        <v>0</v>
      </c>
      <c r="J44" s="163"/>
      <c r="K44" s="163">
        <f>SUM(K45:K46)</f>
        <v>45800</v>
      </c>
      <c r="L44" s="163"/>
      <c r="M44" s="163">
        <f>SUM(M45:M46)</f>
        <v>0</v>
      </c>
      <c r="N44" s="163"/>
      <c r="O44" s="163">
        <f>SUM(O45:O46)</f>
        <v>0</v>
      </c>
      <c r="P44" s="163"/>
      <c r="Q44" s="163">
        <f>SUM(Q45:Q46)</f>
        <v>0</v>
      </c>
      <c r="R44" s="163"/>
      <c r="S44" s="163"/>
      <c r="T44" s="163"/>
      <c r="U44" s="163"/>
      <c r="V44" s="163">
        <f>SUM(V45:V46)</f>
        <v>0</v>
      </c>
      <c r="W44" s="163"/>
      <c r="X44" s="163"/>
      <c r="AF44" t="s">
        <v>377</v>
      </c>
    </row>
    <row r="45" spans="1:59" outlineLevel="1" x14ac:dyDescent="0.2">
      <c r="A45" s="176">
        <v>32</v>
      </c>
      <c r="B45" s="177" t="s">
        <v>2304</v>
      </c>
      <c r="C45" s="186" t="s">
        <v>3159</v>
      </c>
      <c r="D45" s="178" t="s">
        <v>3157</v>
      </c>
      <c r="E45" s="179">
        <v>1</v>
      </c>
      <c r="F45" s="174"/>
      <c r="G45" s="181">
        <f>ROUND(E45*F45,2)</f>
        <v>0</v>
      </c>
      <c r="H45" s="157">
        <v>0</v>
      </c>
      <c r="I45" s="156">
        <f>ROUND(E45*H45,2)</f>
        <v>0</v>
      </c>
      <c r="J45" s="157">
        <v>27800</v>
      </c>
      <c r="K45" s="156">
        <f>ROUND(E45*J45,2)</f>
        <v>27800</v>
      </c>
      <c r="L45" s="156">
        <v>15</v>
      </c>
      <c r="M45" s="156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6"/>
      <c r="S45" s="156" t="s">
        <v>485</v>
      </c>
      <c r="T45" s="156" t="s">
        <v>382</v>
      </c>
      <c r="U45" s="156">
        <v>0</v>
      </c>
      <c r="V45" s="156">
        <f>ROUND(E45*U45,2)</f>
        <v>0</v>
      </c>
      <c r="W45" s="156"/>
      <c r="X45" s="156" t="s">
        <v>383</v>
      </c>
      <c r="Y45" s="147"/>
      <c r="Z45" s="147"/>
      <c r="AA45" s="147"/>
      <c r="AB45" s="147"/>
      <c r="AC45" s="147"/>
      <c r="AD45" s="147"/>
      <c r="AE45" s="147"/>
      <c r="AF45" s="147" t="s">
        <v>3129</v>
      </c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 outlineLevel="1" x14ac:dyDescent="0.2">
      <c r="A46" s="170">
        <v>33</v>
      </c>
      <c r="B46" s="171" t="s">
        <v>2306</v>
      </c>
      <c r="C46" s="184" t="s">
        <v>3160</v>
      </c>
      <c r="D46" s="172" t="s">
        <v>3157</v>
      </c>
      <c r="E46" s="173">
        <v>1</v>
      </c>
      <c r="F46" s="174"/>
      <c r="G46" s="175">
        <f>ROUND(E46*F46,2)</f>
        <v>0</v>
      </c>
      <c r="H46" s="157">
        <v>0</v>
      </c>
      <c r="I46" s="156">
        <f>ROUND(E46*H46,2)</f>
        <v>0</v>
      </c>
      <c r="J46" s="157">
        <v>18000</v>
      </c>
      <c r="K46" s="156">
        <f>ROUND(E46*J46,2)</f>
        <v>18000</v>
      </c>
      <c r="L46" s="156">
        <v>15</v>
      </c>
      <c r="M46" s="156">
        <f>G46*(1+L46/100)</f>
        <v>0</v>
      </c>
      <c r="N46" s="156">
        <v>0</v>
      </c>
      <c r="O46" s="156">
        <f>ROUND(E46*N46,2)</f>
        <v>0</v>
      </c>
      <c r="P46" s="156">
        <v>0</v>
      </c>
      <c r="Q46" s="156">
        <f>ROUND(E46*P46,2)</f>
        <v>0</v>
      </c>
      <c r="R46" s="156"/>
      <c r="S46" s="156" t="s">
        <v>485</v>
      </c>
      <c r="T46" s="156" t="s">
        <v>382</v>
      </c>
      <c r="U46" s="156">
        <v>0</v>
      </c>
      <c r="V46" s="156">
        <f>ROUND(E46*U46,2)</f>
        <v>0</v>
      </c>
      <c r="W46" s="156"/>
      <c r="X46" s="156" t="s">
        <v>383</v>
      </c>
      <c r="Y46" s="147"/>
      <c r="Z46" s="147"/>
      <c r="AA46" s="147"/>
      <c r="AB46" s="147"/>
      <c r="AC46" s="147"/>
      <c r="AD46" s="147"/>
      <c r="AE46" s="147"/>
      <c r="AF46" s="147" t="s">
        <v>3129</v>
      </c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 x14ac:dyDescent="0.2">
      <c r="A47" s="3"/>
      <c r="B47" s="4"/>
      <c r="C47" s="187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D47">
        <v>15</v>
      </c>
      <c r="AE47">
        <v>21</v>
      </c>
      <c r="AF47" t="s">
        <v>363</v>
      </c>
    </row>
    <row r="48" spans="1:59" x14ac:dyDescent="0.2">
      <c r="A48" s="150"/>
      <c r="B48" s="151" t="s">
        <v>31</v>
      </c>
      <c r="C48" s="188"/>
      <c r="D48" s="152"/>
      <c r="E48" s="153"/>
      <c r="F48" s="153"/>
      <c r="G48" s="182">
        <f>G8+G12+G36+G41+G44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D48">
        <f>SUMIF(L7:L46,AD47,G7:G46)</f>
        <v>0</v>
      </c>
      <c r="AE48">
        <f>SUMIF(L7:L46,AE47,G7:G46)</f>
        <v>0</v>
      </c>
      <c r="AF48" t="s">
        <v>1915</v>
      </c>
    </row>
    <row r="49" spans="1:32" x14ac:dyDescent="0.2">
      <c r="A49" s="3"/>
      <c r="B49" s="4"/>
      <c r="C49" s="187"/>
      <c r="D49" s="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32" x14ac:dyDescent="0.2">
      <c r="A50" s="3"/>
      <c r="B50" s="4"/>
      <c r="C50" s="187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32" x14ac:dyDescent="0.2">
      <c r="A51" s="258" t="s">
        <v>1916</v>
      </c>
      <c r="B51" s="258"/>
      <c r="C51" s="259"/>
      <c r="D51" s="6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32" x14ac:dyDescent="0.2">
      <c r="A52" s="260"/>
      <c r="B52" s="261"/>
      <c r="C52" s="262"/>
      <c r="D52" s="261"/>
      <c r="E52" s="261"/>
      <c r="F52" s="261"/>
      <c r="G52" s="26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AF52" t="s">
        <v>1917</v>
      </c>
    </row>
    <row r="53" spans="1:32" x14ac:dyDescent="0.2">
      <c r="A53" s="264"/>
      <c r="B53" s="265"/>
      <c r="C53" s="266"/>
      <c r="D53" s="265"/>
      <c r="E53" s="265"/>
      <c r="F53" s="265"/>
      <c r="G53" s="267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32" x14ac:dyDescent="0.2">
      <c r="A54" s="264"/>
      <c r="B54" s="265"/>
      <c r="C54" s="266"/>
      <c r="D54" s="265"/>
      <c r="E54" s="265"/>
      <c r="F54" s="265"/>
      <c r="G54" s="267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32" x14ac:dyDescent="0.2">
      <c r="A55" s="264"/>
      <c r="B55" s="265"/>
      <c r="C55" s="266"/>
      <c r="D55" s="265"/>
      <c r="E55" s="265"/>
      <c r="F55" s="265"/>
      <c r="G55" s="267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32" x14ac:dyDescent="0.2">
      <c r="A56" s="268"/>
      <c r="B56" s="269"/>
      <c r="C56" s="270"/>
      <c r="D56" s="269"/>
      <c r="E56" s="269"/>
      <c r="F56" s="269"/>
      <c r="G56" s="271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32" x14ac:dyDescent="0.2">
      <c r="A57" s="3"/>
      <c r="B57" s="4"/>
      <c r="C57" s="187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32" x14ac:dyDescent="0.2">
      <c r="C58" s="189"/>
      <c r="D58" s="10"/>
      <c r="AF58" t="s">
        <v>1918</v>
      </c>
    </row>
    <row r="59" spans="1:32" x14ac:dyDescent="0.2">
      <c r="D59" s="10"/>
    </row>
    <row r="60" spans="1:32" x14ac:dyDescent="0.2">
      <c r="D60" s="10"/>
    </row>
    <row r="61" spans="1:32" x14ac:dyDescent="0.2">
      <c r="D61" s="10"/>
    </row>
    <row r="62" spans="1:32" x14ac:dyDescent="0.2">
      <c r="D62" s="10"/>
    </row>
    <row r="63" spans="1:32" x14ac:dyDescent="0.2">
      <c r="D63" s="10"/>
    </row>
    <row r="64" spans="1:32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7">
    <mergeCell ref="A52:G56"/>
    <mergeCell ref="C11:G11"/>
    <mergeCell ref="A1:G1"/>
    <mergeCell ref="C2:G2"/>
    <mergeCell ref="C3:G3"/>
    <mergeCell ref="C4:G4"/>
    <mergeCell ref="A51:C51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8" activePane="bottomLeft" state="frozen"/>
      <selection pane="bottomLeft" activeCell="F121" sqref="F9:F121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81</v>
      </c>
      <c r="C4" s="255" t="s">
        <v>82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233</v>
      </c>
      <c r="C8" s="183" t="s">
        <v>234</v>
      </c>
      <c r="D8" s="166"/>
      <c r="E8" s="167"/>
      <c r="F8" s="168"/>
      <c r="G8" s="169">
        <f>SUMIF(AF9:AF14,"&lt;&gt;NOR",G9:G14)</f>
        <v>0</v>
      </c>
      <c r="H8" s="163"/>
      <c r="I8" s="163">
        <f>SUM(I9:I14)</f>
        <v>0</v>
      </c>
      <c r="J8" s="163"/>
      <c r="K8" s="163">
        <f>SUM(K9:K14)</f>
        <v>121339.63</v>
      </c>
      <c r="L8" s="163"/>
      <c r="M8" s="163">
        <f>SUM(M9:M14)</f>
        <v>0</v>
      </c>
      <c r="N8" s="163"/>
      <c r="O8" s="163">
        <f>SUM(O9:O14)</f>
        <v>0</v>
      </c>
      <c r="P8" s="163"/>
      <c r="Q8" s="163">
        <f>SUM(Q9:Q14)</f>
        <v>0</v>
      </c>
      <c r="R8" s="163"/>
      <c r="S8" s="163"/>
      <c r="T8" s="163"/>
      <c r="U8" s="163"/>
      <c r="V8" s="163">
        <f>SUM(V9:V14)</f>
        <v>0</v>
      </c>
      <c r="W8" s="163"/>
      <c r="X8" s="163"/>
      <c r="AF8" t="s">
        <v>377</v>
      </c>
    </row>
    <row r="9" spans="1:59" ht="33.75" outlineLevel="1" x14ac:dyDescent="0.2">
      <c r="A9" s="176">
        <v>1</v>
      </c>
      <c r="B9" s="177" t="s">
        <v>3161</v>
      </c>
      <c r="C9" s="186" t="s">
        <v>3162</v>
      </c>
      <c r="D9" s="178" t="s">
        <v>406</v>
      </c>
      <c r="E9" s="179">
        <v>149.52000000000001</v>
      </c>
      <c r="F9" s="174"/>
      <c r="G9" s="181">
        <f t="shared" ref="G9:G14" si="0">ROUND(E9*F9,2)</f>
        <v>0</v>
      </c>
      <c r="H9" s="157">
        <v>0</v>
      </c>
      <c r="I9" s="156">
        <f t="shared" ref="I9:I14" si="1">ROUND(E9*H9,2)</f>
        <v>0</v>
      </c>
      <c r="J9" s="157">
        <v>409</v>
      </c>
      <c r="K9" s="156">
        <f t="shared" ref="K9:K14" si="2">ROUND(E9*J9,2)</f>
        <v>61153.68</v>
      </c>
      <c r="L9" s="156">
        <v>15</v>
      </c>
      <c r="M9" s="156">
        <f t="shared" ref="M9:M14" si="3">G9*(1+L9/100)</f>
        <v>0</v>
      </c>
      <c r="N9" s="156">
        <v>0</v>
      </c>
      <c r="O9" s="156">
        <f t="shared" ref="O9:O14" si="4">ROUND(E9*N9,2)</f>
        <v>0</v>
      </c>
      <c r="P9" s="156">
        <v>0</v>
      </c>
      <c r="Q9" s="156">
        <f t="shared" ref="Q9:Q14" si="5"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 t="shared" ref="V9:V14" si="6"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ht="33.75" outlineLevel="1" x14ac:dyDescent="0.2">
      <c r="A10" s="176">
        <v>2</v>
      </c>
      <c r="B10" s="177" t="s">
        <v>454</v>
      </c>
      <c r="C10" s="186" t="s">
        <v>455</v>
      </c>
      <c r="D10" s="178" t="s">
        <v>406</v>
      </c>
      <c r="E10" s="179">
        <v>27.13</v>
      </c>
      <c r="F10" s="174"/>
      <c r="G10" s="181">
        <f t="shared" si="0"/>
        <v>0</v>
      </c>
      <c r="H10" s="157">
        <v>0</v>
      </c>
      <c r="I10" s="156">
        <f t="shared" si="1"/>
        <v>0</v>
      </c>
      <c r="J10" s="157">
        <v>259</v>
      </c>
      <c r="K10" s="156">
        <f t="shared" si="2"/>
        <v>7026.67</v>
      </c>
      <c r="L10" s="156">
        <v>15</v>
      </c>
      <c r="M10" s="156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6"/>
      <c r="S10" s="156" t="s">
        <v>485</v>
      </c>
      <c r="T10" s="156" t="s">
        <v>382</v>
      </c>
      <c r="U10" s="156">
        <v>0</v>
      </c>
      <c r="V10" s="156">
        <f t="shared" si="6"/>
        <v>0</v>
      </c>
      <c r="W10" s="156"/>
      <c r="X10" s="156" t="s">
        <v>383</v>
      </c>
      <c r="Y10" s="147"/>
      <c r="Z10" s="147"/>
      <c r="AA10" s="147"/>
      <c r="AB10" s="147"/>
      <c r="AC10" s="147"/>
      <c r="AD10" s="147"/>
      <c r="AE10" s="147"/>
      <c r="AF10" s="147" t="s">
        <v>384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ht="33.75" outlineLevel="1" x14ac:dyDescent="0.2">
      <c r="A11" s="176">
        <v>3</v>
      </c>
      <c r="B11" s="177" t="s">
        <v>3163</v>
      </c>
      <c r="C11" s="186" t="s">
        <v>3164</v>
      </c>
      <c r="D11" s="178" t="s">
        <v>406</v>
      </c>
      <c r="E11" s="179">
        <v>271.3</v>
      </c>
      <c r="F11" s="174"/>
      <c r="G11" s="181">
        <f t="shared" si="0"/>
        <v>0</v>
      </c>
      <c r="H11" s="157">
        <v>0</v>
      </c>
      <c r="I11" s="156">
        <f t="shared" si="1"/>
        <v>0</v>
      </c>
      <c r="J11" s="157">
        <v>19.8</v>
      </c>
      <c r="K11" s="156">
        <f t="shared" si="2"/>
        <v>5371.74</v>
      </c>
      <c r="L11" s="156">
        <v>15</v>
      </c>
      <c r="M11" s="156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6"/>
      <c r="S11" s="156" t="s">
        <v>485</v>
      </c>
      <c r="T11" s="156" t="s">
        <v>382</v>
      </c>
      <c r="U11" s="156">
        <v>0</v>
      </c>
      <c r="V11" s="156">
        <f t="shared" si="6"/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ht="22.5" outlineLevel="1" x14ac:dyDescent="0.2">
      <c r="A12" s="176">
        <v>4</v>
      </c>
      <c r="B12" s="177" t="s">
        <v>473</v>
      </c>
      <c r="C12" s="186" t="s">
        <v>474</v>
      </c>
      <c r="D12" s="178" t="s">
        <v>413</v>
      </c>
      <c r="E12" s="179">
        <v>48.834000000000003</v>
      </c>
      <c r="F12" s="174"/>
      <c r="G12" s="181">
        <f t="shared" si="0"/>
        <v>0</v>
      </c>
      <c r="H12" s="157">
        <v>0</v>
      </c>
      <c r="I12" s="156">
        <f t="shared" si="1"/>
        <v>0</v>
      </c>
      <c r="J12" s="157">
        <v>650</v>
      </c>
      <c r="K12" s="156">
        <f t="shared" si="2"/>
        <v>31742.1</v>
      </c>
      <c r="L12" s="156">
        <v>15</v>
      </c>
      <c r="M12" s="156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6"/>
      <c r="S12" s="156" t="s">
        <v>485</v>
      </c>
      <c r="T12" s="156" t="s">
        <v>382</v>
      </c>
      <c r="U12" s="156">
        <v>0</v>
      </c>
      <c r="V12" s="156">
        <f t="shared" si="6"/>
        <v>0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384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outlineLevel="1" x14ac:dyDescent="0.2">
      <c r="A13" s="176">
        <v>5</v>
      </c>
      <c r="B13" s="177" t="s">
        <v>470</v>
      </c>
      <c r="C13" s="186" t="s">
        <v>471</v>
      </c>
      <c r="D13" s="178" t="s">
        <v>406</v>
      </c>
      <c r="E13" s="179">
        <v>27.13</v>
      </c>
      <c r="F13" s="174"/>
      <c r="G13" s="181">
        <f t="shared" si="0"/>
        <v>0</v>
      </c>
      <c r="H13" s="157">
        <v>0</v>
      </c>
      <c r="I13" s="156">
        <f t="shared" si="1"/>
        <v>0</v>
      </c>
      <c r="J13" s="157">
        <v>18.5</v>
      </c>
      <c r="K13" s="156">
        <f t="shared" si="2"/>
        <v>501.91</v>
      </c>
      <c r="L13" s="156">
        <v>15</v>
      </c>
      <c r="M13" s="156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si="6"/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384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ht="22.5" outlineLevel="1" x14ac:dyDescent="0.2">
      <c r="A14" s="176">
        <v>6</v>
      </c>
      <c r="B14" s="177" t="s">
        <v>467</v>
      </c>
      <c r="C14" s="186" t="s">
        <v>468</v>
      </c>
      <c r="D14" s="178" t="s">
        <v>406</v>
      </c>
      <c r="E14" s="179">
        <v>122.39</v>
      </c>
      <c r="F14" s="174"/>
      <c r="G14" s="181">
        <f t="shared" si="0"/>
        <v>0</v>
      </c>
      <c r="H14" s="157">
        <v>0</v>
      </c>
      <c r="I14" s="156">
        <f t="shared" si="1"/>
        <v>0</v>
      </c>
      <c r="J14" s="157">
        <v>127</v>
      </c>
      <c r="K14" s="156">
        <f t="shared" si="2"/>
        <v>15543.53</v>
      </c>
      <c r="L14" s="156">
        <v>15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x14ac:dyDescent="0.2">
      <c r="A15" s="164" t="s">
        <v>376</v>
      </c>
      <c r="B15" s="165" t="s">
        <v>298</v>
      </c>
      <c r="C15" s="183" t="s">
        <v>300</v>
      </c>
      <c r="D15" s="166"/>
      <c r="E15" s="167"/>
      <c r="F15" s="168"/>
      <c r="G15" s="169">
        <f>SUMIF(AF16:AF17,"&lt;&gt;NOR",G16:G17)</f>
        <v>0</v>
      </c>
      <c r="H15" s="163"/>
      <c r="I15" s="163">
        <f>SUM(I16:I17)</f>
        <v>0</v>
      </c>
      <c r="J15" s="163"/>
      <c r="K15" s="163">
        <f>SUM(K16:K17)</f>
        <v>120320</v>
      </c>
      <c r="L15" s="163"/>
      <c r="M15" s="163">
        <f>SUM(M16:M17)</f>
        <v>0</v>
      </c>
      <c r="N15" s="163"/>
      <c r="O15" s="163">
        <f>SUM(O16:O17)</f>
        <v>0</v>
      </c>
      <c r="P15" s="163"/>
      <c r="Q15" s="163">
        <f>SUM(Q16:Q17)</f>
        <v>0</v>
      </c>
      <c r="R15" s="163"/>
      <c r="S15" s="163"/>
      <c r="T15" s="163"/>
      <c r="U15" s="163"/>
      <c r="V15" s="163">
        <f>SUM(V16:V17)</f>
        <v>0</v>
      </c>
      <c r="W15" s="163"/>
      <c r="X15" s="163"/>
      <c r="AF15" t="s">
        <v>377</v>
      </c>
    </row>
    <row r="16" spans="1:59" ht="22.5" outlineLevel="1" x14ac:dyDescent="0.2">
      <c r="A16" s="176">
        <v>7</v>
      </c>
      <c r="B16" s="177" t="s">
        <v>3165</v>
      </c>
      <c r="C16" s="186" t="s">
        <v>3166</v>
      </c>
      <c r="D16" s="178" t="s">
        <v>429</v>
      </c>
      <c r="E16" s="179">
        <v>11</v>
      </c>
      <c r="F16" s="174"/>
      <c r="G16" s="181">
        <f>ROUND(E16*F16,2)</f>
        <v>0</v>
      </c>
      <c r="H16" s="157">
        <v>0</v>
      </c>
      <c r="I16" s="156">
        <f>ROUND(E16*H16,2)</f>
        <v>0</v>
      </c>
      <c r="J16" s="157">
        <v>2560</v>
      </c>
      <c r="K16" s="156">
        <f>ROUND(E16*J16,2)</f>
        <v>28160</v>
      </c>
      <c r="L16" s="156">
        <v>15</v>
      </c>
      <c r="M16" s="156">
        <f>G16*(1+L16/100)</f>
        <v>0</v>
      </c>
      <c r="N16" s="156">
        <v>0</v>
      </c>
      <c r="O16" s="156">
        <f>ROUND(E16*N16,2)</f>
        <v>0</v>
      </c>
      <c r="P16" s="156">
        <v>0</v>
      </c>
      <c r="Q16" s="156">
        <f>ROUND(E16*P16,2)</f>
        <v>0</v>
      </c>
      <c r="R16" s="156"/>
      <c r="S16" s="156" t="s">
        <v>485</v>
      </c>
      <c r="T16" s="156" t="s">
        <v>382</v>
      </c>
      <c r="U16" s="156">
        <v>0</v>
      </c>
      <c r="V16" s="156">
        <f>ROUND(E16*U16,2)</f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541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ht="22.5" outlineLevel="1" x14ac:dyDescent="0.2">
      <c r="A17" s="176">
        <v>8</v>
      </c>
      <c r="B17" s="177" t="s">
        <v>3167</v>
      </c>
      <c r="C17" s="186" t="s">
        <v>3168</v>
      </c>
      <c r="D17" s="178" t="s">
        <v>429</v>
      </c>
      <c r="E17" s="179">
        <v>36</v>
      </c>
      <c r="F17" s="174"/>
      <c r="G17" s="181">
        <f>ROUND(E17*F17,2)</f>
        <v>0</v>
      </c>
      <c r="H17" s="157">
        <v>0</v>
      </c>
      <c r="I17" s="156">
        <f>ROUND(E17*H17,2)</f>
        <v>0</v>
      </c>
      <c r="J17" s="157">
        <v>2560</v>
      </c>
      <c r="K17" s="156">
        <f>ROUND(E17*J17,2)</f>
        <v>92160</v>
      </c>
      <c r="L17" s="156">
        <v>15</v>
      </c>
      <c r="M17" s="156">
        <f>G17*(1+L17/100)</f>
        <v>0</v>
      </c>
      <c r="N17" s="156">
        <v>0</v>
      </c>
      <c r="O17" s="156">
        <f>ROUND(E17*N17,2)</f>
        <v>0</v>
      </c>
      <c r="P17" s="156">
        <v>0</v>
      </c>
      <c r="Q17" s="156">
        <f>ROUND(E17*P17,2)</f>
        <v>0</v>
      </c>
      <c r="R17" s="156"/>
      <c r="S17" s="156" t="s">
        <v>485</v>
      </c>
      <c r="T17" s="156" t="s">
        <v>382</v>
      </c>
      <c r="U17" s="156">
        <v>0</v>
      </c>
      <c r="V17" s="156">
        <f>ROUND(E17*U17,2)</f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541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x14ac:dyDescent="0.2">
      <c r="A18" s="164" t="s">
        <v>376</v>
      </c>
      <c r="B18" s="165" t="s">
        <v>303</v>
      </c>
      <c r="C18" s="183" t="s">
        <v>304</v>
      </c>
      <c r="D18" s="166"/>
      <c r="E18" s="167"/>
      <c r="F18" s="168"/>
      <c r="G18" s="169">
        <f>SUMIF(AF19:AF38,"&lt;&gt;NOR",G19:G38)</f>
        <v>0</v>
      </c>
      <c r="H18" s="163"/>
      <c r="I18" s="163">
        <f>SUM(I19:I38)</f>
        <v>85293.699999999983</v>
      </c>
      <c r="J18" s="163"/>
      <c r="K18" s="163">
        <f>SUM(K19:K38)</f>
        <v>92955.6</v>
      </c>
      <c r="L18" s="163"/>
      <c r="M18" s="163">
        <f>SUM(M19:M38)</f>
        <v>0</v>
      </c>
      <c r="N18" s="163"/>
      <c r="O18" s="163">
        <f>SUM(O19:O38)</f>
        <v>2.2400000000000002</v>
      </c>
      <c r="P18" s="163"/>
      <c r="Q18" s="163">
        <f>SUM(Q19:Q38)</f>
        <v>0</v>
      </c>
      <c r="R18" s="163"/>
      <c r="S18" s="163"/>
      <c r="T18" s="163"/>
      <c r="U18" s="163"/>
      <c r="V18" s="163">
        <f>SUM(V19:V38)</f>
        <v>0</v>
      </c>
      <c r="W18" s="163"/>
      <c r="X18" s="163"/>
      <c r="AF18" t="s">
        <v>377</v>
      </c>
    </row>
    <row r="19" spans="1:59" outlineLevel="1" x14ac:dyDescent="0.2">
      <c r="A19" s="176">
        <v>9</v>
      </c>
      <c r="B19" s="177" t="s">
        <v>3169</v>
      </c>
      <c r="C19" s="186" t="s">
        <v>3170</v>
      </c>
      <c r="D19" s="178" t="s">
        <v>397</v>
      </c>
      <c r="E19" s="179">
        <v>551.1</v>
      </c>
      <c r="F19" s="174"/>
      <c r="G19" s="181">
        <f t="shared" ref="G19:G38" si="7">ROUND(E19*F19,2)</f>
        <v>0</v>
      </c>
      <c r="H19" s="157">
        <v>0</v>
      </c>
      <c r="I19" s="156">
        <f t="shared" ref="I19:I38" si="8">ROUND(E19*H19,2)</f>
        <v>0</v>
      </c>
      <c r="J19" s="157">
        <v>78</v>
      </c>
      <c r="K19" s="156">
        <f t="shared" ref="K19:K38" si="9">ROUND(E19*J19,2)</f>
        <v>42985.8</v>
      </c>
      <c r="L19" s="156">
        <v>15</v>
      </c>
      <c r="M19" s="156">
        <f t="shared" ref="M19:M38" si="10">G19*(1+L19/100)</f>
        <v>0</v>
      </c>
      <c r="N19" s="156">
        <v>1.39E-3</v>
      </c>
      <c r="O19" s="156">
        <f t="shared" ref="O19:O38" si="11">ROUND(E19*N19,2)</f>
        <v>0.77</v>
      </c>
      <c r="P19" s="156">
        <v>0</v>
      </c>
      <c r="Q19" s="156">
        <f t="shared" ref="Q19:Q38" si="12">ROUND(E19*P19,2)</f>
        <v>0</v>
      </c>
      <c r="R19" s="156"/>
      <c r="S19" s="156" t="s">
        <v>485</v>
      </c>
      <c r="T19" s="156" t="s">
        <v>382</v>
      </c>
      <c r="U19" s="156">
        <v>0</v>
      </c>
      <c r="V19" s="156">
        <f t="shared" ref="V19:V38" si="13">ROUND(E19*U19,2)</f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541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outlineLevel="1" x14ac:dyDescent="0.2">
      <c r="A20" s="176">
        <v>10</v>
      </c>
      <c r="B20" s="177" t="s">
        <v>3171</v>
      </c>
      <c r="C20" s="186" t="s">
        <v>3172</v>
      </c>
      <c r="D20" s="178" t="s">
        <v>397</v>
      </c>
      <c r="E20" s="179">
        <v>293.25</v>
      </c>
      <c r="F20" s="174"/>
      <c r="G20" s="181">
        <f t="shared" si="7"/>
        <v>0</v>
      </c>
      <c r="H20" s="157">
        <v>85</v>
      </c>
      <c r="I20" s="156">
        <f t="shared" si="8"/>
        <v>24926.25</v>
      </c>
      <c r="J20" s="157">
        <v>0</v>
      </c>
      <c r="K20" s="156">
        <f t="shared" si="9"/>
        <v>0</v>
      </c>
      <c r="L20" s="156">
        <v>15</v>
      </c>
      <c r="M20" s="156">
        <f t="shared" si="10"/>
        <v>0</v>
      </c>
      <c r="N20" s="156">
        <v>0</v>
      </c>
      <c r="O20" s="156">
        <f t="shared" si="11"/>
        <v>0</v>
      </c>
      <c r="P20" s="156">
        <v>0</v>
      </c>
      <c r="Q20" s="156">
        <f t="shared" si="12"/>
        <v>0</v>
      </c>
      <c r="R20" s="156"/>
      <c r="S20" s="156" t="s">
        <v>485</v>
      </c>
      <c r="T20" s="156" t="s">
        <v>382</v>
      </c>
      <c r="U20" s="156">
        <v>0</v>
      </c>
      <c r="V20" s="156">
        <f t="shared" si="13"/>
        <v>0</v>
      </c>
      <c r="W20" s="156"/>
      <c r="X20" s="156" t="s">
        <v>407</v>
      </c>
      <c r="Y20" s="147"/>
      <c r="Z20" s="147"/>
      <c r="AA20" s="147"/>
      <c r="AB20" s="147"/>
      <c r="AC20" s="147"/>
      <c r="AD20" s="147"/>
      <c r="AE20" s="147"/>
      <c r="AF20" s="147" t="s">
        <v>408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outlineLevel="1" x14ac:dyDescent="0.2">
      <c r="A21" s="176">
        <v>11</v>
      </c>
      <c r="B21" s="177" t="s">
        <v>3173</v>
      </c>
      <c r="C21" s="186" t="s">
        <v>3174</v>
      </c>
      <c r="D21" s="178" t="s">
        <v>397</v>
      </c>
      <c r="E21" s="179">
        <v>86.95</v>
      </c>
      <c r="F21" s="174"/>
      <c r="G21" s="181">
        <f t="shared" si="7"/>
        <v>0</v>
      </c>
      <c r="H21" s="157">
        <v>86</v>
      </c>
      <c r="I21" s="156">
        <f t="shared" si="8"/>
        <v>7477.7</v>
      </c>
      <c r="J21" s="157">
        <v>0</v>
      </c>
      <c r="K21" s="156">
        <f t="shared" si="9"/>
        <v>0</v>
      </c>
      <c r="L21" s="156">
        <v>15</v>
      </c>
      <c r="M21" s="156">
        <f t="shared" si="10"/>
        <v>0</v>
      </c>
      <c r="N21" s="156">
        <v>0</v>
      </c>
      <c r="O21" s="156">
        <f t="shared" si="11"/>
        <v>0</v>
      </c>
      <c r="P21" s="156">
        <v>0</v>
      </c>
      <c r="Q21" s="156">
        <f t="shared" si="12"/>
        <v>0</v>
      </c>
      <c r="R21" s="156"/>
      <c r="S21" s="156" t="s">
        <v>485</v>
      </c>
      <c r="T21" s="156" t="s">
        <v>382</v>
      </c>
      <c r="U21" s="156">
        <v>0</v>
      </c>
      <c r="V21" s="156">
        <f t="shared" si="13"/>
        <v>0</v>
      </c>
      <c r="W21" s="156"/>
      <c r="X21" s="156" t="s">
        <v>407</v>
      </c>
      <c r="Y21" s="147"/>
      <c r="Z21" s="147"/>
      <c r="AA21" s="147"/>
      <c r="AB21" s="147"/>
      <c r="AC21" s="147"/>
      <c r="AD21" s="147"/>
      <c r="AE21" s="147"/>
      <c r="AF21" s="147" t="s">
        <v>408</v>
      </c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outlineLevel="1" x14ac:dyDescent="0.2">
      <c r="A22" s="176">
        <v>12</v>
      </c>
      <c r="B22" s="177" t="s">
        <v>3175</v>
      </c>
      <c r="C22" s="186" t="s">
        <v>3176</v>
      </c>
      <c r="D22" s="178" t="s">
        <v>397</v>
      </c>
      <c r="E22" s="179">
        <v>62.2</v>
      </c>
      <c r="F22" s="174"/>
      <c r="G22" s="181">
        <f t="shared" si="7"/>
        <v>0</v>
      </c>
      <c r="H22" s="157">
        <v>92</v>
      </c>
      <c r="I22" s="156">
        <f t="shared" si="8"/>
        <v>5722.4</v>
      </c>
      <c r="J22" s="157">
        <v>0</v>
      </c>
      <c r="K22" s="156">
        <f t="shared" si="9"/>
        <v>0</v>
      </c>
      <c r="L22" s="156">
        <v>15</v>
      </c>
      <c r="M22" s="156">
        <f t="shared" si="10"/>
        <v>0</v>
      </c>
      <c r="N22" s="156">
        <v>0</v>
      </c>
      <c r="O22" s="156">
        <f t="shared" si="11"/>
        <v>0</v>
      </c>
      <c r="P22" s="156">
        <v>0</v>
      </c>
      <c r="Q22" s="156">
        <f t="shared" si="12"/>
        <v>0</v>
      </c>
      <c r="R22" s="156"/>
      <c r="S22" s="156" t="s">
        <v>485</v>
      </c>
      <c r="T22" s="156" t="s">
        <v>382</v>
      </c>
      <c r="U22" s="156">
        <v>0</v>
      </c>
      <c r="V22" s="156">
        <f t="shared" si="13"/>
        <v>0</v>
      </c>
      <c r="W22" s="156"/>
      <c r="X22" s="156" t="s">
        <v>407</v>
      </c>
      <c r="Y22" s="147"/>
      <c r="Z22" s="147"/>
      <c r="AA22" s="147"/>
      <c r="AB22" s="147"/>
      <c r="AC22" s="147"/>
      <c r="AD22" s="147"/>
      <c r="AE22" s="147"/>
      <c r="AF22" s="147" t="s">
        <v>408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outlineLevel="1" x14ac:dyDescent="0.2">
      <c r="A23" s="176">
        <v>13</v>
      </c>
      <c r="B23" s="177" t="s">
        <v>3177</v>
      </c>
      <c r="C23" s="186" t="s">
        <v>3178</v>
      </c>
      <c r="D23" s="178" t="s">
        <v>397</v>
      </c>
      <c r="E23" s="179">
        <v>28.25</v>
      </c>
      <c r="F23" s="174"/>
      <c r="G23" s="181">
        <f t="shared" si="7"/>
        <v>0</v>
      </c>
      <c r="H23" s="157">
        <v>96</v>
      </c>
      <c r="I23" s="156">
        <f t="shared" si="8"/>
        <v>2712</v>
      </c>
      <c r="J23" s="157">
        <v>0</v>
      </c>
      <c r="K23" s="156">
        <f t="shared" si="9"/>
        <v>0</v>
      </c>
      <c r="L23" s="156">
        <v>15</v>
      </c>
      <c r="M23" s="156">
        <f t="shared" si="10"/>
        <v>0</v>
      </c>
      <c r="N23" s="156">
        <v>0</v>
      </c>
      <c r="O23" s="156">
        <f t="shared" si="11"/>
        <v>0</v>
      </c>
      <c r="P23" s="156">
        <v>0</v>
      </c>
      <c r="Q23" s="156">
        <f t="shared" si="12"/>
        <v>0</v>
      </c>
      <c r="R23" s="156"/>
      <c r="S23" s="156" t="s">
        <v>485</v>
      </c>
      <c r="T23" s="156" t="s">
        <v>382</v>
      </c>
      <c r="U23" s="156">
        <v>0</v>
      </c>
      <c r="V23" s="156">
        <f t="shared" si="13"/>
        <v>0</v>
      </c>
      <c r="W23" s="156"/>
      <c r="X23" s="156" t="s">
        <v>407</v>
      </c>
      <c r="Y23" s="147"/>
      <c r="Z23" s="147"/>
      <c r="AA23" s="147"/>
      <c r="AB23" s="147"/>
      <c r="AC23" s="147"/>
      <c r="AD23" s="147"/>
      <c r="AE23" s="147"/>
      <c r="AF23" s="147" t="s">
        <v>408</v>
      </c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outlineLevel="1" x14ac:dyDescent="0.2">
      <c r="A24" s="176">
        <v>14</v>
      </c>
      <c r="B24" s="177" t="s">
        <v>3179</v>
      </c>
      <c r="C24" s="186" t="s">
        <v>3180</v>
      </c>
      <c r="D24" s="178" t="s">
        <v>397</v>
      </c>
      <c r="E24" s="179">
        <v>25.4</v>
      </c>
      <c r="F24" s="174"/>
      <c r="G24" s="181">
        <f t="shared" si="7"/>
        <v>0</v>
      </c>
      <c r="H24" s="157">
        <v>102</v>
      </c>
      <c r="I24" s="156">
        <f t="shared" si="8"/>
        <v>2590.8000000000002</v>
      </c>
      <c r="J24" s="157">
        <v>0</v>
      </c>
      <c r="K24" s="156">
        <f t="shared" si="9"/>
        <v>0</v>
      </c>
      <c r="L24" s="156">
        <v>15</v>
      </c>
      <c r="M24" s="156">
        <f t="shared" si="10"/>
        <v>0</v>
      </c>
      <c r="N24" s="156">
        <v>0</v>
      </c>
      <c r="O24" s="156">
        <f t="shared" si="11"/>
        <v>0</v>
      </c>
      <c r="P24" s="156">
        <v>0</v>
      </c>
      <c r="Q24" s="156">
        <f t="shared" si="12"/>
        <v>0</v>
      </c>
      <c r="R24" s="156"/>
      <c r="S24" s="156" t="s">
        <v>485</v>
      </c>
      <c r="T24" s="156" t="s">
        <v>382</v>
      </c>
      <c r="U24" s="156">
        <v>0</v>
      </c>
      <c r="V24" s="156">
        <f t="shared" si="13"/>
        <v>0</v>
      </c>
      <c r="W24" s="156"/>
      <c r="X24" s="156" t="s">
        <v>407</v>
      </c>
      <c r="Y24" s="147"/>
      <c r="Z24" s="147"/>
      <c r="AA24" s="147"/>
      <c r="AB24" s="147"/>
      <c r="AC24" s="147"/>
      <c r="AD24" s="147"/>
      <c r="AE24" s="147"/>
      <c r="AF24" s="147" t="s">
        <v>408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outlineLevel="1" x14ac:dyDescent="0.2">
      <c r="A25" s="176">
        <v>15</v>
      </c>
      <c r="B25" s="177" t="s">
        <v>3181</v>
      </c>
      <c r="C25" s="186" t="s">
        <v>3182</v>
      </c>
      <c r="D25" s="178" t="s">
        <v>397</v>
      </c>
      <c r="E25" s="179">
        <v>15.3</v>
      </c>
      <c r="F25" s="174"/>
      <c r="G25" s="181">
        <f t="shared" si="7"/>
        <v>0</v>
      </c>
      <c r="H25" s="157">
        <v>112</v>
      </c>
      <c r="I25" s="156">
        <f t="shared" si="8"/>
        <v>1713.6</v>
      </c>
      <c r="J25" s="157">
        <v>0</v>
      </c>
      <c r="K25" s="156">
        <f t="shared" si="9"/>
        <v>0</v>
      </c>
      <c r="L25" s="156">
        <v>15</v>
      </c>
      <c r="M25" s="156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6"/>
      <c r="S25" s="156" t="s">
        <v>485</v>
      </c>
      <c r="T25" s="156" t="s">
        <v>382</v>
      </c>
      <c r="U25" s="156">
        <v>0</v>
      </c>
      <c r="V25" s="156">
        <f t="shared" si="13"/>
        <v>0</v>
      </c>
      <c r="W25" s="156"/>
      <c r="X25" s="156" t="s">
        <v>407</v>
      </c>
      <c r="Y25" s="147"/>
      <c r="Z25" s="147"/>
      <c r="AA25" s="147"/>
      <c r="AB25" s="147"/>
      <c r="AC25" s="147"/>
      <c r="AD25" s="147"/>
      <c r="AE25" s="147"/>
      <c r="AF25" s="147" t="s">
        <v>408</v>
      </c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outlineLevel="1" x14ac:dyDescent="0.2">
      <c r="A26" s="176">
        <v>16</v>
      </c>
      <c r="B26" s="177" t="s">
        <v>3183</v>
      </c>
      <c r="C26" s="186" t="s">
        <v>3184</v>
      </c>
      <c r="D26" s="178" t="s">
        <v>397</v>
      </c>
      <c r="E26" s="179">
        <v>39.75</v>
      </c>
      <c r="F26" s="174"/>
      <c r="G26" s="181">
        <f t="shared" si="7"/>
        <v>0</v>
      </c>
      <c r="H26" s="157">
        <v>123</v>
      </c>
      <c r="I26" s="156">
        <f t="shared" si="8"/>
        <v>4889.25</v>
      </c>
      <c r="J26" s="157">
        <v>0</v>
      </c>
      <c r="K26" s="156">
        <f t="shared" si="9"/>
        <v>0</v>
      </c>
      <c r="L26" s="156">
        <v>15</v>
      </c>
      <c r="M26" s="156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6"/>
      <c r="S26" s="156" t="s">
        <v>485</v>
      </c>
      <c r="T26" s="156" t="s">
        <v>382</v>
      </c>
      <c r="U26" s="156">
        <v>0</v>
      </c>
      <c r="V26" s="156">
        <f t="shared" si="13"/>
        <v>0</v>
      </c>
      <c r="W26" s="156"/>
      <c r="X26" s="156" t="s">
        <v>407</v>
      </c>
      <c r="Y26" s="147"/>
      <c r="Z26" s="147"/>
      <c r="AA26" s="147"/>
      <c r="AB26" s="147"/>
      <c r="AC26" s="147"/>
      <c r="AD26" s="147"/>
      <c r="AE26" s="147"/>
      <c r="AF26" s="147" t="s">
        <v>408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outlineLevel="1" x14ac:dyDescent="0.2">
      <c r="A27" s="176">
        <v>17</v>
      </c>
      <c r="B27" s="177" t="s">
        <v>3185</v>
      </c>
      <c r="C27" s="186" t="s">
        <v>3186</v>
      </c>
      <c r="D27" s="178" t="s">
        <v>397</v>
      </c>
      <c r="E27" s="179">
        <v>1056.8</v>
      </c>
      <c r="F27" s="174"/>
      <c r="G27" s="181">
        <f t="shared" si="7"/>
        <v>0</v>
      </c>
      <c r="H27" s="157">
        <v>0</v>
      </c>
      <c r="I27" s="156">
        <f t="shared" si="8"/>
        <v>0</v>
      </c>
      <c r="J27" s="157">
        <v>45</v>
      </c>
      <c r="K27" s="156">
        <f t="shared" si="9"/>
        <v>47556</v>
      </c>
      <c r="L27" s="156">
        <v>15</v>
      </c>
      <c r="M27" s="156">
        <f t="shared" si="10"/>
        <v>0</v>
      </c>
      <c r="N27" s="156">
        <v>1.39E-3</v>
      </c>
      <c r="O27" s="156">
        <f t="shared" si="11"/>
        <v>1.47</v>
      </c>
      <c r="P27" s="156">
        <v>0</v>
      </c>
      <c r="Q27" s="156">
        <f t="shared" si="12"/>
        <v>0</v>
      </c>
      <c r="R27" s="156"/>
      <c r="S27" s="156" t="s">
        <v>485</v>
      </c>
      <c r="T27" s="156" t="s">
        <v>382</v>
      </c>
      <c r="U27" s="156">
        <v>0</v>
      </c>
      <c r="V27" s="156">
        <f t="shared" si="13"/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541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outlineLevel="1" x14ac:dyDescent="0.2">
      <c r="A28" s="176">
        <v>18</v>
      </c>
      <c r="B28" s="177" t="s">
        <v>3187</v>
      </c>
      <c r="C28" s="186" t="s">
        <v>3188</v>
      </c>
      <c r="D28" s="178" t="s">
        <v>397</v>
      </c>
      <c r="E28" s="179">
        <v>521.54999999999995</v>
      </c>
      <c r="F28" s="174"/>
      <c r="G28" s="181">
        <f t="shared" si="7"/>
        <v>0</v>
      </c>
      <c r="H28" s="157">
        <v>30</v>
      </c>
      <c r="I28" s="156">
        <f t="shared" si="8"/>
        <v>15646.5</v>
      </c>
      <c r="J28" s="157">
        <v>0</v>
      </c>
      <c r="K28" s="156">
        <f t="shared" si="9"/>
        <v>0</v>
      </c>
      <c r="L28" s="156">
        <v>15</v>
      </c>
      <c r="M28" s="156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6"/>
      <c r="S28" s="156" t="s">
        <v>485</v>
      </c>
      <c r="T28" s="156" t="s">
        <v>382</v>
      </c>
      <c r="U28" s="156">
        <v>0</v>
      </c>
      <c r="V28" s="156">
        <f t="shared" si="13"/>
        <v>0</v>
      </c>
      <c r="W28" s="156"/>
      <c r="X28" s="156" t="s">
        <v>407</v>
      </c>
      <c r="Y28" s="147"/>
      <c r="Z28" s="147"/>
      <c r="AA28" s="147"/>
      <c r="AB28" s="147"/>
      <c r="AC28" s="147"/>
      <c r="AD28" s="147"/>
      <c r="AE28" s="147"/>
      <c r="AF28" s="147" t="s">
        <v>408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outlineLevel="1" x14ac:dyDescent="0.2">
      <c r="A29" s="176">
        <v>19</v>
      </c>
      <c r="B29" s="177" t="s">
        <v>3189</v>
      </c>
      <c r="C29" s="186" t="s">
        <v>3190</v>
      </c>
      <c r="D29" s="178" t="s">
        <v>397</v>
      </c>
      <c r="E29" s="179">
        <v>245.3</v>
      </c>
      <c r="F29" s="174"/>
      <c r="G29" s="181">
        <f t="shared" si="7"/>
        <v>0</v>
      </c>
      <c r="H29" s="157">
        <v>32</v>
      </c>
      <c r="I29" s="156">
        <f t="shared" si="8"/>
        <v>7849.6</v>
      </c>
      <c r="J29" s="157">
        <v>0</v>
      </c>
      <c r="K29" s="156">
        <f t="shared" si="9"/>
        <v>0</v>
      </c>
      <c r="L29" s="156">
        <v>15</v>
      </c>
      <c r="M29" s="156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6"/>
      <c r="S29" s="156" t="s">
        <v>485</v>
      </c>
      <c r="T29" s="156" t="s">
        <v>382</v>
      </c>
      <c r="U29" s="156">
        <v>0</v>
      </c>
      <c r="V29" s="156">
        <f t="shared" si="13"/>
        <v>0</v>
      </c>
      <c r="W29" s="156"/>
      <c r="X29" s="156" t="s">
        <v>407</v>
      </c>
      <c r="Y29" s="147"/>
      <c r="Z29" s="147"/>
      <c r="AA29" s="147"/>
      <c r="AB29" s="147"/>
      <c r="AC29" s="147"/>
      <c r="AD29" s="147"/>
      <c r="AE29" s="147"/>
      <c r="AF29" s="147" t="s">
        <v>408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outlineLevel="1" x14ac:dyDescent="0.2">
      <c r="A30" s="176">
        <v>20</v>
      </c>
      <c r="B30" s="177" t="s">
        <v>3191</v>
      </c>
      <c r="C30" s="186" t="s">
        <v>3192</v>
      </c>
      <c r="D30" s="178" t="s">
        <v>397</v>
      </c>
      <c r="E30" s="179">
        <v>97.8</v>
      </c>
      <c r="F30" s="174"/>
      <c r="G30" s="181">
        <f t="shared" si="7"/>
        <v>0</v>
      </c>
      <c r="H30" s="157">
        <v>35</v>
      </c>
      <c r="I30" s="156">
        <f t="shared" si="8"/>
        <v>3423</v>
      </c>
      <c r="J30" s="157">
        <v>0</v>
      </c>
      <c r="K30" s="156">
        <f t="shared" si="9"/>
        <v>0</v>
      </c>
      <c r="L30" s="156">
        <v>15</v>
      </c>
      <c r="M30" s="156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6"/>
      <c r="S30" s="156" t="s">
        <v>485</v>
      </c>
      <c r="T30" s="156" t="s">
        <v>382</v>
      </c>
      <c r="U30" s="156">
        <v>0</v>
      </c>
      <c r="V30" s="156">
        <f t="shared" si="13"/>
        <v>0</v>
      </c>
      <c r="W30" s="156"/>
      <c r="X30" s="156" t="s">
        <v>407</v>
      </c>
      <c r="Y30" s="147"/>
      <c r="Z30" s="147"/>
      <c r="AA30" s="147"/>
      <c r="AB30" s="147"/>
      <c r="AC30" s="147"/>
      <c r="AD30" s="147"/>
      <c r="AE30" s="147"/>
      <c r="AF30" s="147" t="s">
        <v>408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outlineLevel="1" x14ac:dyDescent="0.2">
      <c r="A31" s="176">
        <v>21</v>
      </c>
      <c r="B31" s="177" t="s">
        <v>3193</v>
      </c>
      <c r="C31" s="186" t="s">
        <v>3194</v>
      </c>
      <c r="D31" s="178" t="s">
        <v>397</v>
      </c>
      <c r="E31" s="179">
        <v>48.5</v>
      </c>
      <c r="F31" s="174"/>
      <c r="G31" s="181">
        <f t="shared" si="7"/>
        <v>0</v>
      </c>
      <c r="H31" s="157">
        <v>39</v>
      </c>
      <c r="I31" s="156">
        <f t="shared" si="8"/>
        <v>1891.5</v>
      </c>
      <c r="J31" s="157">
        <v>0</v>
      </c>
      <c r="K31" s="156">
        <f t="shared" si="9"/>
        <v>0</v>
      </c>
      <c r="L31" s="156">
        <v>15</v>
      </c>
      <c r="M31" s="156">
        <f t="shared" si="10"/>
        <v>0</v>
      </c>
      <c r="N31" s="156">
        <v>0</v>
      </c>
      <c r="O31" s="156">
        <f t="shared" si="11"/>
        <v>0</v>
      </c>
      <c r="P31" s="156">
        <v>0</v>
      </c>
      <c r="Q31" s="156">
        <f t="shared" si="12"/>
        <v>0</v>
      </c>
      <c r="R31" s="156"/>
      <c r="S31" s="156" t="s">
        <v>485</v>
      </c>
      <c r="T31" s="156" t="s">
        <v>382</v>
      </c>
      <c r="U31" s="156">
        <v>0</v>
      </c>
      <c r="V31" s="156">
        <f t="shared" si="13"/>
        <v>0</v>
      </c>
      <c r="W31" s="156"/>
      <c r="X31" s="156" t="s">
        <v>407</v>
      </c>
      <c r="Y31" s="147"/>
      <c r="Z31" s="147"/>
      <c r="AA31" s="147"/>
      <c r="AB31" s="147"/>
      <c r="AC31" s="147"/>
      <c r="AD31" s="147"/>
      <c r="AE31" s="147"/>
      <c r="AF31" s="147" t="s">
        <v>408</v>
      </c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outlineLevel="1" x14ac:dyDescent="0.2">
      <c r="A32" s="176">
        <v>22</v>
      </c>
      <c r="B32" s="177" t="s">
        <v>3195</v>
      </c>
      <c r="C32" s="186" t="s">
        <v>3196</v>
      </c>
      <c r="D32" s="178" t="s">
        <v>397</v>
      </c>
      <c r="E32" s="179">
        <v>14.4</v>
      </c>
      <c r="F32" s="174"/>
      <c r="G32" s="181">
        <f t="shared" si="7"/>
        <v>0</v>
      </c>
      <c r="H32" s="157">
        <v>40</v>
      </c>
      <c r="I32" s="156">
        <f t="shared" si="8"/>
        <v>576</v>
      </c>
      <c r="J32" s="157">
        <v>0</v>
      </c>
      <c r="K32" s="156">
        <f t="shared" si="9"/>
        <v>0</v>
      </c>
      <c r="L32" s="156">
        <v>15</v>
      </c>
      <c r="M32" s="156">
        <f t="shared" si="10"/>
        <v>0</v>
      </c>
      <c r="N32" s="156">
        <v>0</v>
      </c>
      <c r="O32" s="156">
        <f t="shared" si="11"/>
        <v>0</v>
      </c>
      <c r="P32" s="156">
        <v>0</v>
      </c>
      <c r="Q32" s="156">
        <f t="shared" si="12"/>
        <v>0</v>
      </c>
      <c r="R32" s="156"/>
      <c r="S32" s="156" t="s">
        <v>485</v>
      </c>
      <c r="T32" s="156" t="s">
        <v>382</v>
      </c>
      <c r="U32" s="156">
        <v>0</v>
      </c>
      <c r="V32" s="156">
        <f t="shared" si="13"/>
        <v>0</v>
      </c>
      <c r="W32" s="156"/>
      <c r="X32" s="156" t="s">
        <v>407</v>
      </c>
      <c r="Y32" s="147"/>
      <c r="Z32" s="147"/>
      <c r="AA32" s="147"/>
      <c r="AB32" s="147"/>
      <c r="AC32" s="147"/>
      <c r="AD32" s="147"/>
      <c r="AE32" s="147"/>
      <c r="AF32" s="147" t="s">
        <v>408</v>
      </c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outlineLevel="1" x14ac:dyDescent="0.2">
      <c r="A33" s="176">
        <v>23</v>
      </c>
      <c r="B33" s="177" t="s">
        <v>3197</v>
      </c>
      <c r="C33" s="186" t="s">
        <v>3198</v>
      </c>
      <c r="D33" s="178" t="s">
        <v>397</v>
      </c>
      <c r="E33" s="179">
        <v>40.1</v>
      </c>
      <c r="F33" s="174"/>
      <c r="G33" s="181">
        <f t="shared" si="7"/>
        <v>0</v>
      </c>
      <c r="H33" s="157">
        <v>42</v>
      </c>
      <c r="I33" s="156">
        <f t="shared" si="8"/>
        <v>1684.2</v>
      </c>
      <c r="J33" s="157">
        <v>0</v>
      </c>
      <c r="K33" s="156">
        <f t="shared" si="9"/>
        <v>0</v>
      </c>
      <c r="L33" s="156">
        <v>15</v>
      </c>
      <c r="M33" s="156">
        <f t="shared" si="10"/>
        <v>0</v>
      </c>
      <c r="N33" s="156">
        <v>0</v>
      </c>
      <c r="O33" s="156">
        <f t="shared" si="11"/>
        <v>0</v>
      </c>
      <c r="P33" s="156">
        <v>0</v>
      </c>
      <c r="Q33" s="156">
        <f t="shared" si="12"/>
        <v>0</v>
      </c>
      <c r="R33" s="156"/>
      <c r="S33" s="156" t="s">
        <v>485</v>
      </c>
      <c r="T33" s="156" t="s">
        <v>382</v>
      </c>
      <c r="U33" s="156">
        <v>0</v>
      </c>
      <c r="V33" s="156">
        <f t="shared" si="13"/>
        <v>0</v>
      </c>
      <c r="W33" s="156"/>
      <c r="X33" s="156" t="s">
        <v>407</v>
      </c>
      <c r="Y33" s="147"/>
      <c r="Z33" s="147"/>
      <c r="AA33" s="147"/>
      <c r="AB33" s="147"/>
      <c r="AC33" s="147"/>
      <c r="AD33" s="147"/>
      <c r="AE33" s="147"/>
      <c r="AF33" s="147" t="s">
        <v>408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outlineLevel="1" x14ac:dyDescent="0.2">
      <c r="A34" s="176">
        <v>24</v>
      </c>
      <c r="B34" s="177" t="s">
        <v>3199</v>
      </c>
      <c r="C34" s="186" t="s">
        <v>3200</v>
      </c>
      <c r="D34" s="178" t="s">
        <v>397</v>
      </c>
      <c r="E34" s="179">
        <v>28.1</v>
      </c>
      <c r="F34" s="174"/>
      <c r="G34" s="181">
        <f t="shared" si="7"/>
        <v>0</v>
      </c>
      <c r="H34" s="157">
        <v>44</v>
      </c>
      <c r="I34" s="156">
        <f t="shared" si="8"/>
        <v>1236.4000000000001</v>
      </c>
      <c r="J34" s="157">
        <v>0</v>
      </c>
      <c r="K34" s="156">
        <f t="shared" si="9"/>
        <v>0</v>
      </c>
      <c r="L34" s="156">
        <v>15</v>
      </c>
      <c r="M34" s="156">
        <f t="shared" si="10"/>
        <v>0</v>
      </c>
      <c r="N34" s="156">
        <v>0</v>
      </c>
      <c r="O34" s="156">
        <f t="shared" si="11"/>
        <v>0</v>
      </c>
      <c r="P34" s="156">
        <v>0</v>
      </c>
      <c r="Q34" s="156">
        <f t="shared" si="12"/>
        <v>0</v>
      </c>
      <c r="R34" s="156"/>
      <c r="S34" s="156" t="s">
        <v>485</v>
      </c>
      <c r="T34" s="156" t="s">
        <v>382</v>
      </c>
      <c r="U34" s="156">
        <v>0</v>
      </c>
      <c r="V34" s="156">
        <f t="shared" si="13"/>
        <v>0</v>
      </c>
      <c r="W34" s="156"/>
      <c r="X34" s="156" t="s">
        <v>407</v>
      </c>
      <c r="Y34" s="147"/>
      <c r="Z34" s="147"/>
      <c r="AA34" s="147"/>
      <c r="AB34" s="147"/>
      <c r="AC34" s="147"/>
      <c r="AD34" s="147"/>
      <c r="AE34" s="147"/>
      <c r="AF34" s="147" t="s">
        <v>408</v>
      </c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outlineLevel="1" x14ac:dyDescent="0.2">
      <c r="A35" s="176">
        <v>25</v>
      </c>
      <c r="B35" s="177" t="s">
        <v>3201</v>
      </c>
      <c r="C35" s="186" t="s">
        <v>3202</v>
      </c>
      <c r="D35" s="178" t="s">
        <v>397</v>
      </c>
      <c r="E35" s="179">
        <v>26.15</v>
      </c>
      <c r="F35" s="174"/>
      <c r="G35" s="181">
        <f t="shared" si="7"/>
        <v>0</v>
      </c>
      <c r="H35" s="157">
        <v>46</v>
      </c>
      <c r="I35" s="156">
        <f t="shared" si="8"/>
        <v>1202.9000000000001</v>
      </c>
      <c r="J35" s="157">
        <v>0</v>
      </c>
      <c r="K35" s="156">
        <f t="shared" si="9"/>
        <v>0</v>
      </c>
      <c r="L35" s="156">
        <v>15</v>
      </c>
      <c r="M35" s="156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6"/>
      <c r="S35" s="156" t="s">
        <v>485</v>
      </c>
      <c r="T35" s="156" t="s">
        <v>382</v>
      </c>
      <c r="U35" s="156">
        <v>0</v>
      </c>
      <c r="V35" s="156">
        <f t="shared" si="13"/>
        <v>0</v>
      </c>
      <c r="W35" s="156"/>
      <c r="X35" s="156" t="s">
        <v>407</v>
      </c>
      <c r="Y35" s="147"/>
      <c r="Z35" s="147"/>
      <c r="AA35" s="147"/>
      <c r="AB35" s="147"/>
      <c r="AC35" s="147"/>
      <c r="AD35" s="147"/>
      <c r="AE35" s="147"/>
      <c r="AF35" s="147" t="s">
        <v>408</v>
      </c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outlineLevel="1" x14ac:dyDescent="0.2">
      <c r="A36" s="176">
        <v>26</v>
      </c>
      <c r="B36" s="177" t="s">
        <v>3203</v>
      </c>
      <c r="C36" s="186" t="s">
        <v>3204</v>
      </c>
      <c r="D36" s="178" t="s">
        <v>397</v>
      </c>
      <c r="E36" s="179">
        <v>15.8</v>
      </c>
      <c r="F36" s="174"/>
      <c r="G36" s="181">
        <f t="shared" si="7"/>
        <v>0</v>
      </c>
      <c r="H36" s="157">
        <v>48</v>
      </c>
      <c r="I36" s="156">
        <f t="shared" si="8"/>
        <v>758.4</v>
      </c>
      <c r="J36" s="157">
        <v>0</v>
      </c>
      <c r="K36" s="156">
        <f t="shared" si="9"/>
        <v>0</v>
      </c>
      <c r="L36" s="156">
        <v>15</v>
      </c>
      <c r="M36" s="156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6"/>
      <c r="S36" s="156" t="s">
        <v>485</v>
      </c>
      <c r="T36" s="156" t="s">
        <v>382</v>
      </c>
      <c r="U36" s="156">
        <v>0</v>
      </c>
      <c r="V36" s="156">
        <f t="shared" si="13"/>
        <v>0</v>
      </c>
      <c r="W36" s="156"/>
      <c r="X36" s="156" t="s">
        <v>407</v>
      </c>
      <c r="Y36" s="147"/>
      <c r="Z36" s="147"/>
      <c r="AA36" s="147"/>
      <c r="AB36" s="147"/>
      <c r="AC36" s="147"/>
      <c r="AD36" s="147"/>
      <c r="AE36" s="147"/>
      <c r="AF36" s="147" t="s">
        <v>408</v>
      </c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outlineLevel="1" x14ac:dyDescent="0.2">
      <c r="A37" s="176">
        <v>27</v>
      </c>
      <c r="B37" s="177" t="s">
        <v>3205</v>
      </c>
      <c r="C37" s="186" t="s">
        <v>3206</v>
      </c>
      <c r="D37" s="178" t="s">
        <v>397</v>
      </c>
      <c r="E37" s="179">
        <v>19.100000000000001</v>
      </c>
      <c r="F37" s="174"/>
      <c r="G37" s="181">
        <f t="shared" si="7"/>
        <v>0</v>
      </c>
      <c r="H37" s="157">
        <v>52</v>
      </c>
      <c r="I37" s="156">
        <f t="shared" si="8"/>
        <v>993.2</v>
      </c>
      <c r="J37" s="157">
        <v>0</v>
      </c>
      <c r="K37" s="156">
        <f t="shared" si="9"/>
        <v>0</v>
      </c>
      <c r="L37" s="156">
        <v>15</v>
      </c>
      <c r="M37" s="156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6"/>
      <c r="S37" s="156" t="s">
        <v>485</v>
      </c>
      <c r="T37" s="156" t="s">
        <v>382</v>
      </c>
      <c r="U37" s="156">
        <v>0</v>
      </c>
      <c r="V37" s="156">
        <f t="shared" si="13"/>
        <v>0</v>
      </c>
      <c r="W37" s="156"/>
      <c r="X37" s="156" t="s">
        <v>407</v>
      </c>
      <c r="Y37" s="147"/>
      <c r="Z37" s="147"/>
      <c r="AA37" s="147"/>
      <c r="AB37" s="147"/>
      <c r="AC37" s="147"/>
      <c r="AD37" s="147"/>
      <c r="AE37" s="147"/>
      <c r="AF37" s="147" t="s">
        <v>408</v>
      </c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ht="22.5" outlineLevel="1" x14ac:dyDescent="0.2">
      <c r="A38" s="176">
        <v>28</v>
      </c>
      <c r="B38" s="177" t="s">
        <v>1330</v>
      </c>
      <c r="C38" s="186" t="s">
        <v>3207</v>
      </c>
      <c r="D38" s="178" t="s">
        <v>413</v>
      </c>
      <c r="E38" s="179">
        <v>2.2349999999999999</v>
      </c>
      <c r="F38" s="174"/>
      <c r="G38" s="181">
        <f t="shared" si="7"/>
        <v>0</v>
      </c>
      <c r="H38" s="157">
        <v>0</v>
      </c>
      <c r="I38" s="156">
        <f t="shared" si="8"/>
        <v>0</v>
      </c>
      <c r="J38" s="157">
        <v>1080</v>
      </c>
      <c r="K38" s="156">
        <f t="shared" si="9"/>
        <v>2413.8000000000002</v>
      </c>
      <c r="L38" s="156">
        <v>15</v>
      </c>
      <c r="M38" s="156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6"/>
      <c r="S38" s="156" t="s">
        <v>485</v>
      </c>
      <c r="T38" s="156" t="s">
        <v>382</v>
      </c>
      <c r="U38" s="156">
        <v>0</v>
      </c>
      <c r="V38" s="156">
        <f t="shared" si="13"/>
        <v>0</v>
      </c>
      <c r="W38" s="156"/>
      <c r="X38" s="156" t="s">
        <v>383</v>
      </c>
      <c r="Y38" s="147"/>
      <c r="Z38" s="147"/>
      <c r="AA38" s="147"/>
      <c r="AB38" s="147"/>
      <c r="AC38" s="147"/>
      <c r="AD38" s="147"/>
      <c r="AE38" s="147"/>
      <c r="AF38" s="147" t="s">
        <v>541</v>
      </c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 x14ac:dyDescent="0.2">
      <c r="A39" s="164" t="s">
        <v>376</v>
      </c>
      <c r="B39" s="165" t="s">
        <v>305</v>
      </c>
      <c r="C39" s="183" t="s">
        <v>306</v>
      </c>
      <c r="D39" s="166"/>
      <c r="E39" s="167"/>
      <c r="F39" s="168"/>
      <c r="G39" s="169">
        <f>SUMIF(AF40:AF76,"&lt;&gt;NOR",G40:G76)</f>
        <v>0</v>
      </c>
      <c r="H39" s="163"/>
      <c r="I39" s="163">
        <f>SUM(I40:I76)</f>
        <v>0</v>
      </c>
      <c r="J39" s="163"/>
      <c r="K39" s="163">
        <f>SUM(K40:K76)</f>
        <v>826864.31999999983</v>
      </c>
      <c r="L39" s="163"/>
      <c r="M39" s="163">
        <f>SUM(M40:M76)</f>
        <v>0</v>
      </c>
      <c r="N39" s="163"/>
      <c r="O39" s="163">
        <f>SUM(O40:O76)</f>
        <v>2.4499999999999997</v>
      </c>
      <c r="P39" s="163"/>
      <c r="Q39" s="163">
        <f>SUM(Q40:Q76)</f>
        <v>0</v>
      </c>
      <c r="R39" s="163"/>
      <c r="S39" s="163"/>
      <c r="T39" s="163"/>
      <c r="U39" s="163"/>
      <c r="V39" s="163">
        <f>SUM(V40:V76)</f>
        <v>0</v>
      </c>
      <c r="W39" s="163"/>
      <c r="X39" s="163"/>
      <c r="AF39" t="s">
        <v>377</v>
      </c>
    </row>
    <row r="40" spans="1:59" outlineLevel="1" x14ac:dyDescent="0.2">
      <c r="A40" s="176">
        <v>29</v>
      </c>
      <c r="B40" s="177" t="s">
        <v>3208</v>
      </c>
      <c r="C40" s="186" t="s">
        <v>3209</v>
      </c>
      <c r="D40" s="178" t="s">
        <v>397</v>
      </c>
      <c r="E40" s="179">
        <v>39.9</v>
      </c>
      <c r="F40" s="174"/>
      <c r="G40" s="181">
        <f t="shared" ref="G40:G76" si="14">ROUND(E40*F40,2)</f>
        <v>0</v>
      </c>
      <c r="H40" s="157">
        <v>0</v>
      </c>
      <c r="I40" s="156">
        <f t="shared" ref="I40:I76" si="15">ROUND(E40*H40,2)</f>
        <v>0</v>
      </c>
      <c r="J40" s="157">
        <v>409</v>
      </c>
      <c r="K40" s="156">
        <f t="shared" ref="K40:K76" si="16">ROUND(E40*J40,2)</f>
        <v>16319.1</v>
      </c>
      <c r="L40" s="156">
        <v>15</v>
      </c>
      <c r="M40" s="156">
        <f t="shared" ref="M40:M76" si="17">G40*(1+L40/100)</f>
        <v>0</v>
      </c>
      <c r="N40" s="156">
        <v>1.6800000000000001E-3</v>
      </c>
      <c r="O40" s="156">
        <f t="shared" ref="O40:O76" si="18">ROUND(E40*N40,2)</f>
        <v>7.0000000000000007E-2</v>
      </c>
      <c r="P40" s="156">
        <v>0</v>
      </c>
      <c r="Q40" s="156">
        <f t="shared" ref="Q40:Q76" si="19">ROUND(E40*P40,2)</f>
        <v>0</v>
      </c>
      <c r="R40" s="156"/>
      <c r="S40" s="156" t="s">
        <v>485</v>
      </c>
      <c r="T40" s="156" t="s">
        <v>382</v>
      </c>
      <c r="U40" s="156">
        <v>0</v>
      </c>
      <c r="V40" s="156">
        <f t="shared" ref="V40:V76" si="20">ROUND(E40*U40,2)</f>
        <v>0</v>
      </c>
      <c r="W40" s="156"/>
      <c r="X40" s="156" t="s">
        <v>383</v>
      </c>
      <c r="Y40" s="147"/>
      <c r="Z40" s="147"/>
      <c r="AA40" s="147"/>
      <c r="AB40" s="147"/>
      <c r="AC40" s="147"/>
      <c r="AD40" s="147"/>
      <c r="AE40" s="147"/>
      <c r="AF40" s="147" t="s">
        <v>541</v>
      </c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 outlineLevel="1" x14ac:dyDescent="0.2">
      <c r="A41" s="176">
        <v>30</v>
      </c>
      <c r="B41" s="177" t="s">
        <v>3210</v>
      </c>
      <c r="C41" s="186" t="s">
        <v>3211</v>
      </c>
      <c r="D41" s="178" t="s">
        <v>397</v>
      </c>
      <c r="E41" s="179">
        <v>91.35</v>
      </c>
      <c r="F41" s="174"/>
      <c r="G41" s="181">
        <f t="shared" si="14"/>
        <v>0</v>
      </c>
      <c r="H41" s="157">
        <v>0</v>
      </c>
      <c r="I41" s="156">
        <f t="shared" si="15"/>
        <v>0</v>
      </c>
      <c r="J41" s="157">
        <v>490</v>
      </c>
      <c r="K41" s="156">
        <f t="shared" si="16"/>
        <v>44761.5</v>
      </c>
      <c r="L41" s="156">
        <v>15</v>
      </c>
      <c r="M41" s="156">
        <f t="shared" si="17"/>
        <v>0</v>
      </c>
      <c r="N41" s="156">
        <v>1.91E-3</v>
      </c>
      <c r="O41" s="156">
        <f t="shared" si="18"/>
        <v>0.17</v>
      </c>
      <c r="P41" s="156">
        <v>0</v>
      </c>
      <c r="Q41" s="156">
        <f t="shared" si="19"/>
        <v>0</v>
      </c>
      <c r="R41" s="156"/>
      <c r="S41" s="156" t="s">
        <v>485</v>
      </c>
      <c r="T41" s="156" t="s">
        <v>382</v>
      </c>
      <c r="U41" s="156">
        <v>0</v>
      </c>
      <c r="V41" s="156">
        <f t="shared" si="20"/>
        <v>0</v>
      </c>
      <c r="W41" s="156"/>
      <c r="X41" s="156" t="s">
        <v>383</v>
      </c>
      <c r="Y41" s="147"/>
      <c r="Z41" s="147"/>
      <c r="AA41" s="147"/>
      <c r="AB41" s="147"/>
      <c r="AC41" s="147"/>
      <c r="AD41" s="147"/>
      <c r="AE41" s="147"/>
      <c r="AF41" s="147" t="s">
        <v>541</v>
      </c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</row>
    <row r="42" spans="1:59" outlineLevel="1" x14ac:dyDescent="0.2">
      <c r="A42" s="176">
        <v>31</v>
      </c>
      <c r="B42" s="177" t="s">
        <v>3212</v>
      </c>
      <c r="C42" s="186" t="s">
        <v>3213</v>
      </c>
      <c r="D42" s="178" t="s">
        <v>397</v>
      </c>
      <c r="E42" s="179">
        <v>28.2</v>
      </c>
      <c r="F42" s="174"/>
      <c r="G42" s="181">
        <f t="shared" si="14"/>
        <v>0</v>
      </c>
      <c r="H42" s="157">
        <v>0</v>
      </c>
      <c r="I42" s="156">
        <f t="shared" si="15"/>
        <v>0</v>
      </c>
      <c r="J42" s="157">
        <v>334</v>
      </c>
      <c r="K42" s="156">
        <f t="shared" si="16"/>
        <v>9418.7999999999993</v>
      </c>
      <c r="L42" s="156">
        <v>15</v>
      </c>
      <c r="M42" s="156">
        <f t="shared" si="17"/>
        <v>0</v>
      </c>
      <c r="N42" s="156">
        <v>1.42E-3</v>
      </c>
      <c r="O42" s="156">
        <f t="shared" si="18"/>
        <v>0.04</v>
      </c>
      <c r="P42" s="156">
        <v>0</v>
      </c>
      <c r="Q42" s="156">
        <f t="shared" si="19"/>
        <v>0</v>
      </c>
      <c r="R42" s="156"/>
      <c r="S42" s="156" t="s">
        <v>485</v>
      </c>
      <c r="T42" s="156" t="s">
        <v>382</v>
      </c>
      <c r="U42" s="156">
        <v>0</v>
      </c>
      <c r="V42" s="156">
        <f t="shared" si="20"/>
        <v>0</v>
      </c>
      <c r="W42" s="156"/>
      <c r="X42" s="156" t="s">
        <v>383</v>
      </c>
      <c r="Y42" s="147"/>
      <c r="Z42" s="147"/>
      <c r="AA42" s="147"/>
      <c r="AB42" s="147"/>
      <c r="AC42" s="147"/>
      <c r="AD42" s="147"/>
      <c r="AE42" s="147"/>
      <c r="AF42" s="147" t="s">
        <v>541</v>
      </c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 outlineLevel="1" x14ac:dyDescent="0.2">
      <c r="A43" s="176">
        <v>32</v>
      </c>
      <c r="B43" s="177" t="s">
        <v>3214</v>
      </c>
      <c r="C43" s="186" t="s">
        <v>3215</v>
      </c>
      <c r="D43" s="178" t="s">
        <v>397</v>
      </c>
      <c r="E43" s="179">
        <v>122.7</v>
      </c>
      <c r="F43" s="174"/>
      <c r="G43" s="181">
        <f t="shared" si="14"/>
        <v>0</v>
      </c>
      <c r="H43" s="157">
        <v>0</v>
      </c>
      <c r="I43" s="156">
        <f t="shared" si="15"/>
        <v>0</v>
      </c>
      <c r="J43" s="157">
        <v>423</v>
      </c>
      <c r="K43" s="156">
        <f t="shared" si="16"/>
        <v>51902.1</v>
      </c>
      <c r="L43" s="156">
        <v>15</v>
      </c>
      <c r="M43" s="156">
        <f t="shared" si="17"/>
        <v>0</v>
      </c>
      <c r="N43" s="156">
        <v>7.4400000000000004E-3</v>
      </c>
      <c r="O43" s="156">
        <f t="shared" si="18"/>
        <v>0.91</v>
      </c>
      <c r="P43" s="156">
        <v>0</v>
      </c>
      <c r="Q43" s="156">
        <f t="shared" si="19"/>
        <v>0</v>
      </c>
      <c r="R43" s="156"/>
      <c r="S43" s="156" t="s">
        <v>485</v>
      </c>
      <c r="T43" s="156" t="s">
        <v>382</v>
      </c>
      <c r="U43" s="156">
        <v>0</v>
      </c>
      <c r="V43" s="156">
        <f t="shared" si="20"/>
        <v>0</v>
      </c>
      <c r="W43" s="156"/>
      <c r="X43" s="156" t="s">
        <v>383</v>
      </c>
      <c r="Y43" s="147"/>
      <c r="Z43" s="147"/>
      <c r="AA43" s="147"/>
      <c r="AB43" s="147"/>
      <c r="AC43" s="147"/>
      <c r="AD43" s="147"/>
      <c r="AE43" s="147"/>
      <c r="AF43" s="147" t="s">
        <v>541</v>
      </c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 outlineLevel="1" x14ac:dyDescent="0.2">
      <c r="A44" s="176">
        <v>33</v>
      </c>
      <c r="B44" s="177" t="s">
        <v>3216</v>
      </c>
      <c r="C44" s="186" t="s">
        <v>3217</v>
      </c>
      <c r="D44" s="178" t="s">
        <v>397</v>
      </c>
      <c r="E44" s="179">
        <v>90.74</v>
      </c>
      <c r="F44" s="174"/>
      <c r="G44" s="181">
        <f t="shared" si="14"/>
        <v>0</v>
      </c>
      <c r="H44" s="157">
        <v>0</v>
      </c>
      <c r="I44" s="156">
        <f t="shared" si="15"/>
        <v>0</v>
      </c>
      <c r="J44" s="157">
        <v>746</v>
      </c>
      <c r="K44" s="156">
        <f t="shared" si="16"/>
        <v>67692.039999999994</v>
      </c>
      <c r="L44" s="156">
        <v>15</v>
      </c>
      <c r="M44" s="156">
        <f t="shared" si="17"/>
        <v>0</v>
      </c>
      <c r="N44" s="156">
        <v>1.5499999999999999E-3</v>
      </c>
      <c r="O44" s="156">
        <f t="shared" si="18"/>
        <v>0.14000000000000001</v>
      </c>
      <c r="P44" s="156">
        <v>0</v>
      </c>
      <c r="Q44" s="156">
        <f t="shared" si="19"/>
        <v>0</v>
      </c>
      <c r="R44" s="156"/>
      <c r="S44" s="156" t="s">
        <v>485</v>
      </c>
      <c r="T44" s="156" t="s">
        <v>382</v>
      </c>
      <c r="U44" s="156">
        <v>0</v>
      </c>
      <c r="V44" s="156">
        <f t="shared" si="20"/>
        <v>0</v>
      </c>
      <c r="W44" s="156"/>
      <c r="X44" s="156" t="s">
        <v>383</v>
      </c>
      <c r="Y44" s="147"/>
      <c r="Z44" s="147"/>
      <c r="AA44" s="147"/>
      <c r="AB44" s="147"/>
      <c r="AC44" s="147"/>
      <c r="AD44" s="147"/>
      <c r="AE44" s="147"/>
      <c r="AF44" s="147" t="s">
        <v>541</v>
      </c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 ht="22.5" outlineLevel="1" x14ac:dyDescent="0.2">
      <c r="A45" s="176">
        <v>34</v>
      </c>
      <c r="B45" s="177" t="s">
        <v>3218</v>
      </c>
      <c r="C45" s="186" t="s">
        <v>3219</v>
      </c>
      <c r="D45" s="178" t="s">
        <v>397</v>
      </c>
      <c r="E45" s="179">
        <v>31.1</v>
      </c>
      <c r="F45" s="174"/>
      <c r="G45" s="181">
        <f t="shared" si="14"/>
        <v>0</v>
      </c>
      <c r="H45" s="157">
        <v>0</v>
      </c>
      <c r="I45" s="156">
        <f t="shared" si="15"/>
        <v>0</v>
      </c>
      <c r="J45" s="157">
        <v>571</v>
      </c>
      <c r="K45" s="156">
        <f t="shared" si="16"/>
        <v>17758.099999999999</v>
      </c>
      <c r="L45" s="156">
        <v>15</v>
      </c>
      <c r="M45" s="156">
        <f t="shared" si="17"/>
        <v>0</v>
      </c>
      <c r="N45" s="156">
        <v>2.0600000000000002E-3</v>
      </c>
      <c r="O45" s="156">
        <f t="shared" si="18"/>
        <v>0.06</v>
      </c>
      <c r="P45" s="156">
        <v>0</v>
      </c>
      <c r="Q45" s="156">
        <f t="shared" si="19"/>
        <v>0</v>
      </c>
      <c r="R45" s="156"/>
      <c r="S45" s="156" t="s">
        <v>485</v>
      </c>
      <c r="T45" s="156" t="s">
        <v>382</v>
      </c>
      <c r="U45" s="156">
        <v>0</v>
      </c>
      <c r="V45" s="156">
        <f t="shared" si="20"/>
        <v>0</v>
      </c>
      <c r="W45" s="156"/>
      <c r="X45" s="156" t="s">
        <v>383</v>
      </c>
      <c r="Y45" s="147"/>
      <c r="Z45" s="147"/>
      <c r="AA45" s="147"/>
      <c r="AB45" s="147"/>
      <c r="AC45" s="147"/>
      <c r="AD45" s="147"/>
      <c r="AE45" s="147"/>
      <c r="AF45" s="147" t="s">
        <v>541</v>
      </c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 ht="22.5" outlineLevel="1" x14ac:dyDescent="0.2">
      <c r="A46" s="176">
        <v>35</v>
      </c>
      <c r="B46" s="177" t="s">
        <v>3220</v>
      </c>
      <c r="C46" s="186" t="s">
        <v>3221</v>
      </c>
      <c r="D46" s="178" t="s">
        <v>397</v>
      </c>
      <c r="E46" s="179">
        <v>42.75</v>
      </c>
      <c r="F46" s="174"/>
      <c r="G46" s="181">
        <f t="shared" si="14"/>
        <v>0</v>
      </c>
      <c r="H46" s="157">
        <v>0</v>
      </c>
      <c r="I46" s="156">
        <f t="shared" si="15"/>
        <v>0</v>
      </c>
      <c r="J46" s="157">
        <v>746</v>
      </c>
      <c r="K46" s="156">
        <f t="shared" si="16"/>
        <v>31891.5</v>
      </c>
      <c r="L46" s="156">
        <v>15</v>
      </c>
      <c r="M46" s="156">
        <f t="shared" si="17"/>
        <v>0</v>
      </c>
      <c r="N46" s="156">
        <v>1.5499999999999999E-3</v>
      </c>
      <c r="O46" s="156">
        <f t="shared" si="18"/>
        <v>7.0000000000000007E-2</v>
      </c>
      <c r="P46" s="156">
        <v>0</v>
      </c>
      <c r="Q46" s="156">
        <f t="shared" si="19"/>
        <v>0</v>
      </c>
      <c r="R46" s="156"/>
      <c r="S46" s="156" t="s">
        <v>485</v>
      </c>
      <c r="T46" s="156" t="s">
        <v>382</v>
      </c>
      <c r="U46" s="156">
        <v>0</v>
      </c>
      <c r="V46" s="156">
        <f t="shared" si="20"/>
        <v>0</v>
      </c>
      <c r="W46" s="156"/>
      <c r="X46" s="156" t="s">
        <v>383</v>
      </c>
      <c r="Y46" s="147"/>
      <c r="Z46" s="147"/>
      <c r="AA46" s="147"/>
      <c r="AB46" s="147"/>
      <c r="AC46" s="147"/>
      <c r="AD46" s="147"/>
      <c r="AE46" s="147"/>
      <c r="AF46" s="147" t="s">
        <v>541</v>
      </c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 outlineLevel="1" x14ac:dyDescent="0.2">
      <c r="A47" s="176">
        <v>36</v>
      </c>
      <c r="B47" s="177" t="s">
        <v>3222</v>
      </c>
      <c r="C47" s="186" t="s">
        <v>3223</v>
      </c>
      <c r="D47" s="178" t="s">
        <v>397</v>
      </c>
      <c r="E47" s="179">
        <v>274.39999999999998</v>
      </c>
      <c r="F47" s="174"/>
      <c r="G47" s="181">
        <f t="shared" si="14"/>
        <v>0</v>
      </c>
      <c r="H47" s="157">
        <v>0</v>
      </c>
      <c r="I47" s="156">
        <f t="shared" si="15"/>
        <v>0</v>
      </c>
      <c r="J47" s="157">
        <v>581</v>
      </c>
      <c r="K47" s="156">
        <f t="shared" si="16"/>
        <v>159426.4</v>
      </c>
      <c r="L47" s="156">
        <v>15</v>
      </c>
      <c r="M47" s="156">
        <f t="shared" si="17"/>
        <v>0</v>
      </c>
      <c r="N47" s="156">
        <v>2.0100000000000001E-3</v>
      </c>
      <c r="O47" s="156">
        <f t="shared" si="18"/>
        <v>0.55000000000000004</v>
      </c>
      <c r="P47" s="156">
        <v>0</v>
      </c>
      <c r="Q47" s="156">
        <f t="shared" si="19"/>
        <v>0</v>
      </c>
      <c r="R47" s="156"/>
      <c r="S47" s="156" t="s">
        <v>485</v>
      </c>
      <c r="T47" s="156" t="s">
        <v>382</v>
      </c>
      <c r="U47" s="156">
        <v>0</v>
      </c>
      <c r="V47" s="156">
        <f t="shared" si="20"/>
        <v>0</v>
      </c>
      <c r="W47" s="156"/>
      <c r="X47" s="156" t="s">
        <v>383</v>
      </c>
      <c r="Y47" s="147"/>
      <c r="Z47" s="147"/>
      <c r="AA47" s="147"/>
      <c r="AB47" s="147"/>
      <c r="AC47" s="147"/>
      <c r="AD47" s="147"/>
      <c r="AE47" s="147"/>
      <c r="AF47" s="147" t="s">
        <v>541</v>
      </c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 outlineLevel="1" x14ac:dyDescent="0.2">
      <c r="A48" s="176">
        <v>37</v>
      </c>
      <c r="B48" s="177" t="s">
        <v>3224</v>
      </c>
      <c r="C48" s="186" t="s">
        <v>3225</v>
      </c>
      <c r="D48" s="178" t="s">
        <v>397</v>
      </c>
      <c r="E48" s="179">
        <v>93.7</v>
      </c>
      <c r="F48" s="174"/>
      <c r="G48" s="181">
        <f t="shared" si="14"/>
        <v>0</v>
      </c>
      <c r="H48" s="157">
        <v>0</v>
      </c>
      <c r="I48" s="156">
        <f t="shared" si="15"/>
        <v>0</v>
      </c>
      <c r="J48" s="157">
        <v>389</v>
      </c>
      <c r="K48" s="156">
        <f t="shared" si="16"/>
        <v>36449.300000000003</v>
      </c>
      <c r="L48" s="156">
        <v>15</v>
      </c>
      <c r="M48" s="156">
        <f t="shared" si="17"/>
        <v>0</v>
      </c>
      <c r="N48" s="156">
        <v>4.0999999999999999E-4</v>
      </c>
      <c r="O48" s="156">
        <f t="shared" si="18"/>
        <v>0.04</v>
      </c>
      <c r="P48" s="156">
        <v>0</v>
      </c>
      <c r="Q48" s="156">
        <f t="shared" si="19"/>
        <v>0</v>
      </c>
      <c r="R48" s="156"/>
      <c r="S48" s="156" t="s">
        <v>485</v>
      </c>
      <c r="T48" s="156" t="s">
        <v>382</v>
      </c>
      <c r="U48" s="156">
        <v>0</v>
      </c>
      <c r="V48" s="156">
        <f t="shared" si="20"/>
        <v>0</v>
      </c>
      <c r="W48" s="156"/>
      <c r="X48" s="156" t="s">
        <v>383</v>
      </c>
      <c r="Y48" s="147"/>
      <c r="Z48" s="147"/>
      <c r="AA48" s="147"/>
      <c r="AB48" s="147"/>
      <c r="AC48" s="147"/>
      <c r="AD48" s="147"/>
      <c r="AE48" s="147"/>
      <c r="AF48" s="147" t="s">
        <v>541</v>
      </c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</row>
    <row r="49" spans="1:59" outlineLevel="1" x14ac:dyDescent="0.2">
      <c r="A49" s="176">
        <v>38</v>
      </c>
      <c r="B49" s="177" t="s">
        <v>3226</v>
      </c>
      <c r="C49" s="186" t="s">
        <v>3227</v>
      </c>
      <c r="D49" s="178" t="s">
        <v>397</v>
      </c>
      <c r="E49" s="179">
        <v>75.099999999999994</v>
      </c>
      <c r="F49" s="174"/>
      <c r="G49" s="181">
        <f t="shared" si="14"/>
        <v>0</v>
      </c>
      <c r="H49" s="157">
        <v>0</v>
      </c>
      <c r="I49" s="156">
        <f t="shared" si="15"/>
        <v>0</v>
      </c>
      <c r="J49" s="157">
        <v>431</v>
      </c>
      <c r="K49" s="156">
        <f t="shared" si="16"/>
        <v>32368.1</v>
      </c>
      <c r="L49" s="156">
        <v>15</v>
      </c>
      <c r="M49" s="156">
        <f t="shared" si="17"/>
        <v>0</v>
      </c>
      <c r="N49" s="156">
        <v>4.8000000000000001E-4</v>
      </c>
      <c r="O49" s="156">
        <f t="shared" si="18"/>
        <v>0.04</v>
      </c>
      <c r="P49" s="156">
        <v>0</v>
      </c>
      <c r="Q49" s="156">
        <f t="shared" si="19"/>
        <v>0</v>
      </c>
      <c r="R49" s="156"/>
      <c r="S49" s="156" t="s">
        <v>485</v>
      </c>
      <c r="T49" s="156" t="s">
        <v>382</v>
      </c>
      <c r="U49" s="156">
        <v>0</v>
      </c>
      <c r="V49" s="156">
        <f t="shared" si="20"/>
        <v>0</v>
      </c>
      <c r="W49" s="156"/>
      <c r="X49" s="156" t="s">
        <v>383</v>
      </c>
      <c r="Y49" s="147"/>
      <c r="Z49" s="147"/>
      <c r="AA49" s="147"/>
      <c r="AB49" s="147"/>
      <c r="AC49" s="147"/>
      <c r="AD49" s="147"/>
      <c r="AE49" s="147"/>
      <c r="AF49" s="147" t="s">
        <v>541</v>
      </c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 outlineLevel="1" x14ac:dyDescent="0.2">
      <c r="A50" s="176">
        <v>39</v>
      </c>
      <c r="B50" s="177" t="s">
        <v>3228</v>
      </c>
      <c r="C50" s="186" t="s">
        <v>3229</v>
      </c>
      <c r="D50" s="178" t="s">
        <v>397</v>
      </c>
      <c r="E50" s="179">
        <v>10.1</v>
      </c>
      <c r="F50" s="174"/>
      <c r="G50" s="181">
        <f t="shared" si="14"/>
        <v>0</v>
      </c>
      <c r="H50" s="157">
        <v>0</v>
      </c>
      <c r="I50" s="156">
        <f t="shared" si="15"/>
        <v>0</v>
      </c>
      <c r="J50" s="157">
        <v>494</v>
      </c>
      <c r="K50" s="156">
        <f t="shared" si="16"/>
        <v>4989.3999999999996</v>
      </c>
      <c r="L50" s="156">
        <v>15</v>
      </c>
      <c r="M50" s="156">
        <f t="shared" si="17"/>
        <v>0</v>
      </c>
      <c r="N50" s="156">
        <v>7.1000000000000002E-4</v>
      </c>
      <c r="O50" s="156">
        <f t="shared" si="18"/>
        <v>0.01</v>
      </c>
      <c r="P50" s="156">
        <v>0</v>
      </c>
      <c r="Q50" s="156">
        <f t="shared" si="19"/>
        <v>0</v>
      </c>
      <c r="R50" s="156"/>
      <c r="S50" s="156" t="s">
        <v>485</v>
      </c>
      <c r="T50" s="156" t="s">
        <v>382</v>
      </c>
      <c r="U50" s="156">
        <v>0</v>
      </c>
      <c r="V50" s="156">
        <f t="shared" si="20"/>
        <v>0</v>
      </c>
      <c r="W50" s="156"/>
      <c r="X50" s="156" t="s">
        <v>383</v>
      </c>
      <c r="Y50" s="147"/>
      <c r="Z50" s="147"/>
      <c r="AA50" s="147"/>
      <c r="AB50" s="147"/>
      <c r="AC50" s="147"/>
      <c r="AD50" s="147"/>
      <c r="AE50" s="147"/>
      <c r="AF50" s="147" t="s">
        <v>541</v>
      </c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 outlineLevel="1" x14ac:dyDescent="0.2">
      <c r="A51" s="176">
        <v>40</v>
      </c>
      <c r="B51" s="177" t="s">
        <v>3230</v>
      </c>
      <c r="C51" s="186" t="s">
        <v>3231</v>
      </c>
      <c r="D51" s="178" t="s">
        <v>397</v>
      </c>
      <c r="E51" s="179">
        <v>59.15</v>
      </c>
      <c r="F51" s="174"/>
      <c r="G51" s="181">
        <f t="shared" si="14"/>
        <v>0</v>
      </c>
      <c r="H51" s="157">
        <v>0</v>
      </c>
      <c r="I51" s="156">
        <f t="shared" si="15"/>
        <v>0</v>
      </c>
      <c r="J51" s="157">
        <v>629</v>
      </c>
      <c r="K51" s="156">
        <f t="shared" si="16"/>
        <v>37205.35</v>
      </c>
      <c r="L51" s="156">
        <v>15</v>
      </c>
      <c r="M51" s="156">
        <f t="shared" si="17"/>
        <v>0</v>
      </c>
      <c r="N51" s="156">
        <v>2.2399999999999998E-3</v>
      </c>
      <c r="O51" s="156">
        <f t="shared" si="18"/>
        <v>0.13</v>
      </c>
      <c r="P51" s="156">
        <v>0</v>
      </c>
      <c r="Q51" s="156">
        <f t="shared" si="19"/>
        <v>0</v>
      </c>
      <c r="R51" s="156"/>
      <c r="S51" s="156" t="s">
        <v>485</v>
      </c>
      <c r="T51" s="156" t="s">
        <v>382</v>
      </c>
      <c r="U51" s="156">
        <v>0</v>
      </c>
      <c r="V51" s="156">
        <f t="shared" si="20"/>
        <v>0</v>
      </c>
      <c r="W51" s="156"/>
      <c r="X51" s="156" t="s">
        <v>383</v>
      </c>
      <c r="Y51" s="147"/>
      <c r="Z51" s="147"/>
      <c r="AA51" s="147"/>
      <c r="AB51" s="147"/>
      <c r="AC51" s="147"/>
      <c r="AD51" s="147"/>
      <c r="AE51" s="147"/>
      <c r="AF51" s="147" t="s">
        <v>541</v>
      </c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 outlineLevel="1" x14ac:dyDescent="0.2">
      <c r="A52" s="176">
        <v>41</v>
      </c>
      <c r="B52" s="177" t="s">
        <v>3232</v>
      </c>
      <c r="C52" s="186" t="s">
        <v>3233</v>
      </c>
      <c r="D52" s="178" t="s">
        <v>397</v>
      </c>
      <c r="E52" s="179">
        <v>140</v>
      </c>
      <c r="F52" s="174"/>
      <c r="G52" s="181">
        <f t="shared" si="14"/>
        <v>0</v>
      </c>
      <c r="H52" s="157">
        <v>0</v>
      </c>
      <c r="I52" s="156">
        <f t="shared" si="15"/>
        <v>0</v>
      </c>
      <c r="J52" s="157">
        <v>296</v>
      </c>
      <c r="K52" s="156">
        <f t="shared" si="16"/>
        <v>41440</v>
      </c>
      <c r="L52" s="156">
        <v>15</v>
      </c>
      <c r="M52" s="156">
        <f t="shared" si="17"/>
        <v>0</v>
      </c>
      <c r="N52" s="156">
        <v>5.5999999999999995E-4</v>
      </c>
      <c r="O52" s="156">
        <f t="shared" si="18"/>
        <v>0.08</v>
      </c>
      <c r="P52" s="156">
        <v>0</v>
      </c>
      <c r="Q52" s="156">
        <f t="shared" si="19"/>
        <v>0</v>
      </c>
      <c r="R52" s="156"/>
      <c r="S52" s="156" t="s">
        <v>485</v>
      </c>
      <c r="T52" s="156" t="s">
        <v>382</v>
      </c>
      <c r="U52" s="156">
        <v>0</v>
      </c>
      <c r="V52" s="156">
        <f t="shared" si="20"/>
        <v>0</v>
      </c>
      <c r="W52" s="156"/>
      <c r="X52" s="156" t="s">
        <v>383</v>
      </c>
      <c r="Y52" s="147"/>
      <c r="Z52" s="147"/>
      <c r="AA52" s="147"/>
      <c r="AB52" s="147"/>
      <c r="AC52" s="147"/>
      <c r="AD52" s="147"/>
      <c r="AE52" s="147"/>
      <c r="AF52" s="147" t="s">
        <v>541</v>
      </c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 outlineLevel="1" x14ac:dyDescent="0.2">
      <c r="A53" s="176">
        <v>42</v>
      </c>
      <c r="B53" s="177" t="s">
        <v>3234</v>
      </c>
      <c r="C53" s="186" t="s">
        <v>3235</v>
      </c>
      <c r="D53" s="178" t="s">
        <v>397</v>
      </c>
      <c r="E53" s="179">
        <v>39.450000000000003</v>
      </c>
      <c r="F53" s="174"/>
      <c r="G53" s="181">
        <f t="shared" si="14"/>
        <v>0</v>
      </c>
      <c r="H53" s="157">
        <v>0</v>
      </c>
      <c r="I53" s="156">
        <f t="shared" si="15"/>
        <v>0</v>
      </c>
      <c r="J53" s="157">
        <v>398</v>
      </c>
      <c r="K53" s="156">
        <f t="shared" si="16"/>
        <v>15701.1</v>
      </c>
      <c r="L53" s="156">
        <v>15</v>
      </c>
      <c r="M53" s="156">
        <f t="shared" si="17"/>
        <v>0</v>
      </c>
      <c r="N53" s="156">
        <v>1.9300000000000001E-3</v>
      </c>
      <c r="O53" s="156">
        <f t="shared" si="18"/>
        <v>0.08</v>
      </c>
      <c r="P53" s="156">
        <v>0</v>
      </c>
      <c r="Q53" s="156">
        <f t="shared" si="19"/>
        <v>0</v>
      </c>
      <c r="R53" s="156"/>
      <c r="S53" s="156" t="s">
        <v>485</v>
      </c>
      <c r="T53" s="156" t="s">
        <v>382</v>
      </c>
      <c r="U53" s="156">
        <v>0</v>
      </c>
      <c r="V53" s="156">
        <f t="shared" si="20"/>
        <v>0</v>
      </c>
      <c r="W53" s="156"/>
      <c r="X53" s="156" t="s">
        <v>383</v>
      </c>
      <c r="Y53" s="147"/>
      <c r="Z53" s="147"/>
      <c r="AA53" s="147"/>
      <c r="AB53" s="147"/>
      <c r="AC53" s="147"/>
      <c r="AD53" s="147"/>
      <c r="AE53" s="147"/>
      <c r="AF53" s="147" t="s">
        <v>541</v>
      </c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 outlineLevel="1" x14ac:dyDescent="0.2">
      <c r="A54" s="176">
        <v>43</v>
      </c>
      <c r="B54" s="177" t="s">
        <v>3236</v>
      </c>
      <c r="C54" s="186" t="s">
        <v>3237</v>
      </c>
      <c r="D54" s="178" t="s">
        <v>397</v>
      </c>
      <c r="E54" s="179">
        <v>7.5</v>
      </c>
      <c r="F54" s="174"/>
      <c r="G54" s="181">
        <f t="shared" si="14"/>
        <v>0</v>
      </c>
      <c r="H54" s="157">
        <v>0</v>
      </c>
      <c r="I54" s="156">
        <f t="shared" si="15"/>
        <v>0</v>
      </c>
      <c r="J54" s="157">
        <v>502</v>
      </c>
      <c r="K54" s="156">
        <f t="shared" si="16"/>
        <v>3765</v>
      </c>
      <c r="L54" s="156">
        <v>15</v>
      </c>
      <c r="M54" s="156">
        <f t="shared" si="17"/>
        <v>0</v>
      </c>
      <c r="N54" s="156">
        <v>1.39E-3</v>
      </c>
      <c r="O54" s="156">
        <f t="shared" si="18"/>
        <v>0.01</v>
      </c>
      <c r="P54" s="156">
        <v>0</v>
      </c>
      <c r="Q54" s="156">
        <f t="shared" si="19"/>
        <v>0</v>
      </c>
      <c r="R54" s="156"/>
      <c r="S54" s="156" t="s">
        <v>485</v>
      </c>
      <c r="T54" s="156" t="s">
        <v>382</v>
      </c>
      <c r="U54" s="156">
        <v>0</v>
      </c>
      <c r="V54" s="156">
        <f t="shared" si="20"/>
        <v>0</v>
      </c>
      <c r="W54" s="156"/>
      <c r="X54" s="156" t="s">
        <v>383</v>
      </c>
      <c r="Y54" s="147"/>
      <c r="Z54" s="147"/>
      <c r="AA54" s="147"/>
      <c r="AB54" s="147"/>
      <c r="AC54" s="147"/>
      <c r="AD54" s="147"/>
      <c r="AE54" s="147"/>
      <c r="AF54" s="147" t="s">
        <v>541</v>
      </c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</row>
    <row r="55" spans="1:59" ht="22.5" outlineLevel="1" x14ac:dyDescent="0.2">
      <c r="A55" s="176">
        <v>44</v>
      </c>
      <c r="B55" s="177" t="s">
        <v>3238</v>
      </c>
      <c r="C55" s="186" t="s">
        <v>3239</v>
      </c>
      <c r="D55" s="178" t="s">
        <v>397</v>
      </c>
      <c r="E55" s="179">
        <v>10.5</v>
      </c>
      <c r="F55" s="174"/>
      <c r="G55" s="181">
        <f t="shared" si="14"/>
        <v>0</v>
      </c>
      <c r="H55" s="157">
        <v>0</v>
      </c>
      <c r="I55" s="156">
        <f t="shared" si="15"/>
        <v>0</v>
      </c>
      <c r="J55" s="157">
        <v>447.96</v>
      </c>
      <c r="K55" s="156">
        <f t="shared" si="16"/>
        <v>4703.58</v>
      </c>
      <c r="L55" s="156">
        <v>15</v>
      </c>
      <c r="M55" s="156">
        <f t="shared" si="17"/>
        <v>0</v>
      </c>
      <c r="N55" s="156">
        <v>1.5299999999999999E-3</v>
      </c>
      <c r="O55" s="156">
        <f t="shared" si="18"/>
        <v>0.02</v>
      </c>
      <c r="P55" s="156">
        <v>0</v>
      </c>
      <c r="Q55" s="156">
        <f t="shared" si="19"/>
        <v>0</v>
      </c>
      <c r="R55" s="156"/>
      <c r="S55" s="156" t="s">
        <v>485</v>
      </c>
      <c r="T55" s="156" t="s">
        <v>382</v>
      </c>
      <c r="U55" s="156">
        <v>0</v>
      </c>
      <c r="V55" s="156">
        <f t="shared" si="20"/>
        <v>0</v>
      </c>
      <c r="W55" s="156"/>
      <c r="X55" s="156" t="s">
        <v>383</v>
      </c>
      <c r="Y55" s="147"/>
      <c r="Z55" s="147"/>
      <c r="AA55" s="147"/>
      <c r="AB55" s="147"/>
      <c r="AC55" s="147"/>
      <c r="AD55" s="147"/>
      <c r="AE55" s="147"/>
      <c r="AF55" s="147" t="s">
        <v>541</v>
      </c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 ht="22.5" outlineLevel="1" x14ac:dyDescent="0.2">
      <c r="A56" s="176">
        <v>45</v>
      </c>
      <c r="B56" s="177" t="s">
        <v>3240</v>
      </c>
      <c r="C56" s="186" t="s">
        <v>3241</v>
      </c>
      <c r="D56" s="178" t="s">
        <v>397</v>
      </c>
      <c r="E56" s="179">
        <v>140</v>
      </c>
      <c r="F56" s="174"/>
      <c r="G56" s="181">
        <f t="shared" si="14"/>
        <v>0</v>
      </c>
      <c r="H56" s="157">
        <v>0</v>
      </c>
      <c r="I56" s="156">
        <f t="shared" si="15"/>
        <v>0</v>
      </c>
      <c r="J56" s="157">
        <v>125</v>
      </c>
      <c r="K56" s="156">
        <f t="shared" si="16"/>
        <v>17500</v>
      </c>
      <c r="L56" s="156">
        <v>15</v>
      </c>
      <c r="M56" s="156">
        <f t="shared" si="17"/>
        <v>0</v>
      </c>
      <c r="N56" s="156">
        <v>0</v>
      </c>
      <c r="O56" s="156">
        <f t="shared" si="18"/>
        <v>0</v>
      </c>
      <c r="P56" s="156">
        <v>0</v>
      </c>
      <c r="Q56" s="156">
        <f t="shared" si="19"/>
        <v>0</v>
      </c>
      <c r="R56" s="156"/>
      <c r="S56" s="156" t="s">
        <v>485</v>
      </c>
      <c r="T56" s="156" t="s">
        <v>382</v>
      </c>
      <c r="U56" s="156">
        <v>0</v>
      </c>
      <c r="V56" s="156">
        <f t="shared" si="20"/>
        <v>0</v>
      </c>
      <c r="W56" s="156"/>
      <c r="X56" s="156" t="s">
        <v>383</v>
      </c>
      <c r="Y56" s="147"/>
      <c r="Z56" s="147"/>
      <c r="AA56" s="147"/>
      <c r="AB56" s="147"/>
      <c r="AC56" s="147"/>
      <c r="AD56" s="147"/>
      <c r="AE56" s="147"/>
      <c r="AF56" s="147" t="s">
        <v>541</v>
      </c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</row>
    <row r="57" spans="1:59" ht="22.5" outlineLevel="1" x14ac:dyDescent="0.2">
      <c r="A57" s="176">
        <v>46</v>
      </c>
      <c r="B57" s="177" t="s">
        <v>3242</v>
      </c>
      <c r="C57" s="186" t="s">
        <v>3243</v>
      </c>
      <c r="D57" s="178" t="s">
        <v>397</v>
      </c>
      <c r="E57" s="179">
        <v>40</v>
      </c>
      <c r="F57" s="174"/>
      <c r="G57" s="181">
        <f t="shared" si="14"/>
        <v>0</v>
      </c>
      <c r="H57" s="157">
        <v>0</v>
      </c>
      <c r="I57" s="156">
        <f t="shared" si="15"/>
        <v>0</v>
      </c>
      <c r="J57" s="157">
        <v>130</v>
      </c>
      <c r="K57" s="156">
        <f t="shared" si="16"/>
        <v>5200</v>
      </c>
      <c r="L57" s="156">
        <v>15</v>
      </c>
      <c r="M57" s="156">
        <f t="shared" si="17"/>
        <v>0</v>
      </c>
      <c r="N57" s="156">
        <v>0</v>
      </c>
      <c r="O57" s="156">
        <f t="shared" si="18"/>
        <v>0</v>
      </c>
      <c r="P57" s="156">
        <v>0</v>
      </c>
      <c r="Q57" s="156">
        <f t="shared" si="19"/>
        <v>0</v>
      </c>
      <c r="R57" s="156"/>
      <c r="S57" s="156" t="s">
        <v>485</v>
      </c>
      <c r="T57" s="156" t="s">
        <v>382</v>
      </c>
      <c r="U57" s="156">
        <v>0</v>
      </c>
      <c r="V57" s="156">
        <f t="shared" si="20"/>
        <v>0</v>
      </c>
      <c r="W57" s="156"/>
      <c r="X57" s="156" t="s">
        <v>383</v>
      </c>
      <c r="Y57" s="147"/>
      <c r="Z57" s="147"/>
      <c r="AA57" s="147"/>
      <c r="AB57" s="147"/>
      <c r="AC57" s="147"/>
      <c r="AD57" s="147"/>
      <c r="AE57" s="147"/>
      <c r="AF57" s="147" t="s">
        <v>541</v>
      </c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 ht="22.5" outlineLevel="1" x14ac:dyDescent="0.2">
      <c r="A58" s="176">
        <v>47</v>
      </c>
      <c r="B58" s="177" t="s">
        <v>3244</v>
      </c>
      <c r="C58" s="186" t="s">
        <v>3245</v>
      </c>
      <c r="D58" s="178" t="s">
        <v>397</v>
      </c>
      <c r="E58" s="179">
        <v>8</v>
      </c>
      <c r="F58" s="174"/>
      <c r="G58" s="181">
        <f t="shared" si="14"/>
        <v>0</v>
      </c>
      <c r="H58" s="157">
        <v>0</v>
      </c>
      <c r="I58" s="156">
        <f t="shared" si="15"/>
        <v>0</v>
      </c>
      <c r="J58" s="157">
        <v>154</v>
      </c>
      <c r="K58" s="156">
        <f t="shared" si="16"/>
        <v>1232</v>
      </c>
      <c r="L58" s="156">
        <v>15</v>
      </c>
      <c r="M58" s="156">
        <f t="shared" si="17"/>
        <v>0</v>
      </c>
      <c r="N58" s="156">
        <v>0</v>
      </c>
      <c r="O58" s="156">
        <f t="shared" si="18"/>
        <v>0</v>
      </c>
      <c r="P58" s="156">
        <v>0</v>
      </c>
      <c r="Q58" s="156">
        <f t="shared" si="19"/>
        <v>0</v>
      </c>
      <c r="R58" s="156"/>
      <c r="S58" s="156" t="s">
        <v>485</v>
      </c>
      <c r="T58" s="156" t="s">
        <v>382</v>
      </c>
      <c r="U58" s="156">
        <v>0</v>
      </c>
      <c r="V58" s="156">
        <f t="shared" si="20"/>
        <v>0</v>
      </c>
      <c r="W58" s="156"/>
      <c r="X58" s="156" t="s">
        <v>383</v>
      </c>
      <c r="Y58" s="147"/>
      <c r="Z58" s="147"/>
      <c r="AA58" s="147"/>
      <c r="AB58" s="147"/>
      <c r="AC58" s="147"/>
      <c r="AD58" s="147"/>
      <c r="AE58" s="147"/>
      <c r="AF58" s="147" t="s">
        <v>541</v>
      </c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</row>
    <row r="59" spans="1:59" outlineLevel="1" x14ac:dyDescent="0.2">
      <c r="A59" s="176">
        <v>48</v>
      </c>
      <c r="B59" s="177" t="s">
        <v>3246</v>
      </c>
      <c r="C59" s="186" t="s">
        <v>3247</v>
      </c>
      <c r="D59" s="178" t="s">
        <v>429</v>
      </c>
      <c r="E59" s="179">
        <v>76</v>
      </c>
      <c r="F59" s="174"/>
      <c r="G59" s="181">
        <f t="shared" si="14"/>
        <v>0</v>
      </c>
      <c r="H59" s="157">
        <v>0</v>
      </c>
      <c r="I59" s="156">
        <f t="shared" si="15"/>
        <v>0</v>
      </c>
      <c r="J59" s="157">
        <v>72.5</v>
      </c>
      <c r="K59" s="156">
        <f t="shared" si="16"/>
        <v>5510</v>
      </c>
      <c r="L59" s="156">
        <v>15</v>
      </c>
      <c r="M59" s="156">
        <f t="shared" si="17"/>
        <v>0</v>
      </c>
      <c r="N59" s="156">
        <v>0</v>
      </c>
      <c r="O59" s="156">
        <f t="shared" si="18"/>
        <v>0</v>
      </c>
      <c r="P59" s="156">
        <v>0</v>
      </c>
      <c r="Q59" s="156">
        <f t="shared" si="19"/>
        <v>0</v>
      </c>
      <c r="R59" s="156"/>
      <c r="S59" s="156" t="s">
        <v>485</v>
      </c>
      <c r="T59" s="156" t="s">
        <v>382</v>
      </c>
      <c r="U59" s="156">
        <v>0</v>
      </c>
      <c r="V59" s="156">
        <f t="shared" si="20"/>
        <v>0</v>
      </c>
      <c r="W59" s="156"/>
      <c r="X59" s="156" t="s">
        <v>383</v>
      </c>
      <c r="Y59" s="147"/>
      <c r="Z59" s="147"/>
      <c r="AA59" s="147"/>
      <c r="AB59" s="147"/>
      <c r="AC59" s="147"/>
      <c r="AD59" s="147"/>
      <c r="AE59" s="147"/>
      <c r="AF59" s="147" t="s">
        <v>541</v>
      </c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 outlineLevel="1" x14ac:dyDescent="0.2">
      <c r="A60" s="176">
        <v>49</v>
      </c>
      <c r="B60" s="177" t="s">
        <v>3248</v>
      </c>
      <c r="C60" s="186" t="s">
        <v>3249</v>
      </c>
      <c r="D60" s="178" t="s">
        <v>429</v>
      </c>
      <c r="E60" s="179">
        <v>17</v>
      </c>
      <c r="F60" s="174"/>
      <c r="G60" s="181">
        <f t="shared" si="14"/>
        <v>0</v>
      </c>
      <c r="H60" s="157">
        <v>0</v>
      </c>
      <c r="I60" s="156">
        <f t="shared" si="15"/>
        <v>0</v>
      </c>
      <c r="J60" s="157">
        <v>80.400000000000006</v>
      </c>
      <c r="K60" s="156">
        <f t="shared" si="16"/>
        <v>1366.8</v>
      </c>
      <c r="L60" s="156">
        <v>15</v>
      </c>
      <c r="M60" s="156">
        <f t="shared" si="17"/>
        <v>0</v>
      </c>
      <c r="N60" s="156">
        <v>0</v>
      </c>
      <c r="O60" s="156">
        <f t="shared" si="18"/>
        <v>0</v>
      </c>
      <c r="P60" s="156">
        <v>0</v>
      </c>
      <c r="Q60" s="156">
        <f t="shared" si="19"/>
        <v>0</v>
      </c>
      <c r="R60" s="156"/>
      <c r="S60" s="156" t="s">
        <v>485</v>
      </c>
      <c r="T60" s="156" t="s">
        <v>382</v>
      </c>
      <c r="U60" s="156">
        <v>0</v>
      </c>
      <c r="V60" s="156">
        <f t="shared" si="20"/>
        <v>0</v>
      </c>
      <c r="W60" s="156"/>
      <c r="X60" s="156" t="s">
        <v>383</v>
      </c>
      <c r="Y60" s="147"/>
      <c r="Z60" s="147"/>
      <c r="AA60" s="147"/>
      <c r="AB60" s="147"/>
      <c r="AC60" s="147"/>
      <c r="AD60" s="147"/>
      <c r="AE60" s="147"/>
      <c r="AF60" s="147" t="s">
        <v>541</v>
      </c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</row>
    <row r="61" spans="1:59" outlineLevel="1" x14ac:dyDescent="0.2">
      <c r="A61" s="176">
        <v>50</v>
      </c>
      <c r="B61" s="177" t="s">
        <v>3250</v>
      </c>
      <c r="C61" s="186" t="s">
        <v>3251</v>
      </c>
      <c r="D61" s="178" t="s">
        <v>429</v>
      </c>
      <c r="E61" s="179">
        <v>50</v>
      </c>
      <c r="F61" s="174"/>
      <c r="G61" s="181">
        <f t="shared" si="14"/>
        <v>0</v>
      </c>
      <c r="H61" s="157">
        <v>0</v>
      </c>
      <c r="I61" s="156">
        <f t="shared" si="15"/>
        <v>0</v>
      </c>
      <c r="J61" s="157">
        <v>120</v>
      </c>
      <c r="K61" s="156">
        <f t="shared" si="16"/>
        <v>6000</v>
      </c>
      <c r="L61" s="156">
        <v>15</v>
      </c>
      <c r="M61" s="156">
        <f t="shared" si="17"/>
        <v>0</v>
      </c>
      <c r="N61" s="156">
        <v>0</v>
      </c>
      <c r="O61" s="156">
        <f t="shared" si="18"/>
        <v>0</v>
      </c>
      <c r="P61" s="156">
        <v>0</v>
      </c>
      <c r="Q61" s="156">
        <f t="shared" si="19"/>
        <v>0</v>
      </c>
      <c r="R61" s="156"/>
      <c r="S61" s="156" t="s">
        <v>485</v>
      </c>
      <c r="T61" s="156" t="s">
        <v>382</v>
      </c>
      <c r="U61" s="156">
        <v>0</v>
      </c>
      <c r="V61" s="156">
        <f t="shared" si="20"/>
        <v>0</v>
      </c>
      <c r="W61" s="156"/>
      <c r="X61" s="156" t="s">
        <v>383</v>
      </c>
      <c r="Y61" s="147"/>
      <c r="Z61" s="147"/>
      <c r="AA61" s="147"/>
      <c r="AB61" s="147"/>
      <c r="AC61" s="147"/>
      <c r="AD61" s="147"/>
      <c r="AE61" s="147"/>
      <c r="AF61" s="147" t="s">
        <v>541</v>
      </c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</row>
    <row r="62" spans="1:59" ht="22.5" outlineLevel="1" x14ac:dyDescent="0.2">
      <c r="A62" s="176">
        <v>51</v>
      </c>
      <c r="B62" s="177" t="s">
        <v>3252</v>
      </c>
      <c r="C62" s="186" t="s">
        <v>3253</v>
      </c>
      <c r="D62" s="178" t="s">
        <v>429</v>
      </c>
      <c r="E62" s="179">
        <v>1</v>
      </c>
      <c r="F62" s="174"/>
      <c r="G62" s="181">
        <f t="shared" si="14"/>
        <v>0</v>
      </c>
      <c r="H62" s="157">
        <v>0</v>
      </c>
      <c r="I62" s="156">
        <f t="shared" si="15"/>
        <v>0</v>
      </c>
      <c r="J62" s="157">
        <v>1290</v>
      </c>
      <c r="K62" s="156">
        <f t="shared" si="16"/>
        <v>1290</v>
      </c>
      <c r="L62" s="156">
        <v>15</v>
      </c>
      <c r="M62" s="156">
        <f t="shared" si="17"/>
        <v>0</v>
      </c>
      <c r="N62" s="156">
        <v>1.1199999999999999E-3</v>
      </c>
      <c r="O62" s="156">
        <f t="shared" si="18"/>
        <v>0</v>
      </c>
      <c r="P62" s="156">
        <v>0</v>
      </c>
      <c r="Q62" s="156">
        <f t="shared" si="19"/>
        <v>0</v>
      </c>
      <c r="R62" s="156"/>
      <c r="S62" s="156" t="s">
        <v>485</v>
      </c>
      <c r="T62" s="156" t="s">
        <v>382</v>
      </c>
      <c r="U62" s="156">
        <v>0</v>
      </c>
      <c r="V62" s="156">
        <f t="shared" si="20"/>
        <v>0</v>
      </c>
      <c r="W62" s="156"/>
      <c r="X62" s="156" t="s">
        <v>383</v>
      </c>
      <c r="Y62" s="147"/>
      <c r="Z62" s="147"/>
      <c r="AA62" s="147"/>
      <c r="AB62" s="147"/>
      <c r="AC62" s="147"/>
      <c r="AD62" s="147"/>
      <c r="AE62" s="147"/>
      <c r="AF62" s="147" t="s">
        <v>541</v>
      </c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 ht="22.5" outlineLevel="1" x14ac:dyDescent="0.2">
      <c r="A63" s="176">
        <v>52</v>
      </c>
      <c r="B63" s="177" t="s">
        <v>3254</v>
      </c>
      <c r="C63" s="186" t="s">
        <v>3255</v>
      </c>
      <c r="D63" s="178" t="s">
        <v>429</v>
      </c>
      <c r="E63" s="179">
        <v>3</v>
      </c>
      <c r="F63" s="174"/>
      <c r="G63" s="181">
        <f t="shared" si="14"/>
        <v>0</v>
      </c>
      <c r="H63" s="157">
        <v>0</v>
      </c>
      <c r="I63" s="156">
        <f t="shared" si="15"/>
        <v>0</v>
      </c>
      <c r="J63" s="157">
        <v>785</v>
      </c>
      <c r="K63" s="156">
        <f t="shared" si="16"/>
        <v>2355</v>
      </c>
      <c r="L63" s="156">
        <v>15</v>
      </c>
      <c r="M63" s="156">
        <f t="shared" si="17"/>
        <v>0</v>
      </c>
      <c r="N63" s="156">
        <v>3.4000000000000002E-4</v>
      </c>
      <c r="O63" s="156">
        <f t="shared" si="18"/>
        <v>0</v>
      </c>
      <c r="P63" s="156">
        <v>0</v>
      </c>
      <c r="Q63" s="156">
        <f t="shared" si="19"/>
        <v>0</v>
      </c>
      <c r="R63" s="156"/>
      <c r="S63" s="156" t="s">
        <v>485</v>
      </c>
      <c r="T63" s="156" t="s">
        <v>382</v>
      </c>
      <c r="U63" s="156">
        <v>0</v>
      </c>
      <c r="V63" s="156">
        <f t="shared" si="20"/>
        <v>0</v>
      </c>
      <c r="W63" s="156"/>
      <c r="X63" s="156" t="s">
        <v>383</v>
      </c>
      <c r="Y63" s="147"/>
      <c r="Z63" s="147"/>
      <c r="AA63" s="147"/>
      <c r="AB63" s="147"/>
      <c r="AC63" s="147"/>
      <c r="AD63" s="147"/>
      <c r="AE63" s="147"/>
      <c r="AF63" s="147" t="s">
        <v>541</v>
      </c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 ht="22.5" outlineLevel="1" x14ac:dyDescent="0.2">
      <c r="A64" s="176">
        <v>53</v>
      </c>
      <c r="B64" s="177" t="s">
        <v>3256</v>
      </c>
      <c r="C64" s="186" t="s">
        <v>3257</v>
      </c>
      <c r="D64" s="178" t="s">
        <v>429</v>
      </c>
      <c r="E64" s="179">
        <v>12</v>
      </c>
      <c r="F64" s="174"/>
      <c r="G64" s="181">
        <f t="shared" si="14"/>
        <v>0</v>
      </c>
      <c r="H64" s="157">
        <v>0</v>
      </c>
      <c r="I64" s="156">
        <f t="shared" si="15"/>
        <v>0</v>
      </c>
      <c r="J64" s="157">
        <v>1970</v>
      </c>
      <c r="K64" s="156">
        <f t="shared" si="16"/>
        <v>23640</v>
      </c>
      <c r="L64" s="156">
        <v>15</v>
      </c>
      <c r="M64" s="156">
        <f t="shared" si="17"/>
        <v>0</v>
      </c>
      <c r="N64" s="156">
        <v>2.1299999999999999E-3</v>
      </c>
      <c r="O64" s="156">
        <f t="shared" si="18"/>
        <v>0.03</v>
      </c>
      <c r="P64" s="156">
        <v>0</v>
      </c>
      <c r="Q64" s="156">
        <f t="shared" si="19"/>
        <v>0</v>
      </c>
      <c r="R64" s="156"/>
      <c r="S64" s="156" t="s">
        <v>485</v>
      </c>
      <c r="T64" s="156" t="s">
        <v>382</v>
      </c>
      <c r="U64" s="156">
        <v>0</v>
      </c>
      <c r="V64" s="156">
        <f t="shared" si="20"/>
        <v>0</v>
      </c>
      <c r="W64" s="156"/>
      <c r="X64" s="156" t="s">
        <v>383</v>
      </c>
      <c r="Y64" s="147"/>
      <c r="Z64" s="147"/>
      <c r="AA64" s="147"/>
      <c r="AB64" s="147"/>
      <c r="AC64" s="147"/>
      <c r="AD64" s="147"/>
      <c r="AE64" s="147"/>
      <c r="AF64" s="147" t="s">
        <v>541</v>
      </c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</row>
    <row r="65" spans="1:59" outlineLevel="1" x14ac:dyDescent="0.2">
      <c r="A65" s="176">
        <v>54</v>
      </c>
      <c r="B65" s="177" t="s">
        <v>3258</v>
      </c>
      <c r="C65" s="186" t="s">
        <v>3259</v>
      </c>
      <c r="D65" s="178" t="s">
        <v>429</v>
      </c>
      <c r="E65" s="179">
        <v>5</v>
      </c>
      <c r="F65" s="174"/>
      <c r="G65" s="181">
        <f t="shared" si="14"/>
        <v>0</v>
      </c>
      <c r="H65" s="157">
        <v>0</v>
      </c>
      <c r="I65" s="156">
        <f t="shared" si="15"/>
        <v>0</v>
      </c>
      <c r="J65" s="157">
        <v>764</v>
      </c>
      <c r="K65" s="156">
        <f t="shared" si="16"/>
        <v>3820</v>
      </c>
      <c r="L65" s="156">
        <v>15</v>
      </c>
      <c r="M65" s="156">
        <f t="shared" si="17"/>
        <v>0</v>
      </c>
      <c r="N65" s="156">
        <v>2.9E-4</v>
      </c>
      <c r="O65" s="156">
        <f t="shared" si="18"/>
        <v>0</v>
      </c>
      <c r="P65" s="156">
        <v>0</v>
      </c>
      <c r="Q65" s="156">
        <f t="shared" si="19"/>
        <v>0</v>
      </c>
      <c r="R65" s="156"/>
      <c r="S65" s="156" t="s">
        <v>485</v>
      </c>
      <c r="T65" s="156" t="s">
        <v>382</v>
      </c>
      <c r="U65" s="156">
        <v>0</v>
      </c>
      <c r="V65" s="156">
        <f t="shared" si="20"/>
        <v>0</v>
      </c>
      <c r="W65" s="156"/>
      <c r="X65" s="156" t="s">
        <v>383</v>
      </c>
      <c r="Y65" s="147"/>
      <c r="Z65" s="147"/>
      <c r="AA65" s="147"/>
      <c r="AB65" s="147"/>
      <c r="AC65" s="147"/>
      <c r="AD65" s="147"/>
      <c r="AE65" s="147"/>
      <c r="AF65" s="147" t="s">
        <v>541</v>
      </c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</row>
    <row r="66" spans="1:59" ht="22.5" outlineLevel="1" x14ac:dyDescent="0.2">
      <c r="A66" s="176">
        <v>55</v>
      </c>
      <c r="B66" s="177" t="s">
        <v>3260</v>
      </c>
      <c r="C66" s="186" t="s">
        <v>3261</v>
      </c>
      <c r="D66" s="178" t="s">
        <v>429</v>
      </c>
      <c r="E66" s="179">
        <v>1</v>
      </c>
      <c r="F66" s="174"/>
      <c r="G66" s="181">
        <f t="shared" si="14"/>
        <v>0</v>
      </c>
      <c r="H66" s="157">
        <v>0</v>
      </c>
      <c r="I66" s="156">
        <f t="shared" si="15"/>
        <v>0</v>
      </c>
      <c r="J66" s="157">
        <v>2890</v>
      </c>
      <c r="K66" s="156">
        <f t="shared" si="16"/>
        <v>2890</v>
      </c>
      <c r="L66" s="156">
        <v>15</v>
      </c>
      <c r="M66" s="156">
        <f t="shared" si="17"/>
        <v>0</v>
      </c>
      <c r="N66" s="156">
        <v>0</v>
      </c>
      <c r="O66" s="156">
        <f t="shared" si="18"/>
        <v>0</v>
      </c>
      <c r="P66" s="156">
        <v>0</v>
      </c>
      <c r="Q66" s="156">
        <f t="shared" si="19"/>
        <v>0</v>
      </c>
      <c r="R66" s="156"/>
      <c r="S66" s="156" t="s">
        <v>485</v>
      </c>
      <c r="T66" s="156" t="s">
        <v>382</v>
      </c>
      <c r="U66" s="156">
        <v>0</v>
      </c>
      <c r="V66" s="156">
        <f t="shared" si="20"/>
        <v>0</v>
      </c>
      <c r="W66" s="156"/>
      <c r="X66" s="156" t="s">
        <v>383</v>
      </c>
      <c r="Y66" s="147"/>
      <c r="Z66" s="147"/>
      <c r="AA66" s="147"/>
      <c r="AB66" s="147"/>
      <c r="AC66" s="147"/>
      <c r="AD66" s="147"/>
      <c r="AE66" s="147"/>
      <c r="AF66" s="147" t="s">
        <v>541</v>
      </c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</row>
    <row r="67" spans="1:59" outlineLevel="1" x14ac:dyDescent="0.2">
      <c r="A67" s="176">
        <v>56</v>
      </c>
      <c r="B67" s="177" t="s">
        <v>3262</v>
      </c>
      <c r="C67" s="186" t="s">
        <v>3263</v>
      </c>
      <c r="D67" s="178" t="s">
        <v>1884</v>
      </c>
      <c r="E67" s="179">
        <v>1</v>
      </c>
      <c r="F67" s="174"/>
      <c r="G67" s="181">
        <f t="shared" si="14"/>
        <v>0</v>
      </c>
      <c r="H67" s="157">
        <v>0</v>
      </c>
      <c r="I67" s="156">
        <f t="shared" si="15"/>
        <v>0</v>
      </c>
      <c r="J67" s="157">
        <v>3560</v>
      </c>
      <c r="K67" s="156">
        <f t="shared" si="16"/>
        <v>3560</v>
      </c>
      <c r="L67" s="156">
        <v>15</v>
      </c>
      <c r="M67" s="156">
        <f t="shared" si="17"/>
        <v>0</v>
      </c>
      <c r="N67" s="156">
        <v>0</v>
      </c>
      <c r="O67" s="156">
        <f t="shared" si="18"/>
        <v>0</v>
      </c>
      <c r="P67" s="156">
        <v>0</v>
      </c>
      <c r="Q67" s="156">
        <f t="shared" si="19"/>
        <v>0</v>
      </c>
      <c r="R67" s="156"/>
      <c r="S67" s="156" t="s">
        <v>485</v>
      </c>
      <c r="T67" s="156" t="s">
        <v>382</v>
      </c>
      <c r="U67" s="156">
        <v>0</v>
      </c>
      <c r="V67" s="156">
        <f t="shared" si="20"/>
        <v>0</v>
      </c>
      <c r="W67" s="156"/>
      <c r="X67" s="156" t="s">
        <v>383</v>
      </c>
      <c r="Y67" s="147"/>
      <c r="Z67" s="147"/>
      <c r="AA67" s="147"/>
      <c r="AB67" s="147"/>
      <c r="AC67" s="147"/>
      <c r="AD67" s="147"/>
      <c r="AE67" s="147"/>
      <c r="AF67" s="147" t="s">
        <v>541</v>
      </c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</row>
    <row r="68" spans="1:59" ht="22.5" outlineLevel="1" x14ac:dyDescent="0.2">
      <c r="A68" s="176">
        <v>57</v>
      </c>
      <c r="B68" s="177" t="s">
        <v>3264</v>
      </c>
      <c r="C68" s="186" t="s">
        <v>3265</v>
      </c>
      <c r="D68" s="178" t="s">
        <v>1884</v>
      </c>
      <c r="E68" s="179">
        <v>1</v>
      </c>
      <c r="F68" s="174"/>
      <c r="G68" s="181">
        <f t="shared" si="14"/>
        <v>0</v>
      </c>
      <c r="H68" s="157">
        <v>0</v>
      </c>
      <c r="I68" s="156">
        <f t="shared" si="15"/>
        <v>0</v>
      </c>
      <c r="J68" s="157">
        <v>35690</v>
      </c>
      <c r="K68" s="156">
        <f t="shared" si="16"/>
        <v>35690</v>
      </c>
      <c r="L68" s="156">
        <v>15</v>
      </c>
      <c r="M68" s="156">
        <f t="shared" si="17"/>
        <v>0</v>
      </c>
      <c r="N68" s="156">
        <v>0</v>
      </c>
      <c r="O68" s="156">
        <f t="shared" si="18"/>
        <v>0</v>
      </c>
      <c r="P68" s="156">
        <v>0</v>
      </c>
      <c r="Q68" s="156">
        <f t="shared" si="19"/>
        <v>0</v>
      </c>
      <c r="R68" s="156"/>
      <c r="S68" s="156" t="s">
        <v>485</v>
      </c>
      <c r="T68" s="156" t="s">
        <v>382</v>
      </c>
      <c r="U68" s="156">
        <v>0</v>
      </c>
      <c r="V68" s="156">
        <f t="shared" si="20"/>
        <v>0</v>
      </c>
      <c r="W68" s="156"/>
      <c r="X68" s="156" t="s">
        <v>383</v>
      </c>
      <c r="Y68" s="147"/>
      <c r="Z68" s="147"/>
      <c r="AA68" s="147"/>
      <c r="AB68" s="147"/>
      <c r="AC68" s="147"/>
      <c r="AD68" s="147"/>
      <c r="AE68" s="147"/>
      <c r="AF68" s="147" t="s">
        <v>541</v>
      </c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</row>
    <row r="69" spans="1:59" outlineLevel="1" x14ac:dyDescent="0.2">
      <c r="A69" s="176">
        <v>58</v>
      </c>
      <c r="B69" s="177" t="s">
        <v>3266</v>
      </c>
      <c r="C69" s="186" t="s">
        <v>3267</v>
      </c>
      <c r="D69" s="178" t="s">
        <v>1884</v>
      </c>
      <c r="E69" s="179">
        <v>1</v>
      </c>
      <c r="F69" s="174"/>
      <c r="G69" s="181">
        <f t="shared" si="14"/>
        <v>0</v>
      </c>
      <c r="H69" s="157">
        <v>0</v>
      </c>
      <c r="I69" s="156">
        <f t="shared" si="15"/>
        <v>0</v>
      </c>
      <c r="J69" s="157">
        <v>8900</v>
      </c>
      <c r="K69" s="156">
        <f t="shared" si="16"/>
        <v>8900</v>
      </c>
      <c r="L69" s="156">
        <v>15</v>
      </c>
      <c r="M69" s="156">
        <f t="shared" si="17"/>
        <v>0</v>
      </c>
      <c r="N69" s="156">
        <v>0</v>
      </c>
      <c r="O69" s="156">
        <f t="shared" si="18"/>
        <v>0</v>
      </c>
      <c r="P69" s="156">
        <v>0</v>
      </c>
      <c r="Q69" s="156">
        <f t="shared" si="19"/>
        <v>0</v>
      </c>
      <c r="R69" s="156"/>
      <c r="S69" s="156" t="s">
        <v>485</v>
      </c>
      <c r="T69" s="156" t="s">
        <v>382</v>
      </c>
      <c r="U69" s="156">
        <v>0</v>
      </c>
      <c r="V69" s="156">
        <f t="shared" si="20"/>
        <v>0</v>
      </c>
      <c r="W69" s="156"/>
      <c r="X69" s="156" t="s">
        <v>383</v>
      </c>
      <c r="Y69" s="147"/>
      <c r="Z69" s="147"/>
      <c r="AA69" s="147"/>
      <c r="AB69" s="147"/>
      <c r="AC69" s="147"/>
      <c r="AD69" s="147"/>
      <c r="AE69" s="147"/>
      <c r="AF69" s="147" t="s">
        <v>541</v>
      </c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</row>
    <row r="70" spans="1:59" outlineLevel="1" x14ac:dyDescent="0.2">
      <c r="A70" s="176">
        <v>59</v>
      </c>
      <c r="B70" s="177" t="s">
        <v>3268</v>
      </c>
      <c r="C70" s="186" t="s">
        <v>3269</v>
      </c>
      <c r="D70" s="178" t="s">
        <v>429</v>
      </c>
      <c r="E70" s="179">
        <v>2</v>
      </c>
      <c r="F70" s="174"/>
      <c r="G70" s="181">
        <f t="shared" si="14"/>
        <v>0</v>
      </c>
      <c r="H70" s="157">
        <v>0</v>
      </c>
      <c r="I70" s="156">
        <f t="shared" si="15"/>
        <v>0</v>
      </c>
      <c r="J70" s="157">
        <v>1890</v>
      </c>
      <c r="K70" s="156">
        <f t="shared" si="16"/>
        <v>3780</v>
      </c>
      <c r="L70" s="156">
        <v>15</v>
      </c>
      <c r="M70" s="156">
        <f t="shared" si="17"/>
        <v>0</v>
      </c>
      <c r="N70" s="156">
        <v>0</v>
      </c>
      <c r="O70" s="156">
        <f t="shared" si="18"/>
        <v>0</v>
      </c>
      <c r="P70" s="156">
        <v>0</v>
      </c>
      <c r="Q70" s="156">
        <f t="shared" si="19"/>
        <v>0</v>
      </c>
      <c r="R70" s="156"/>
      <c r="S70" s="156" t="s">
        <v>485</v>
      </c>
      <c r="T70" s="156" t="s">
        <v>382</v>
      </c>
      <c r="U70" s="156">
        <v>0</v>
      </c>
      <c r="V70" s="156">
        <f t="shared" si="20"/>
        <v>0</v>
      </c>
      <c r="W70" s="156"/>
      <c r="X70" s="156" t="s">
        <v>383</v>
      </c>
      <c r="Y70" s="147"/>
      <c r="Z70" s="147"/>
      <c r="AA70" s="147"/>
      <c r="AB70" s="147"/>
      <c r="AC70" s="147"/>
      <c r="AD70" s="147"/>
      <c r="AE70" s="147"/>
      <c r="AF70" s="147" t="s">
        <v>541</v>
      </c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</row>
    <row r="71" spans="1:59" ht="22.5" outlineLevel="1" x14ac:dyDescent="0.2">
      <c r="A71" s="176">
        <v>60</v>
      </c>
      <c r="B71" s="177" t="s">
        <v>3270</v>
      </c>
      <c r="C71" s="186" t="s">
        <v>3271</v>
      </c>
      <c r="D71" s="178" t="s">
        <v>429</v>
      </c>
      <c r="E71" s="179">
        <v>2</v>
      </c>
      <c r="F71" s="174"/>
      <c r="G71" s="181">
        <f t="shared" si="14"/>
        <v>0</v>
      </c>
      <c r="H71" s="157">
        <v>0</v>
      </c>
      <c r="I71" s="156">
        <f t="shared" si="15"/>
        <v>0</v>
      </c>
      <c r="J71" s="157">
        <v>5250</v>
      </c>
      <c r="K71" s="156">
        <f t="shared" si="16"/>
        <v>10500</v>
      </c>
      <c r="L71" s="156">
        <v>15</v>
      </c>
      <c r="M71" s="156">
        <f t="shared" si="17"/>
        <v>0</v>
      </c>
      <c r="N71" s="156">
        <v>0</v>
      </c>
      <c r="O71" s="156">
        <f t="shared" si="18"/>
        <v>0</v>
      </c>
      <c r="P71" s="156">
        <v>0</v>
      </c>
      <c r="Q71" s="156">
        <f t="shared" si="19"/>
        <v>0</v>
      </c>
      <c r="R71" s="156"/>
      <c r="S71" s="156" t="s">
        <v>485</v>
      </c>
      <c r="T71" s="156" t="s">
        <v>382</v>
      </c>
      <c r="U71" s="156">
        <v>0</v>
      </c>
      <c r="V71" s="156">
        <f t="shared" si="20"/>
        <v>0</v>
      </c>
      <c r="W71" s="156"/>
      <c r="X71" s="156" t="s">
        <v>383</v>
      </c>
      <c r="Y71" s="147"/>
      <c r="Z71" s="147"/>
      <c r="AA71" s="147"/>
      <c r="AB71" s="147"/>
      <c r="AC71" s="147"/>
      <c r="AD71" s="147"/>
      <c r="AE71" s="147"/>
      <c r="AF71" s="147" t="s">
        <v>541</v>
      </c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</row>
    <row r="72" spans="1:59" outlineLevel="1" x14ac:dyDescent="0.2">
      <c r="A72" s="176">
        <v>61</v>
      </c>
      <c r="B72" s="177" t="s">
        <v>3272</v>
      </c>
      <c r="C72" s="186" t="s">
        <v>3273</v>
      </c>
      <c r="D72" s="178" t="s">
        <v>437</v>
      </c>
      <c r="E72" s="179">
        <v>200</v>
      </c>
      <c r="F72" s="174"/>
      <c r="G72" s="181">
        <f t="shared" si="14"/>
        <v>0</v>
      </c>
      <c r="H72" s="157">
        <v>0</v>
      </c>
      <c r="I72" s="156">
        <f t="shared" si="15"/>
        <v>0</v>
      </c>
      <c r="J72" s="157">
        <v>150</v>
      </c>
      <c r="K72" s="156">
        <f t="shared" si="16"/>
        <v>30000</v>
      </c>
      <c r="L72" s="156">
        <v>15</v>
      </c>
      <c r="M72" s="156">
        <f t="shared" si="17"/>
        <v>0</v>
      </c>
      <c r="N72" s="156">
        <v>0</v>
      </c>
      <c r="O72" s="156">
        <f t="shared" si="18"/>
        <v>0</v>
      </c>
      <c r="P72" s="156">
        <v>0</v>
      </c>
      <c r="Q72" s="156">
        <f t="shared" si="19"/>
        <v>0</v>
      </c>
      <c r="R72" s="156"/>
      <c r="S72" s="156" t="s">
        <v>485</v>
      </c>
      <c r="T72" s="156" t="s">
        <v>382</v>
      </c>
      <c r="U72" s="156">
        <v>0</v>
      </c>
      <c r="V72" s="156">
        <f t="shared" si="20"/>
        <v>0</v>
      </c>
      <c r="W72" s="156"/>
      <c r="X72" s="156" t="s">
        <v>383</v>
      </c>
      <c r="Y72" s="147"/>
      <c r="Z72" s="147"/>
      <c r="AA72" s="147"/>
      <c r="AB72" s="147"/>
      <c r="AC72" s="147"/>
      <c r="AD72" s="147"/>
      <c r="AE72" s="147"/>
      <c r="AF72" s="147" t="s">
        <v>541</v>
      </c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</row>
    <row r="73" spans="1:59" ht="22.5" outlineLevel="1" x14ac:dyDescent="0.2">
      <c r="A73" s="176">
        <v>62</v>
      </c>
      <c r="B73" s="177" t="s">
        <v>3274</v>
      </c>
      <c r="C73" s="186" t="s">
        <v>3275</v>
      </c>
      <c r="D73" s="178" t="s">
        <v>1884</v>
      </c>
      <c r="E73" s="179">
        <v>1</v>
      </c>
      <c r="F73" s="174"/>
      <c r="G73" s="181">
        <f t="shared" si="14"/>
        <v>0</v>
      </c>
      <c r="H73" s="157">
        <v>0</v>
      </c>
      <c r="I73" s="156">
        <f t="shared" si="15"/>
        <v>0</v>
      </c>
      <c r="J73" s="157">
        <v>45600</v>
      </c>
      <c r="K73" s="156">
        <f t="shared" si="16"/>
        <v>45600</v>
      </c>
      <c r="L73" s="156">
        <v>15</v>
      </c>
      <c r="M73" s="156">
        <f t="shared" si="17"/>
        <v>0</v>
      </c>
      <c r="N73" s="156">
        <v>0</v>
      </c>
      <c r="O73" s="156">
        <f t="shared" si="18"/>
        <v>0</v>
      </c>
      <c r="P73" s="156">
        <v>0</v>
      </c>
      <c r="Q73" s="156">
        <f t="shared" si="19"/>
        <v>0</v>
      </c>
      <c r="R73" s="156"/>
      <c r="S73" s="156" t="s">
        <v>485</v>
      </c>
      <c r="T73" s="156" t="s">
        <v>382</v>
      </c>
      <c r="U73" s="156">
        <v>0</v>
      </c>
      <c r="V73" s="156">
        <f t="shared" si="20"/>
        <v>0</v>
      </c>
      <c r="W73" s="156"/>
      <c r="X73" s="156" t="s">
        <v>383</v>
      </c>
      <c r="Y73" s="147"/>
      <c r="Z73" s="147"/>
      <c r="AA73" s="147"/>
      <c r="AB73" s="147"/>
      <c r="AC73" s="147"/>
      <c r="AD73" s="147"/>
      <c r="AE73" s="147"/>
      <c r="AF73" s="147" t="s">
        <v>541</v>
      </c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</row>
    <row r="74" spans="1:59" ht="22.5" outlineLevel="1" x14ac:dyDescent="0.2">
      <c r="A74" s="176">
        <v>63</v>
      </c>
      <c r="B74" s="177" t="s">
        <v>3276</v>
      </c>
      <c r="C74" s="186" t="s">
        <v>3277</v>
      </c>
      <c r="D74" s="178" t="s">
        <v>429</v>
      </c>
      <c r="E74" s="179">
        <v>56</v>
      </c>
      <c r="F74" s="174"/>
      <c r="G74" s="181">
        <f t="shared" si="14"/>
        <v>0</v>
      </c>
      <c r="H74" s="157">
        <v>0</v>
      </c>
      <c r="I74" s="156">
        <f t="shared" si="15"/>
        <v>0</v>
      </c>
      <c r="J74" s="157">
        <v>254</v>
      </c>
      <c r="K74" s="156">
        <f t="shared" si="16"/>
        <v>14224</v>
      </c>
      <c r="L74" s="156">
        <v>15</v>
      </c>
      <c r="M74" s="156">
        <f t="shared" si="17"/>
        <v>0</v>
      </c>
      <c r="N74" s="156">
        <v>0</v>
      </c>
      <c r="O74" s="156">
        <f t="shared" si="18"/>
        <v>0</v>
      </c>
      <c r="P74" s="156">
        <v>0</v>
      </c>
      <c r="Q74" s="156">
        <f t="shared" si="19"/>
        <v>0</v>
      </c>
      <c r="R74" s="156"/>
      <c r="S74" s="156" t="s">
        <v>485</v>
      </c>
      <c r="T74" s="156" t="s">
        <v>382</v>
      </c>
      <c r="U74" s="156">
        <v>0</v>
      </c>
      <c r="V74" s="156">
        <f t="shared" si="20"/>
        <v>0</v>
      </c>
      <c r="W74" s="156"/>
      <c r="X74" s="156" t="s">
        <v>383</v>
      </c>
      <c r="Y74" s="147"/>
      <c r="Z74" s="147"/>
      <c r="AA74" s="147"/>
      <c r="AB74" s="147"/>
      <c r="AC74" s="147"/>
      <c r="AD74" s="147"/>
      <c r="AE74" s="147"/>
      <c r="AF74" s="147" t="s">
        <v>541</v>
      </c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</row>
    <row r="75" spans="1:59" ht="22.5" outlineLevel="1" x14ac:dyDescent="0.2">
      <c r="A75" s="176">
        <v>64</v>
      </c>
      <c r="B75" s="177" t="s">
        <v>3278</v>
      </c>
      <c r="C75" s="186" t="s">
        <v>3279</v>
      </c>
      <c r="D75" s="178" t="s">
        <v>397</v>
      </c>
      <c r="E75" s="179">
        <v>1156.04</v>
      </c>
      <c r="F75" s="174"/>
      <c r="G75" s="181">
        <f t="shared" si="14"/>
        <v>0</v>
      </c>
      <c r="H75" s="157">
        <v>0</v>
      </c>
      <c r="I75" s="156">
        <f t="shared" si="15"/>
        <v>0</v>
      </c>
      <c r="J75" s="157">
        <v>22.8</v>
      </c>
      <c r="K75" s="156">
        <f t="shared" si="16"/>
        <v>26357.71</v>
      </c>
      <c r="L75" s="156">
        <v>15</v>
      </c>
      <c r="M75" s="156">
        <f t="shared" si="17"/>
        <v>0</v>
      </c>
      <c r="N75" s="156">
        <v>0</v>
      </c>
      <c r="O75" s="156">
        <f t="shared" si="18"/>
        <v>0</v>
      </c>
      <c r="P75" s="156">
        <v>0</v>
      </c>
      <c r="Q75" s="156">
        <f t="shared" si="19"/>
        <v>0</v>
      </c>
      <c r="R75" s="156"/>
      <c r="S75" s="156" t="s">
        <v>485</v>
      </c>
      <c r="T75" s="156" t="s">
        <v>382</v>
      </c>
      <c r="U75" s="156">
        <v>0</v>
      </c>
      <c r="V75" s="156">
        <f t="shared" si="20"/>
        <v>0</v>
      </c>
      <c r="W75" s="156"/>
      <c r="X75" s="156" t="s">
        <v>383</v>
      </c>
      <c r="Y75" s="147"/>
      <c r="Z75" s="147"/>
      <c r="AA75" s="147"/>
      <c r="AB75" s="147"/>
      <c r="AC75" s="147"/>
      <c r="AD75" s="147"/>
      <c r="AE75" s="147"/>
      <c r="AF75" s="147" t="s">
        <v>541</v>
      </c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</row>
    <row r="76" spans="1:59" ht="22.5" outlineLevel="1" x14ac:dyDescent="0.2">
      <c r="A76" s="176">
        <v>65</v>
      </c>
      <c r="B76" s="177" t="s">
        <v>3280</v>
      </c>
      <c r="C76" s="186" t="s">
        <v>3281</v>
      </c>
      <c r="D76" s="178" t="s">
        <v>413</v>
      </c>
      <c r="E76" s="179">
        <v>2.4409999999999998</v>
      </c>
      <c r="F76" s="174"/>
      <c r="G76" s="181">
        <f t="shared" si="14"/>
        <v>0</v>
      </c>
      <c r="H76" s="157">
        <v>0</v>
      </c>
      <c r="I76" s="156">
        <f t="shared" si="15"/>
        <v>0</v>
      </c>
      <c r="J76" s="157">
        <v>679</v>
      </c>
      <c r="K76" s="156">
        <f t="shared" si="16"/>
        <v>1657.44</v>
      </c>
      <c r="L76" s="156">
        <v>15</v>
      </c>
      <c r="M76" s="156">
        <f t="shared" si="17"/>
        <v>0</v>
      </c>
      <c r="N76" s="156">
        <v>0</v>
      </c>
      <c r="O76" s="156">
        <f t="shared" si="18"/>
        <v>0</v>
      </c>
      <c r="P76" s="156">
        <v>0</v>
      </c>
      <c r="Q76" s="156">
        <f t="shared" si="19"/>
        <v>0</v>
      </c>
      <c r="R76" s="156"/>
      <c r="S76" s="156" t="s">
        <v>485</v>
      </c>
      <c r="T76" s="156" t="s">
        <v>382</v>
      </c>
      <c r="U76" s="156">
        <v>0</v>
      </c>
      <c r="V76" s="156">
        <f t="shared" si="20"/>
        <v>0</v>
      </c>
      <c r="W76" s="156"/>
      <c r="X76" s="156" t="s">
        <v>383</v>
      </c>
      <c r="Y76" s="147"/>
      <c r="Z76" s="147"/>
      <c r="AA76" s="147"/>
      <c r="AB76" s="147"/>
      <c r="AC76" s="147"/>
      <c r="AD76" s="147"/>
      <c r="AE76" s="147"/>
      <c r="AF76" s="147" t="s">
        <v>541</v>
      </c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</row>
    <row r="77" spans="1:59" x14ac:dyDescent="0.2">
      <c r="A77" s="164" t="s">
        <v>376</v>
      </c>
      <c r="B77" s="165" t="s">
        <v>307</v>
      </c>
      <c r="C77" s="183" t="s">
        <v>308</v>
      </c>
      <c r="D77" s="166"/>
      <c r="E77" s="167"/>
      <c r="F77" s="168"/>
      <c r="G77" s="169">
        <f>SUMIF(AF78:AF115,"&lt;&gt;NOR",G78:G115)</f>
        <v>0</v>
      </c>
      <c r="H77" s="163"/>
      <c r="I77" s="163">
        <f>SUM(I78:I115)</f>
        <v>0</v>
      </c>
      <c r="J77" s="163"/>
      <c r="K77" s="163">
        <f>SUM(K78:K115)</f>
        <v>1138541.7</v>
      </c>
      <c r="L77" s="163"/>
      <c r="M77" s="163">
        <f>SUM(M78:M115)</f>
        <v>0</v>
      </c>
      <c r="N77" s="163"/>
      <c r="O77" s="163">
        <f>SUM(O78:O115)</f>
        <v>3.7799999999999989</v>
      </c>
      <c r="P77" s="163"/>
      <c r="Q77" s="163">
        <f>SUM(Q78:Q115)</f>
        <v>0</v>
      </c>
      <c r="R77" s="163"/>
      <c r="S77" s="163"/>
      <c r="T77" s="163"/>
      <c r="U77" s="163"/>
      <c r="V77" s="163">
        <f>SUM(V78:V115)</f>
        <v>0</v>
      </c>
      <c r="W77" s="163"/>
      <c r="X77" s="163"/>
      <c r="AF77" t="s">
        <v>377</v>
      </c>
    </row>
    <row r="78" spans="1:59" ht="22.5" outlineLevel="1" x14ac:dyDescent="0.2">
      <c r="A78" s="176">
        <v>66</v>
      </c>
      <c r="B78" s="177" t="s">
        <v>3282</v>
      </c>
      <c r="C78" s="186" t="s">
        <v>3283</v>
      </c>
      <c r="D78" s="178" t="s">
        <v>397</v>
      </c>
      <c r="E78" s="179">
        <v>10.5</v>
      </c>
      <c r="F78" s="174"/>
      <c r="G78" s="181">
        <f t="shared" ref="G78:G115" si="21">ROUND(E78*F78,2)</f>
        <v>0</v>
      </c>
      <c r="H78" s="157">
        <v>0</v>
      </c>
      <c r="I78" s="156">
        <f t="shared" ref="I78:I115" si="22">ROUND(E78*H78,2)</f>
        <v>0</v>
      </c>
      <c r="J78" s="157">
        <v>507</v>
      </c>
      <c r="K78" s="156">
        <f t="shared" ref="K78:K115" si="23">ROUND(E78*J78,2)</f>
        <v>5323.5</v>
      </c>
      <c r="L78" s="156">
        <v>15</v>
      </c>
      <c r="M78" s="156">
        <f t="shared" ref="M78:M115" si="24">G78*(1+L78/100)</f>
        <v>0</v>
      </c>
      <c r="N78" s="156">
        <v>3.0899999999999999E-3</v>
      </c>
      <c r="O78" s="156">
        <f t="shared" ref="O78:O115" si="25">ROUND(E78*N78,2)</f>
        <v>0.03</v>
      </c>
      <c r="P78" s="156">
        <v>0</v>
      </c>
      <c r="Q78" s="156">
        <f t="shared" ref="Q78:Q115" si="26">ROUND(E78*P78,2)</f>
        <v>0</v>
      </c>
      <c r="R78" s="156"/>
      <c r="S78" s="156" t="s">
        <v>485</v>
      </c>
      <c r="T78" s="156" t="s">
        <v>382</v>
      </c>
      <c r="U78" s="156">
        <v>0</v>
      </c>
      <c r="V78" s="156">
        <f t="shared" ref="V78:V115" si="27">ROUND(E78*U78,2)</f>
        <v>0</v>
      </c>
      <c r="W78" s="156"/>
      <c r="X78" s="156" t="s">
        <v>383</v>
      </c>
      <c r="Y78" s="147"/>
      <c r="Z78" s="147"/>
      <c r="AA78" s="147"/>
      <c r="AB78" s="147"/>
      <c r="AC78" s="147"/>
      <c r="AD78" s="147"/>
      <c r="AE78" s="147"/>
      <c r="AF78" s="147" t="s">
        <v>541</v>
      </c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</row>
    <row r="79" spans="1:59" ht="22.5" outlineLevel="1" x14ac:dyDescent="0.2">
      <c r="A79" s="176">
        <v>67</v>
      </c>
      <c r="B79" s="177" t="s">
        <v>3284</v>
      </c>
      <c r="C79" s="186" t="s">
        <v>3285</v>
      </c>
      <c r="D79" s="178" t="s">
        <v>397</v>
      </c>
      <c r="E79" s="179">
        <v>40.450000000000003</v>
      </c>
      <c r="F79" s="174"/>
      <c r="G79" s="181">
        <f t="shared" si="21"/>
        <v>0</v>
      </c>
      <c r="H79" s="157">
        <v>0</v>
      </c>
      <c r="I79" s="156">
        <f t="shared" si="22"/>
        <v>0</v>
      </c>
      <c r="J79" s="157">
        <v>532</v>
      </c>
      <c r="K79" s="156">
        <f t="shared" si="23"/>
        <v>21519.4</v>
      </c>
      <c r="L79" s="156">
        <v>15</v>
      </c>
      <c r="M79" s="156">
        <f t="shared" si="24"/>
        <v>0</v>
      </c>
      <c r="N79" s="156">
        <v>4.5100000000000001E-3</v>
      </c>
      <c r="O79" s="156">
        <f t="shared" si="25"/>
        <v>0.18</v>
      </c>
      <c r="P79" s="156">
        <v>0</v>
      </c>
      <c r="Q79" s="156">
        <f t="shared" si="26"/>
        <v>0</v>
      </c>
      <c r="R79" s="156"/>
      <c r="S79" s="156" t="s">
        <v>485</v>
      </c>
      <c r="T79" s="156" t="s">
        <v>382</v>
      </c>
      <c r="U79" s="156">
        <v>0</v>
      </c>
      <c r="V79" s="156">
        <f t="shared" si="27"/>
        <v>0</v>
      </c>
      <c r="W79" s="156"/>
      <c r="X79" s="156" t="s">
        <v>383</v>
      </c>
      <c r="Y79" s="147"/>
      <c r="Z79" s="147"/>
      <c r="AA79" s="147"/>
      <c r="AB79" s="147"/>
      <c r="AC79" s="147"/>
      <c r="AD79" s="147"/>
      <c r="AE79" s="147"/>
      <c r="AF79" s="147" t="s">
        <v>541</v>
      </c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</row>
    <row r="80" spans="1:59" ht="22.5" outlineLevel="1" x14ac:dyDescent="0.2">
      <c r="A80" s="176">
        <v>68</v>
      </c>
      <c r="B80" s="177" t="s">
        <v>3286</v>
      </c>
      <c r="C80" s="186" t="s">
        <v>3287</v>
      </c>
      <c r="D80" s="178" t="s">
        <v>397</v>
      </c>
      <c r="E80" s="179">
        <v>521.54999999999995</v>
      </c>
      <c r="F80" s="174"/>
      <c r="G80" s="181">
        <f t="shared" si="21"/>
        <v>0</v>
      </c>
      <c r="H80" s="157">
        <v>0</v>
      </c>
      <c r="I80" s="156">
        <f t="shared" si="22"/>
        <v>0</v>
      </c>
      <c r="J80" s="157">
        <v>309.14</v>
      </c>
      <c r="K80" s="156">
        <f t="shared" si="23"/>
        <v>161231.97</v>
      </c>
      <c r="L80" s="156">
        <v>15</v>
      </c>
      <c r="M80" s="156">
        <f t="shared" si="24"/>
        <v>0</v>
      </c>
      <c r="N80" s="156">
        <v>8.4000000000000003E-4</v>
      </c>
      <c r="O80" s="156">
        <f t="shared" si="25"/>
        <v>0.44</v>
      </c>
      <c r="P80" s="156">
        <v>0</v>
      </c>
      <c r="Q80" s="156">
        <f t="shared" si="26"/>
        <v>0</v>
      </c>
      <c r="R80" s="156"/>
      <c r="S80" s="156" t="s">
        <v>485</v>
      </c>
      <c r="T80" s="156" t="s">
        <v>382</v>
      </c>
      <c r="U80" s="156">
        <v>0</v>
      </c>
      <c r="V80" s="156">
        <f t="shared" si="27"/>
        <v>0</v>
      </c>
      <c r="W80" s="156"/>
      <c r="X80" s="156" t="s">
        <v>383</v>
      </c>
      <c r="Y80" s="147"/>
      <c r="Z80" s="147"/>
      <c r="AA80" s="147"/>
      <c r="AB80" s="147"/>
      <c r="AC80" s="147"/>
      <c r="AD80" s="147"/>
      <c r="AE80" s="147"/>
      <c r="AF80" s="147" t="s">
        <v>541</v>
      </c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</row>
    <row r="81" spans="1:59" ht="22.5" outlineLevel="1" x14ac:dyDescent="0.2">
      <c r="A81" s="176">
        <v>69</v>
      </c>
      <c r="B81" s="177" t="s">
        <v>3288</v>
      </c>
      <c r="C81" s="186" t="s">
        <v>3289</v>
      </c>
      <c r="D81" s="178" t="s">
        <v>397</v>
      </c>
      <c r="E81" s="179">
        <v>538.54999999999995</v>
      </c>
      <c r="F81" s="174"/>
      <c r="G81" s="181">
        <f t="shared" si="21"/>
        <v>0</v>
      </c>
      <c r="H81" s="157">
        <v>0</v>
      </c>
      <c r="I81" s="156">
        <f t="shared" si="22"/>
        <v>0</v>
      </c>
      <c r="J81" s="157">
        <v>310.06</v>
      </c>
      <c r="K81" s="156">
        <f t="shared" si="23"/>
        <v>166982.81</v>
      </c>
      <c r="L81" s="156">
        <v>15</v>
      </c>
      <c r="M81" s="156">
        <f t="shared" si="24"/>
        <v>0</v>
      </c>
      <c r="N81" s="156">
        <v>9.7999999999999997E-4</v>
      </c>
      <c r="O81" s="156">
        <f t="shared" si="25"/>
        <v>0.53</v>
      </c>
      <c r="P81" s="156">
        <v>0</v>
      </c>
      <c r="Q81" s="156">
        <f t="shared" si="26"/>
        <v>0</v>
      </c>
      <c r="R81" s="156"/>
      <c r="S81" s="156" t="s">
        <v>485</v>
      </c>
      <c r="T81" s="156" t="s">
        <v>382</v>
      </c>
      <c r="U81" s="156">
        <v>0</v>
      </c>
      <c r="V81" s="156">
        <f t="shared" si="27"/>
        <v>0</v>
      </c>
      <c r="W81" s="156"/>
      <c r="X81" s="156" t="s">
        <v>383</v>
      </c>
      <c r="Y81" s="147"/>
      <c r="Z81" s="147"/>
      <c r="AA81" s="147"/>
      <c r="AB81" s="147"/>
      <c r="AC81" s="147"/>
      <c r="AD81" s="147"/>
      <c r="AE81" s="147"/>
      <c r="AF81" s="147" t="s">
        <v>541</v>
      </c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</row>
    <row r="82" spans="1:59" ht="22.5" outlineLevel="1" x14ac:dyDescent="0.2">
      <c r="A82" s="176">
        <v>70</v>
      </c>
      <c r="B82" s="177" t="s">
        <v>3290</v>
      </c>
      <c r="C82" s="186" t="s">
        <v>3291</v>
      </c>
      <c r="D82" s="178" t="s">
        <v>397</v>
      </c>
      <c r="E82" s="179">
        <v>184.75</v>
      </c>
      <c r="F82" s="174"/>
      <c r="G82" s="181">
        <f t="shared" si="21"/>
        <v>0</v>
      </c>
      <c r="H82" s="157">
        <v>0</v>
      </c>
      <c r="I82" s="156">
        <f t="shared" si="22"/>
        <v>0</v>
      </c>
      <c r="J82" s="157">
        <v>374.96</v>
      </c>
      <c r="K82" s="156">
        <f t="shared" si="23"/>
        <v>69273.86</v>
      </c>
      <c r="L82" s="156">
        <v>15</v>
      </c>
      <c r="M82" s="156">
        <f t="shared" si="24"/>
        <v>0</v>
      </c>
      <c r="N82" s="156">
        <v>1.2600000000000001E-3</v>
      </c>
      <c r="O82" s="156">
        <f t="shared" si="25"/>
        <v>0.23</v>
      </c>
      <c r="P82" s="156">
        <v>0</v>
      </c>
      <c r="Q82" s="156">
        <f t="shared" si="26"/>
        <v>0</v>
      </c>
      <c r="R82" s="156"/>
      <c r="S82" s="156" t="s">
        <v>485</v>
      </c>
      <c r="T82" s="156" t="s">
        <v>382</v>
      </c>
      <c r="U82" s="156">
        <v>0</v>
      </c>
      <c r="V82" s="156">
        <f t="shared" si="27"/>
        <v>0</v>
      </c>
      <c r="W82" s="156"/>
      <c r="X82" s="156" t="s">
        <v>383</v>
      </c>
      <c r="Y82" s="147"/>
      <c r="Z82" s="147"/>
      <c r="AA82" s="147"/>
      <c r="AB82" s="147"/>
      <c r="AC82" s="147"/>
      <c r="AD82" s="147"/>
      <c r="AE82" s="147"/>
      <c r="AF82" s="147" t="s">
        <v>541</v>
      </c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</row>
    <row r="83" spans="1:59" ht="22.5" outlineLevel="1" x14ac:dyDescent="0.2">
      <c r="A83" s="176">
        <v>71</v>
      </c>
      <c r="B83" s="177" t="s">
        <v>3238</v>
      </c>
      <c r="C83" s="186" t="s">
        <v>3239</v>
      </c>
      <c r="D83" s="178" t="s">
        <v>397</v>
      </c>
      <c r="E83" s="179">
        <v>150.80000000000001</v>
      </c>
      <c r="F83" s="174"/>
      <c r="G83" s="181">
        <f t="shared" si="21"/>
        <v>0</v>
      </c>
      <c r="H83" s="157">
        <v>0</v>
      </c>
      <c r="I83" s="156">
        <f t="shared" si="22"/>
        <v>0</v>
      </c>
      <c r="J83" s="157">
        <v>447.96</v>
      </c>
      <c r="K83" s="156">
        <f t="shared" si="23"/>
        <v>67552.37</v>
      </c>
      <c r="L83" s="156">
        <v>15</v>
      </c>
      <c r="M83" s="156">
        <f t="shared" si="24"/>
        <v>0</v>
      </c>
      <c r="N83" s="156">
        <v>1.5299999999999999E-3</v>
      </c>
      <c r="O83" s="156">
        <f t="shared" si="25"/>
        <v>0.23</v>
      </c>
      <c r="P83" s="156">
        <v>0</v>
      </c>
      <c r="Q83" s="156">
        <f t="shared" si="26"/>
        <v>0</v>
      </c>
      <c r="R83" s="156"/>
      <c r="S83" s="156" t="s">
        <v>485</v>
      </c>
      <c r="T83" s="156" t="s">
        <v>382</v>
      </c>
      <c r="U83" s="156">
        <v>0</v>
      </c>
      <c r="V83" s="156">
        <f t="shared" si="27"/>
        <v>0</v>
      </c>
      <c r="W83" s="156"/>
      <c r="X83" s="156" t="s">
        <v>383</v>
      </c>
      <c r="Y83" s="147"/>
      <c r="Z83" s="147"/>
      <c r="AA83" s="147"/>
      <c r="AB83" s="147"/>
      <c r="AC83" s="147"/>
      <c r="AD83" s="147"/>
      <c r="AE83" s="147"/>
      <c r="AF83" s="147" t="s">
        <v>541</v>
      </c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</row>
    <row r="84" spans="1:59" ht="22.5" outlineLevel="1" x14ac:dyDescent="0.2">
      <c r="A84" s="176">
        <v>72</v>
      </c>
      <c r="B84" s="177" t="s">
        <v>3292</v>
      </c>
      <c r="C84" s="186" t="s">
        <v>3293</v>
      </c>
      <c r="D84" s="178" t="s">
        <v>397</v>
      </c>
      <c r="E84" s="179">
        <v>70.75</v>
      </c>
      <c r="F84" s="174"/>
      <c r="G84" s="181">
        <f t="shared" si="21"/>
        <v>0</v>
      </c>
      <c r="H84" s="157">
        <v>0</v>
      </c>
      <c r="I84" s="156">
        <f t="shared" si="22"/>
        <v>0</v>
      </c>
      <c r="J84" s="157">
        <v>546.32000000000005</v>
      </c>
      <c r="K84" s="156">
        <f t="shared" si="23"/>
        <v>38652.14</v>
      </c>
      <c r="L84" s="156">
        <v>15</v>
      </c>
      <c r="M84" s="156">
        <f t="shared" si="24"/>
        <v>0</v>
      </c>
      <c r="N84" s="156">
        <v>2.8400000000000001E-3</v>
      </c>
      <c r="O84" s="156">
        <f t="shared" si="25"/>
        <v>0.2</v>
      </c>
      <c r="P84" s="156">
        <v>0</v>
      </c>
      <c r="Q84" s="156">
        <f t="shared" si="26"/>
        <v>0</v>
      </c>
      <c r="R84" s="156"/>
      <c r="S84" s="156" t="s">
        <v>485</v>
      </c>
      <c r="T84" s="156" t="s">
        <v>382</v>
      </c>
      <c r="U84" s="156">
        <v>0</v>
      </c>
      <c r="V84" s="156">
        <f t="shared" si="27"/>
        <v>0</v>
      </c>
      <c r="W84" s="156"/>
      <c r="X84" s="156" t="s">
        <v>383</v>
      </c>
      <c r="Y84" s="147"/>
      <c r="Z84" s="147"/>
      <c r="AA84" s="147"/>
      <c r="AB84" s="147"/>
      <c r="AC84" s="147"/>
      <c r="AD84" s="147"/>
      <c r="AE84" s="147"/>
      <c r="AF84" s="147" t="s">
        <v>541</v>
      </c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</row>
    <row r="85" spans="1:59" ht="22.5" outlineLevel="1" x14ac:dyDescent="0.2">
      <c r="A85" s="176">
        <v>73</v>
      </c>
      <c r="B85" s="177" t="s">
        <v>3294</v>
      </c>
      <c r="C85" s="186" t="s">
        <v>3295</v>
      </c>
      <c r="D85" s="178" t="s">
        <v>397</v>
      </c>
      <c r="E85" s="179">
        <v>51.55</v>
      </c>
      <c r="F85" s="174"/>
      <c r="G85" s="181">
        <f t="shared" si="21"/>
        <v>0</v>
      </c>
      <c r="H85" s="157">
        <v>0</v>
      </c>
      <c r="I85" s="156">
        <f t="shared" si="22"/>
        <v>0</v>
      </c>
      <c r="J85" s="157">
        <v>753.3</v>
      </c>
      <c r="K85" s="156">
        <f t="shared" si="23"/>
        <v>38832.620000000003</v>
      </c>
      <c r="L85" s="156">
        <v>15</v>
      </c>
      <c r="M85" s="156">
        <f t="shared" si="24"/>
        <v>0</v>
      </c>
      <c r="N85" s="156">
        <v>3.7299999999999998E-3</v>
      </c>
      <c r="O85" s="156">
        <f t="shared" si="25"/>
        <v>0.19</v>
      </c>
      <c r="P85" s="156">
        <v>0</v>
      </c>
      <c r="Q85" s="156">
        <f t="shared" si="26"/>
        <v>0</v>
      </c>
      <c r="R85" s="156"/>
      <c r="S85" s="156" t="s">
        <v>485</v>
      </c>
      <c r="T85" s="156" t="s">
        <v>382</v>
      </c>
      <c r="U85" s="156">
        <v>0</v>
      </c>
      <c r="V85" s="156">
        <f t="shared" si="27"/>
        <v>0</v>
      </c>
      <c r="W85" s="156"/>
      <c r="X85" s="156" t="s">
        <v>383</v>
      </c>
      <c r="Y85" s="147"/>
      <c r="Z85" s="147"/>
      <c r="AA85" s="147"/>
      <c r="AB85" s="147"/>
      <c r="AC85" s="147"/>
      <c r="AD85" s="147"/>
      <c r="AE85" s="147"/>
      <c r="AF85" s="147" t="s">
        <v>541</v>
      </c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</row>
    <row r="86" spans="1:59" ht="22.5" outlineLevel="1" x14ac:dyDescent="0.2">
      <c r="A86" s="176">
        <v>74</v>
      </c>
      <c r="B86" s="177" t="s">
        <v>3296</v>
      </c>
      <c r="C86" s="186" t="s">
        <v>3297</v>
      </c>
      <c r="D86" s="178" t="s">
        <v>397</v>
      </c>
      <c r="E86" s="179">
        <v>31.1</v>
      </c>
      <c r="F86" s="174"/>
      <c r="G86" s="181">
        <f t="shared" si="21"/>
        <v>0</v>
      </c>
      <c r="H86" s="157">
        <v>0</v>
      </c>
      <c r="I86" s="156">
        <f t="shared" si="22"/>
        <v>0</v>
      </c>
      <c r="J86" s="157">
        <v>927.86</v>
      </c>
      <c r="K86" s="156">
        <f t="shared" si="23"/>
        <v>28856.45</v>
      </c>
      <c r="L86" s="156">
        <v>15</v>
      </c>
      <c r="M86" s="156">
        <f t="shared" si="24"/>
        <v>0</v>
      </c>
      <c r="N86" s="156">
        <v>6.3E-3</v>
      </c>
      <c r="O86" s="156">
        <f t="shared" si="25"/>
        <v>0.2</v>
      </c>
      <c r="P86" s="156">
        <v>0</v>
      </c>
      <c r="Q86" s="156">
        <f t="shared" si="26"/>
        <v>0</v>
      </c>
      <c r="R86" s="156"/>
      <c r="S86" s="156" t="s">
        <v>485</v>
      </c>
      <c r="T86" s="156" t="s">
        <v>382</v>
      </c>
      <c r="U86" s="156">
        <v>0</v>
      </c>
      <c r="V86" s="156">
        <f t="shared" si="27"/>
        <v>0</v>
      </c>
      <c r="W86" s="156"/>
      <c r="X86" s="156" t="s">
        <v>383</v>
      </c>
      <c r="Y86" s="147"/>
      <c r="Z86" s="147"/>
      <c r="AA86" s="147"/>
      <c r="AB86" s="147"/>
      <c r="AC86" s="147"/>
      <c r="AD86" s="147"/>
      <c r="AE86" s="147"/>
      <c r="AF86" s="147" t="s">
        <v>541</v>
      </c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</row>
    <row r="87" spans="1:59" ht="22.5" outlineLevel="1" x14ac:dyDescent="0.2">
      <c r="A87" s="176">
        <v>75</v>
      </c>
      <c r="B87" s="177" t="s">
        <v>3298</v>
      </c>
      <c r="C87" s="186" t="s">
        <v>3299</v>
      </c>
      <c r="D87" s="178" t="s">
        <v>397</v>
      </c>
      <c r="E87" s="179">
        <v>58.85</v>
      </c>
      <c r="F87" s="174"/>
      <c r="G87" s="181">
        <f t="shared" si="21"/>
        <v>0</v>
      </c>
      <c r="H87" s="157">
        <v>0</v>
      </c>
      <c r="I87" s="156">
        <f t="shared" si="22"/>
        <v>0</v>
      </c>
      <c r="J87" s="157">
        <v>1030.3399999999999</v>
      </c>
      <c r="K87" s="156">
        <f t="shared" si="23"/>
        <v>60635.51</v>
      </c>
      <c r="L87" s="156">
        <v>15</v>
      </c>
      <c r="M87" s="156">
        <f t="shared" si="24"/>
        <v>0</v>
      </c>
      <c r="N87" s="156">
        <v>1.4840000000000001E-2</v>
      </c>
      <c r="O87" s="156">
        <f t="shared" si="25"/>
        <v>0.87</v>
      </c>
      <c r="P87" s="156">
        <v>0</v>
      </c>
      <c r="Q87" s="156">
        <f t="shared" si="26"/>
        <v>0</v>
      </c>
      <c r="R87" s="156"/>
      <c r="S87" s="156" t="s">
        <v>485</v>
      </c>
      <c r="T87" s="156" t="s">
        <v>382</v>
      </c>
      <c r="U87" s="156">
        <v>0</v>
      </c>
      <c r="V87" s="156">
        <f t="shared" si="27"/>
        <v>0</v>
      </c>
      <c r="W87" s="156"/>
      <c r="X87" s="156" t="s">
        <v>383</v>
      </c>
      <c r="Y87" s="147"/>
      <c r="Z87" s="147"/>
      <c r="AA87" s="147"/>
      <c r="AB87" s="147"/>
      <c r="AC87" s="147"/>
      <c r="AD87" s="147"/>
      <c r="AE87" s="147"/>
      <c r="AF87" s="147" t="s">
        <v>541</v>
      </c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</row>
    <row r="88" spans="1:59" outlineLevel="1" x14ac:dyDescent="0.2">
      <c r="A88" s="176">
        <v>76</v>
      </c>
      <c r="B88" s="177" t="s">
        <v>3300</v>
      </c>
      <c r="C88" s="186" t="s">
        <v>3301</v>
      </c>
      <c r="D88" s="178" t="s">
        <v>397</v>
      </c>
      <c r="E88" s="179">
        <v>7.5</v>
      </c>
      <c r="F88" s="174"/>
      <c r="G88" s="181">
        <f t="shared" si="21"/>
        <v>0</v>
      </c>
      <c r="H88" s="157">
        <v>0</v>
      </c>
      <c r="I88" s="156">
        <f t="shared" si="22"/>
        <v>0</v>
      </c>
      <c r="J88" s="157">
        <v>473</v>
      </c>
      <c r="K88" s="156">
        <f t="shared" si="23"/>
        <v>3547.5</v>
      </c>
      <c r="L88" s="156">
        <v>15</v>
      </c>
      <c r="M88" s="156">
        <f t="shared" si="24"/>
        <v>0</v>
      </c>
      <c r="N88" s="156">
        <v>1.6800000000000001E-3</v>
      </c>
      <c r="O88" s="156">
        <f t="shared" si="25"/>
        <v>0.01</v>
      </c>
      <c r="P88" s="156">
        <v>0</v>
      </c>
      <c r="Q88" s="156">
        <f t="shared" si="26"/>
        <v>0</v>
      </c>
      <c r="R88" s="156"/>
      <c r="S88" s="156" t="s">
        <v>485</v>
      </c>
      <c r="T88" s="156" t="s">
        <v>382</v>
      </c>
      <c r="U88" s="156">
        <v>0</v>
      </c>
      <c r="V88" s="156">
        <f t="shared" si="27"/>
        <v>0</v>
      </c>
      <c r="W88" s="156"/>
      <c r="X88" s="156" t="s">
        <v>383</v>
      </c>
      <c r="Y88" s="147"/>
      <c r="Z88" s="147"/>
      <c r="AA88" s="147"/>
      <c r="AB88" s="147"/>
      <c r="AC88" s="147"/>
      <c r="AD88" s="147"/>
      <c r="AE88" s="147"/>
      <c r="AF88" s="147" t="s">
        <v>541</v>
      </c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</row>
    <row r="89" spans="1:59" ht="22.5" outlineLevel="1" x14ac:dyDescent="0.2">
      <c r="A89" s="176">
        <v>77</v>
      </c>
      <c r="B89" s="177" t="s">
        <v>3302</v>
      </c>
      <c r="C89" s="186" t="s">
        <v>3303</v>
      </c>
      <c r="D89" s="178" t="s">
        <v>429</v>
      </c>
      <c r="E89" s="179">
        <v>25</v>
      </c>
      <c r="F89" s="174"/>
      <c r="G89" s="181">
        <f t="shared" si="21"/>
        <v>0</v>
      </c>
      <c r="H89" s="157">
        <v>0</v>
      </c>
      <c r="I89" s="156">
        <f t="shared" si="22"/>
        <v>0</v>
      </c>
      <c r="J89" s="157">
        <v>393.04</v>
      </c>
      <c r="K89" s="156">
        <f t="shared" si="23"/>
        <v>9826</v>
      </c>
      <c r="L89" s="156">
        <v>15</v>
      </c>
      <c r="M89" s="156">
        <f t="shared" si="24"/>
        <v>0</v>
      </c>
      <c r="N89" s="156">
        <v>2.0300000000000001E-3</v>
      </c>
      <c r="O89" s="156">
        <f t="shared" si="25"/>
        <v>0.05</v>
      </c>
      <c r="P89" s="156">
        <v>0</v>
      </c>
      <c r="Q89" s="156">
        <f t="shared" si="26"/>
        <v>0</v>
      </c>
      <c r="R89" s="156"/>
      <c r="S89" s="156" t="s">
        <v>485</v>
      </c>
      <c r="T89" s="156" t="s">
        <v>382</v>
      </c>
      <c r="U89" s="156">
        <v>0</v>
      </c>
      <c r="V89" s="156">
        <f t="shared" si="27"/>
        <v>0</v>
      </c>
      <c r="W89" s="156"/>
      <c r="X89" s="156" t="s">
        <v>383</v>
      </c>
      <c r="Y89" s="147"/>
      <c r="Z89" s="147"/>
      <c r="AA89" s="147"/>
      <c r="AB89" s="147"/>
      <c r="AC89" s="147"/>
      <c r="AD89" s="147"/>
      <c r="AE89" s="147"/>
      <c r="AF89" s="147" t="s">
        <v>541</v>
      </c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</row>
    <row r="90" spans="1:59" ht="22.5" outlineLevel="1" x14ac:dyDescent="0.2">
      <c r="A90" s="176">
        <v>78</v>
      </c>
      <c r="B90" s="177" t="s">
        <v>3304</v>
      </c>
      <c r="C90" s="186" t="s">
        <v>3305</v>
      </c>
      <c r="D90" s="178" t="s">
        <v>429</v>
      </c>
      <c r="E90" s="179">
        <v>25</v>
      </c>
      <c r="F90" s="174"/>
      <c r="G90" s="181">
        <f t="shared" si="21"/>
        <v>0</v>
      </c>
      <c r="H90" s="157">
        <v>0</v>
      </c>
      <c r="I90" s="156">
        <f t="shared" si="22"/>
        <v>0</v>
      </c>
      <c r="J90" s="157">
        <v>506.82</v>
      </c>
      <c r="K90" s="156">
        <f t="shared" si="23"/>
        <v>12670.5</v>
      </c>
      <c r="L90" s="156">
        <v>15</v>
      </c>
      <c r="M90" s="156">
        <f t="shared" si="24"/>
        <v>0</v>
      </c>
      <c r="N90" s="156">
        <v>2.0600000000000002E-3</v>
      </c>
      <c r="O90" s="156">
        <f t="shared" si="25"/>
        <v>0.05</v>
      </c>
      <c r="P90" s="156">
        <v>0</v>
      </c>
      <c r="Q90" s="156">
        <f t="shared" si="26"/>
        <v>0</v>
      </c>
      <c r="R90" s="156"/>
      <c r="S90" s="156" t="s">
        <v>485</v>
      </c>
      <c r="T90" s="156" t="s">
        <v>382</v>
      </c>
      <c r="U90" s="156">
        <v>0</v>
      </c>
      <c r="V90" s="156">
        <f t="shared" si="27"/>
        <v>0</v>
      </c>
      <c r="W90" s="156"/>
      <c r="X90" s="156" t="s">
        <v>383</v>
      </c>
      <c r="Y90" s="147"/>
      <c r="Z90" s="147"/>
      <c r="AA90" s="147"/>
      <c r="AB90" s="147"/>
      <c r="AC90" s="147"/>
      <c r="AD90" s="147"/>
      <c r="AE90" s="147"/>
      <c r="AF90" s="147" t="s">
        <v>541</v>
      </c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</row>
    <row r="91" spans="1:59" ht="22.5" outlineLevel="1" x14ac:dyDescent="0.2">
      <c r="A91" s="176">
        <v>79</v>
      </c>
      <c r="B91" s="177" t="s">
        <v>3306</v>
      </c>
      <c r="C91" s="186" t="s">
        <v>3307</v>
      </c>
      <c r="D91" s="178" t="s">
        <v>429</v>
      </c>
      <c r="E91" s="179">
        <v>78</v>
      </c>
      <c r="F91" s="174"/>
      <c r="G91" s="181">
        <f t="shared" si="21"/>
        <v>0</v>
      </c>
      <c r="H91" s="157">
        <v>0</v>
      </c>
      <c r="I91" s="156">
        <f t="shared" si="22"/>
        <v>0</v>
      </c>
      <c r="J91" s="157">
        <v>140</v>
      </c>
      <c r="K91" s="156">
        <f t="shared" si="23"/>
        <v>10920</v>
      </c>
      <c r="L91" s="156">
        <v>15</v>
      </c>
      <c r="M91" s="156">
        <f t="shared" si="24"/>
        <v>0</v>
      </c>
      <c r="N91" s="156">
        <v>1.7000000000000001E-4</v>
      </c>
      <c r="O91" s="156">
        <f t="shared" si="25"/>
        <v>0.01</v>
      </c>
      <c r="P91" s="156">
        <v>0</v>
      </c>
      <c r="Q91" s="156">
        <f t="shared" si="26"/>
        <v>0</v>
      </c>
      <c r="R91" s="156"/>
      <c r="S91" s="156" t="s">
        <v>485</v>
      </c>
      <c r="T91" s="156" t="s">
        <v>382</v>
      </c>
      <c r="U91" s="156">
        <v>0</v>
      </c>
      <c r="V91" s="156">
        <f t="shared" si="27"/>
        <v>0</v>
      </c>
      <c r="W91" s="156"/>
      <c r="X91" s="156" t="s">
        <v>383</v>
      </c>
      <c r="Y91" s="147"/>
      <c r="Z91" s="147"/>
      <c r="AA91" s="147"/>
      <c r="AB91" s="147"/>
      <c r="AC91" s="147"/>
      <c r="AD91" s="147"/>
      <c r="AE91" s="147"/>
      <c r="AF91" s="147" t="s">
        <v>541</v>
      </c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</row>
    <row r="92" spans="1:59" outlineLevel="1" x14ac:dyDescent="0.2">
      <c r="A92" s="176">
        <v>80</v>
      </c>
      <c r="B92" s="177" t="s">
        <v>3308</v>
      </c>
      <c r="C92" s="186" t="s">
        <v>3309</v>
      </c>
      <c r="D92" s="178" t="s">
        <v>1884</v>
      </c>
      <c r="E92" s="179">
        <v>99</v>
      </c>
      <c r="F92" s="174"/>
      <c r="G92" s="181">
        <f t="shared" si="21"/>
        <v>0</v>
      </c>
      <c r="H92" s="157">
        <v>0</v>
      </c>
      <c r="I92" s="156">
        <f t="shared" si="22"/>
        <v>0</v>
      </c>
      <c r="J92" s="157">
        <v>510</v>
      </c>
      <c r="K92" s="156">
        <f t="shared" si="23"/>
        <v>50490</v>
      </c>
      <c r="L92" s="156">
        <v>15</v>
      </c>
      <c r="M92" s="156">
        <f t="shared" si="24"/>
        <v>0</v>
      </c>
      <c r="N92" s="156">
        <v>2.1000000000000001E-4</v>
      </c>
      <c r="O92" s="156">
        <f t="shared" si="25"/>
        <v>0.02</v>
      </c>
      <c r="P92" s="156">
        <v>0</v>
      </c>
      <c r="Q92" s="156">
        <f t="shared" si="26"/>
        <v>0</v>
      </c>
      <c r="R92" s="156"/>
      <c r="S92" s="156" t="s">
        <v>485</v>
      </c>
      <c r="T92" s="156" t="s">
        <v>382</v>
      </c>
      <c r="U92" s="156">
        <v>0</v>
      </c>
      <c r="V92" s="156">
        <f t="shared" si="27"/>
        <v>0</v>
      </c>
      <c r="W92" s="156"/>
      <c r="X92" s="156" t="s">
        <v>383</v>
      </c>
      <c r="Y92" s="147"/>
      <c r="Z92" s="147"/>
      <c r="AA92" s="147"/>
      <c r="AB92" s="147"/>
      <c r="AC92" s="147"/>
      <c r="AD92" s="147"/>
      <c r="AE92" s="147"/>
      <c r="AF92" s="147" t="s">
        <v>541</v>
      </c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</row>
    <row r="93" spans="1:59" ht="22.5" outlineLevel="1" x14ac:dyDescent="0.2">
      <c r="A93" s="176">
        <v>81</v>
      </c>
      <c r="B93" s="177" t="s">
        <v>3310</v>
      </c>
      <c r="C93" s="186" t="s">
        <v>3311</v>
      </c>
      <c r="D93" s="178" t="s">
        <v>429</v>
      </c>
      <c r="E93" s="179">
        <v>2</v>
      </c>
      <c r="F93" s="174"/>
      <c r="G93" s="181">
        <f t="shared" si="21"/>
        <v>0</v>
      </c>
      <c r="H93" s="157">
        <v>0</v>
      </c>
      <c r="I93" s="156">
        <f t="shared" si="22"/>
        <v>0</v>
      </c>
      <c r="J93" s="157">
        <v>237</v>
      </c>
      <c r="K93" s="156">
        <f t="shared" si="23"/>
        <v>474</v>
      </c>
      <c r="L93" s="156">
        <v>15</v>
      </c>
      <c r="M93" s="156">
        <f t="shared" si="24"/>
        <v>0</v>
      </c>
      <c r="N93" s="156">
        <v>2.2000000000000001E-4</v>
      </c>
      <c r="O93" s="156">
        <f t="shared" si="25"/>
        <v>0</v>
      </c>
      <c r="P93" s="156">
        <v>0</v>
      </c>
      <c r="Q93" s="156">
        <f t="shared" si="26"/>
        <v>0</v>
      </c>
      <c r="R93" s="156"/>
      <c r="S93" s="156" t="s">
        <v>485</v>
      </c>
      <c r="T93" s="156" t="s">
        <v>382</v>
      </c>
      <c r="U93" s="156">
        <v>0</v>
      </c>
      <c r="V93" s="156">
        <f t="shared" si="27"/>
        <v>0</v>
      </c>
      <c r="W93" s="156"/>
      <c r="X93" s="156" t="s">
        <v>383</v>
      </c>
      <c r="Y93" s="147"/>
      <c r="Z93" s="147"/>
      <c r="AA93" s="147"/>
      <c r="AB93" s="147"/>
      <c r="AC93" s="147"/>
      <c r="AD93" s="147"/>
      <c r="AE93" s="147"/>
      <c r="AF93" s="147" t="s">
        <v>541</v>
      </c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</row>
    <row r="94" spans="1:59" ht="22.5" outlineLevel="1" x14ac:dyDescent="0.2">
      <c r="A94" s="176">
        <v>82</v>
      </c>
      <c r="B94" s="177" t="s">
        <v>3312</v>
      </c>
      <c r="C94" s="186" t="s">
        <v>3313</v>
      </c>
      <c r="D94" s="178" t="s">
        <v>429</v>
      </c>
      <c r="E94" s="179">
        <v>1</v>
      </c>
      <c r="F94" s="174"/>
      <c r="G94" s="181">
        <f t="shared" si="21"/>
        <v>0</v>
      </c>
      <c r="H94" s="157">
        <v>0</v>
      </c>
      <c r="I94" s="156">
        <f t="shared" si="22"/>
        <v>0</v>
      </c>
      <c r="J94" s="157">
        <v>386</v>
      </c>
      <c r="K94" s="156">
        <f t="shared" si="23"/>
        <v>386</v>
      </c>
      <c r="L94" s="156">
        <v>15</v>
      </c>
      <c r="M94" s="156">
        <f t="shared" si="24"/>
        <v>0</v>
      </c>
      <c r="N94" s="156">
        <v>2.4000000000000001E-4</v>
      </c>
      <c r="O94" s="156">
        <f t="shared" si="25"/>
        <v>0</v>
      </c>
      <c r="P94" s="156">
        <v>0</v>
      </c>
      <c r="Q94" s="156">
        <f t="shared" si="26"/>
        <v>0</v>
      </c>
      <c r="R94" s="156"/>
      <c r="S94" s="156" t="s">
        <v>485</v>
      </c>
      <c r="T94" s="156" t="s">
        <v>382</v>
      </c>
      <c r="U94" s="156">
        <v>0</v>
      </c>
      <c r="V94" s="156">
        <f t="shared" si="27"/>
        <v>0</v>
      </c>
      <c r="W94" s="156"/>
      <c r="X94" s="156" t="s">
        <v>383</v>
      </c>
      <c r="Y94" s="147"/>
      <c r="Z94" s="147"/>
      <c r="AA94" s="147"/>
      <c r="AB94" s="147"/>
      <c r="AC94" s="147"/>
      <c r="AD94" s="147"/>
      <c r="AE94" s="147"/>
      <c r="AF94" s="147" t="s">
        <v>541</v>
      </c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</row>
    <row r="95" spans="1:59" ht="22.5" outlineLevel="1" x14ac:dyDescent="0.2">
      <c r="A95" s="176">
        <v>83</v>
      </c>
      <c r="B95" s="177" t="s">
        <v>3314</v>
      </c>
      <c r="C95" s="186" t="s">
        <v>3315</v>
      </c>
      <c r="D95" s="178" t="s">
        <v>429</v>
      </c>
      <c r="E95" s="179">
        <v>1</v>
      </c>
      <c r="F95" s="174"/>
      <c r="G95" s="181">
        <f t="shared" si="21"/>
        <v>0</v>
      </c>
      <c r="H95" s="157">
        <v>0</v>
      </c>
      <c r="I95" s="156">
        <f t="shared" si="22"/>
        <v>0</v>
      </c>
      <c r="J95" s="157">
        <v>565</v>
      </c>
      <c r="K95" s="156">
        <f t="shared" si="23"/>
        <v>565</v>
      </c>
      <c r="L95" s="156">
        <v>15</v>
      </c>
      <c r="M95" s="156">
        <f t="shared" si="24"/>
        <v>0</v>
      </c>
      <c r="N95" s="156">
        <v>3.6000000000000002E-4</v>
      </c>
      <c r="O95" s="156">
        <f t="shared" si="25"/>
        <v>0</v>
      </c>
      <c r="P95" s="156">
        <v>0</v>
      </c>
      <c r="Q95" s="156">
        <f t="shared" si="26"/>
        <v>0</v>
      </c>
      <c r="R95" s="156"/>
      <c r="S95" s="156" t="s">
        <v>485</v>
      </c>
      <c r="T95" s="156" t="s">
        <v>382</v>
      </c>
      <c r="U95" s="156">
        <v>0</v>
      </c>
      <c r="V95" s="156">
        <f t="shared" si="27"/>
        <v>0</v>
      </c>
      <c r="W95" s="156"/>
      <c r="X95" s="156" t="s">
        <v>383</v>
      </c>
      <c r="Y95" s="147"/>
      <c r="Z95" s="147"/>
      <c r="AA95" s="147"/>
      <c r="AB95" s="147"/>
      <c r="AC95" s="147"/>
      <c r="AD95" s="147"/>
      <c r="AE95" s="147"/>
      <c r="AF95" s="147" t="s">
        <v>541</v>
      </c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</row>
    <row r="96" spans="1:59" ht="22.5" outlineLevel="1" x14ac:dyDescent="0.2">
      <c r="A96" s="176">
        <v>84</v>
      </c>
      <c r="B96" s="177" t="s">
        <v>3316</v>
      </c>
      <c r="C96" s="186" t="s">
        <v>3317</v>
      </c>
      <c r="D96" s="178" t="s">
        <v>429</v>
      </c>
      <c r="E96" s="179">
        <v>97</v>
      </c>
      <c r="F96" s="174"/>
      <c r="G96" s="181">
        <f t="shared" si="21"/>
        <v>0</v>
      </c>
      <c r="H96" s="157">
        <v>0</v>
      </c>
      <c r="I96" s="156">
        <f t="shared" si="22"/>
        <v>0</v>
      </c>
      <c r="J96" s="157">
        <v>238</v>
      </c>
      <c r="K96" s="156">
        <f t="shared" si="23"/>
        <v>23086</v>
      </c>
      <c r="L96" s="156">
        <v>15</v>
      </c>
      <c r="M96" s="156">
        <f t="shared" si="24"/>
        <v>0</v>
      </c>
      <c r="N96" s="156">
        <v>2.1000000000000001E-4</v>
      </c>
      <c r="O96" s="156">
        <f t="shared" si="25"/>
        <v>0.02</v>
      </c>
      <c r="P96" s="156">
        <v>0</v>
      </c>
      <c r="Q96" s="156">
        <f t="shared" si="26"/>
        <v>0</v>
      </c>
      <c r="R96" s="156"/>
      <c r="S96" s="156" t="s">
        <v>485</v>
      </c>
      <c r="T96" s="156" t="s">
        <v>382</v>
      </c>
      <c r="U96" s="156">
        <v>0</v>
      </c>
      <c r="V96" s="156">
        <f t="shared" si="27"/>
        <v>0</v>
      </c>
      <c r="W96" s="156"/>
      <c r="X96" s="156" t="s">
        <v>383</v>
      </c>
      <c r="Y96" s="147"/>
      <c r="Z96" s="147"/>
      <c r="AA96" s="147"/>
      <c r="AB96" s="147"/>
      <c r="AC96" s="147"/>
      <c r="AD96" s="147"/>
      <c r="AE96" s="147"/>
      <c r="AF96" s="147" t="s">
        <v>541</v>
      </c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</row>
    <row r="97" spans="1:59" ht="22.5" outlineLevel="1" x14ac:dyDescent="0.2">
      <c r="A97" s="176">
        <v>85</v>
      </c>
      <c r="B97" s="177" t="s">
        <v>3318</v>
      </c>
      <c r="C97" s="186" t="s">
        <v>3319</v>
      </c>
      <c r="D97" s="178" t="s">
        <v>429</v>
      </c>
      <c r="E97" s="179">
        <v>47</v>
      </c>
      <c r="F97" s="174"/>
      <c r="G97" s="181">
        <f t="shared" si="21"/>
        <v>0</v>
      </c>
      <c r="H97" s="157">
        <v>0</v>
      </c>
      <c r="I97" s="156">
        <f t="shared" si="22"/>
        <v>0</v>
      </c>
      <c r="J97" s="157">
        <v>344</v>
      </c>
      <c r="K97" s="156">
        <f t="shared" si="23"/>
        <v>16168</v>
      </c>
      <c r="L97" s="156">
        <v>15</v>
      </c>
      <c r="M97" s="156">
        <f t="shared" si="24"/>
        <v>0</v>
      </c>
      <c r="N97" s="156">
        <v>3.4000000000000002E-4</v>
      </c>
      <c r="O97" s="156">
        <f t="shared" si="25"/>
        <v>0.02</v>
      </c>
      <c r="P97" s="156">
        <v>0</v>
      </c>
      <c r="Q97" s="156">
        <f t="shared" si="26"/>
        <v>0</v>
      </c>
      <c r="R97" s="156"/>
      <c r="S97" s="156" t="s">
        <v>485</v>
      </c>
      <c r="T97" s="156" t="s">
        <v>382</v>
      </c>
      <c r="U97" s="156">
        <v>0</v>
      </c>
      <c r="V97" s="156">
        <f t="shared" si="27"/>
        <v>0</v>
      </c>
      <c r="W97" s="156"/>
      <c r="X97" s="156" t="s">
        <v>383</v>
      </c>
      <c r="Y97" s="147"/>
      <c r="Z97" s="147"/>
      <c r="AA97" s="147"/>
      <c r="AB97" s="147"/>
      <c r="AC97" s="147"/>
      <c r="AD97" s="147"/>
      <c r="AE97" s="147"/>
      <c r="AF97" s="147" t="s">
        <v>541</v>
      </c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</row>
    <row r="98" spans="1:59" outlineLevel="1" x14ac:dyDescent="0.2">
      <c r="A98" s="176">
        <v>86</v>
      </c>
      <c r="B98" s="177" t="s">
        <v>3320</v>
      </c>
      <c r="C98" s="186" t="s">
        <v>3321</v>
      </c>
      <c r="D98" s="178" t="s">
        <v>429</v>
      </c>
      <c r="E98" s="179">
        <v>20</v>
      </c>
      <c r="F98" s="174"/>
      <c r="G98" s="181">
        <f t="shared" si="21"/>
        <v>0</v>
      </c>
      <c r="H98" s="157">
        <v>0</v>
      </c>
      <c r="I98" s="156">
        <f t="shared" si="22"/>
        <v>0</v>
      </c>
      <c r="J98" s="157">
        <v>497</v>
      </c>
      <c r="K98" s="156">
        <f t="shared" si="23"/>
        <v>9940</v>
      </c>
      <c r="L98" s="156">
        <v>15</v>
      </c>
      <c r="M98" s="156">
        <f t="shared" si="24"/>
        <v>0</v>
      </c>
      <c r="N98" s="156">
        <v>5.0000000000000001E-4</v>
      </c>
      <c r="O98" s="156">
        <f t="shared" si="25"/>
        <v>0.01</v>
      </c>
      <c r="P98" s="156">
        <v>0</v>
      </c>
      <c r="Q98" s="156">
        <f t="shared" si="26"/>
        <v>0</v>
      </c>
      <c r="R98" s="156"/>
      <c r="S98" s="156" t="s">
        <v>485</v>
      </c>
      <c r="T98" s="156" t="s">
        <v>382</v>
      </c>
      <c r="U98" s="156">
        <v>0</v>
      </c>
      <c r="V98" s="156">
        <f t="shared" si="27"/>
        <v>0</v>
      </c>
      <c r="W98" s="156"/>
      <c r="X98" s="156" t="s">
        <v>383</v>
      </c>
      <c r="Y98" s="147"/>
      <c r="Z98" s="147"/>
      <c r="AA98" s="147"/>
      <c r="AB98" s="147"/>
      <c r="AC98" s="147"/>
      <c r="AD98" s="147"/>
      <c r="AE98" s="147"/>
      <c r="AF98" s="147" t="s">
        <v>541</v>
      </c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</row>
    <row r="99" spans="1:59" ht="22.5" outlineLevel="1" x14ac:dyDescent="0.2">
      <c r="A99" s="176">
        <v>87</v>
      </c>
      <c r="B99" s="177" t="s">
        <v>3322</v>
      </c>
      <c r="C99" s="186" t="s">
        <v>3323</v>
      </c>
      <c r="D99" s="178" t="s">
        <v>429</v>
      </c>
      <c r="E99" s="179">
        <v>9</v>
      </c>
      <c r="F99" s="174"/>
      <c r="G99" s="181">
        <f t="shared" si="21"/>
        <v>0</v>
      </c>
      <c r="H99" s="157">
        <v>0</v>
      </c>
      <c r="I99" s="156">
        <f t="shared" si="22"/>
        <v>0</v>
      </c>
      <c r="J99" s="157">
        <v>681</v>
      </c>
      <c r="K99" s="156">
        <f t="shared" si="23"/>
        <v>6129</v>
      </c>
      <c r="L99" s="156">
        <v>15</v>
      </c>
      <c r="M99" s="156">
        <f t="shared" si="24"/>
        <v>0</v>
      </c>
      <c r="N99" s="156">
        <v>6.9999999999999999E-4</v>
      </c>
      <c r="O99" s="156">
        <f t="shared" si="25"/>
        <v>0.01</v>
      </c>
      <c r="P99" s="156">
        <v>0</v>
      </c>
      <c r="Q99" s="156">
        <f t="shared" si="26"/>
        <v>0</v>
      </c>
      <c r="R99" s="156"/>
      <c r="S99" s="156" t="s">
        <v>485</v>
      </c>
      <c r="T99" s="156" t="s">
        <v>382</v>
      </c>
      <c r="U99" s="156">
        <v>0</v>
      </c>
      <c r="V99" s="156">
        <f t="shared" si="27"/>
        <v>0</v>
      </c>
      <c r="W99" s="156"/>
      <c r="X99" s="156" t="s">
        <v>383</v>
      </c>
      <c r="Y99" s="147"/>
      <c r="Z99" s="147"/>
      <c r="AA99" s="147"/>
      <c r="AB99" s="147"/>
      <c r="AC99" s="147"/>
      <c r="AD99" s="147"/>
      <c r="AE99" s="147"/>
      <c r="AF99" s="147" t="s">
        <v>541</v>
      </c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</row>
    <row r="100" spans="1:59" ht="22.5" outlineLevel="1" x14ac:dyDescent="0.2">
      <c r="A100" s="176">
        <v>88</v>
      </c>
      <c r="B100" s="177" t="s">
        <v>3324</v>
      </c>
      <c r="C100" s="186" t="s">
        <v>3325</v>
      </c>
      <c r="D100" s="178" t="s">
        <v>429</v>
      </c>
      <c r="E100" s="179">
        <v>2</v>
      </c>
      <c r="F100" s="174"/>
      <c r="G100" s="181">
        <f t="shared" si="21"/>
        <v>0</v>
      </c>
      <c r="H100" s="157">
        <v>0</v>
      </c>
      <c r="I100" s="156">
        <f t="shared" si="22"/>
        <v>0</v>
      </c>
      <c r="J100" s="157">
        <v>987</v>
      </c>
      <c r="K100" s="156">
        <f t="shared" si="23"/>
        <v>1974</v>
      </c>
      <c r="L100" s="156">
        <v>15</v>
      </c>
      <c r="M100" s="156">
        <f t="shared" si="24"/>
        <v>0</v>
      </c>
      <c r="N100" s="156">
        <v>1.07E-3</v>
      </c>
      <c r="O100" s="156">
        <f t="shared" si="25"/>
        <v>0</v>
      </c>
      <c r="P100" s="156">
        <v>0</v>
      </c>
      <c r="Q100" s="156">
        <f t="shared" si="26"/>
        <v>0</v>
      </c>
      <c r="R100" s="156"/>
      <c r="S100" s="156" t="s">
        <v>485</v>
      </c>
      <c r="T100" s="156" t="s">
        <v>382</v>
      </c>
      <c r="U100" s="156">
        <v>0</v>
      </c>
      <c r="V100" s="156">
        <f t="shared" si="27"/>
        <v>0</v>
      </c>
      <c r="W100" s="156"/>
      <c r="X100" s="156" t="s">
        <v>383</v>
      </c>
      <c r="Y100" s="147"/>
      <c r="Z100" s="147"/>
      <c r="AA100" s="147"/>
      <c r="AB100" s="147"/>
      <c r="AC100" s="147"/>
      <c r="AD100" s="147"/>
      <c r="AE100" s="147"/>
      <c r="AF100" s="147" t="s">
        <v>541</v>
      </c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</row>
    <row r="101" spans="1:59" outlineLevel="1" x14ac:dyDescent="0.2">
      <c r="A101" s="176">
        <v>89</v>
      </c>
      <c r="B101" s="177" t="s">
        <v>3326</v>
      </c>
      <c r="C101" s="186" t="s">
        <v>3327</v>
      </c>
      <c r="D101" s="178" t="s">
        <v>429</v>
      </c>
      <c r="E101" s="179">
        <v>2</v>
      </c>
      <c r="F101" s="174"/>
      <c r="G101" s="181">
        <f t="shared" si="21"/>
        <v>0</v>
      </c>
      <c r="H101" s="157">
        <v>0</v>
      </c>
      <c r="I101" s="156">
        <f t="shared" si="22"/>
        <v>0</v>
      </c>
      <c r="J101" s="157">
        <v>1460</v>
      </c>
      <c r="K101" s="156">
        <f t="shared" si="23"/>
        <v>2920</v>
      </c>
      <c r="L101" s="156">
        <v>15</v>
      </c>
      <c r="M101" s="156">
        <f t="shared" si="24"/>
        <v>0</v>
      </c>
      <c r="N101" s="156">
        <v>1.6800000000000001E-3</v>
      </c>
      <c r="O101" s="156">
        <f t="shared" si="25"/>
        <v>0</v>
      </c>
      <c r="P101" s="156">
        <v>0</v>
      </c>
      <c r="Q101" s="156">
        <f t="shared" si="26"/>
        <v>0</v>
      </c>
      <c r="R101" s="156"/>
      <c r="S101" s="156" t="s">
        <v>485</v>
      </c>
      <c r="T101" s="156" t="s">
        <v>382</v>
      </c>
      <c r="U101" s="156">
        <v>0</v>
      </c>
      <c r="V101" s="156">
        <f t="shared" si="27"/>
        <v>0</v>
      </c>
      <c r="W101" s="156"/>
      <c r="X101" s="156" t="s">
        <v>383</v>
      </c>
      <c r="Y101" s="147"/>
      <c r="Z101" s="147"/>
      <c r="AA101" s="147"/>
      <c r="AB101" s="147"/>
      <c r="AC101" s="147"/>
      <c r="AD101" s="147"/>
      <c r="AE101" s="147"/>
      <c r="AF101" s="147" t="s">
        <v>541</v>
      </c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</row>
    <row r="102" spans="1:59" ht="22.5" outlineLevel="1" x14ac:dyDescent="0.2">
      <c r="A102" s="176">
        <v>90</v>
      </c>
      <c r="B102" s="177" t="s">
        <v>3328</v>
      </c>
      <c r="C102" s="186" t="s">
        <v>3329</v>
      </c>
      <c r="D102" s="178" t="s">
        <v>429</v>
      </c>
      <c r="E102" s="179">
        <v>1</v>
      </c>
      <c r="F102" s="174"/>
      <c r="G102" s="181">
        <f t="shared" si="21"/>
        <v>0</v>
      </c>
      <c r="H102" s="157">
        <v>0</v>
      </c>
      <c r="I102" s="156">
        <f t="shared" si="22"/>
        <v>0</v>
      </c>
      <c r="J102" s="157">
        <v>2830</v>
      </c>
      <c r="K102" s="156">
        <f t="shared" si="23"/>
        <v>2830</v>
      </c>
      <c r="L102" s="156">
        <v>15</v>
      </c>
      <c r="M102" s="156">
        <f t="shared" si="24"/>
        <v>0</v>
      </c>
      <c r="N102" s="156">
        <v>3.15E-3</v>
      </c>
      <c r="O102" s="156">
        <f t="shared" si="25"/>
        <v>0</v>
      </c>
      <c r="P102" s="156">
        <v>0</v>
      </c>
      <c r="Q102" s="156">
        <f t="shared" si="26"/>
        <v>0</v>
      </c>
      <c r="R102" s="156"/>
      <c r="S102" s="156" t="s">
        <v>485</v>
      </c>
      <c r="T102" s="156" t="s">
        <v>382</v>
      </c>
      <c r="U102" s="156">
        <v>0</v>
      </c>
      <c r="V102" s="156">
        <f t="shared" si="27"/>
        <v>0</v>
      </c>
      <c r="W102" s="156"/>
      <c r="X102" s="156" t="s">
        <v>383</v>
      </c>
      <c r="Y102" s="147"/>
      <c r="Z102" s="147"/>
      <c r="AA102" s="147"/>
      <c r="AB102" s="147"/>
      <c r="AC102" s="147"/>
      <c r="AD102" s="147"/>
      <c r="AE102" s="147"/>
      <c r="AF102" s="147" t="s">
        <v>541</v>
      </c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</row>
    <row r="103" spans="1:59" ht="22.5" outlineLevel="1" x14ac:dyDescent="0.2">
      <c r="A103" s="176">
        <v>91</v>
      </c>
      <c r="B103" s="177" t="s">
        <v>3330</v>
      </c>
      <c r="C103" s="186" t="s">
        <v>3331</v>
      </c>
      <c r="D103" s="178" t="s">
        <v>429</v>
      </c>
      <c r="E103" s="179">
        <v>1</v>
      </c>
      <c r="F103" s="174"/>
      <c r="G103" s="181">
        <f t="shared" si="21"/>
        <v>0</v>
      </c>
      <c r="H103" s="157">
        <v>0</v>
      </c>
      <c r="I103" s="156">
        <f t="shared" si="22"/>
        <v>0</v>
      </c>
      <c r="J103" s="157">
        <v>521</v>
      </c>
      <c r="K103" s="156">
        <f t="shared" si="23"/>
        <v>521</v>
      </c>
      <c r="L103" s="156">
        <v>15</v>
      </c>
      <c r="M103" s="156">
        <f t="shared" si="24"/>
        <v>0</v>
      </c>
      <c r="N103" s="156">
        <v>4.2999999999999999E-4</v>
      </c>
      <c r="O103" s="156">
        <f t="shared" si="25"/>
        <v>0</v>
      </c>
      <c r="P103" s="156">
        <v>0</v>
      </c>
      <c r="Q103" s="156">
        <f t="shared" si="26"/>
        <v>0</v>
      </c>
      <c r="R103" s="156"/>
      <c r="S103" s="156" t="s">
        <v>485</v>
      </c>
      <c r="T103" s="156" t="s">
        <v>382</v>
      </c>
      <c r="U103" s="156">
        <v>0</v>
      </c>
      <c r="V103" s="156">
        <f t="shared" si="27"/>
        <v>0</v>
      </c>
      <c r="W103" s="156"/>
      <c r="X103" s="156" t="s">
        <v>383</v>
      </c>
      <c r="Y103" s="147"/>
      <c r="Z103" s="147"/>
      <c r="AA103" s="147"/>
      <c r="AB103" s="147"/>
      <c r="AC103" s="147"/>
      <c r="AD103" s="147"/>
      <c r="AE103" s="147"/>
      <c r="AF103" s="147" t="s">
        <v>541</v>
      </c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</row>
    <row r="104" spans="1:59" outlineLevel="1" x14ac:dyDescent="0.2">
      <c r="A104" s="176">
        <v>92</v>
      </c>
      <c r="B104" s="177" t="s">
        <v>3332</v>
      </c>
      <c r="C104" s="186" t="s">
        <v>3333</v>
      </c>
      <c r="D104" s="178" t="s">
        <v>429</v>
      </c>
      <c r="E104" s="179">
        <v>2</v>
      </c>
      <c r="F104" s="174"/>
      <c r="G104" s="181">
        <f t="shared" si="21"/>
        <v>0</v>
      </c>
      <c r="H104" s="157">
        <v>0</v>
      </c>
      <c r="I104" s="156">
        <f t="shared" si="22"/>
        <v>0</v>
      </c>
      <c r="J104" s="157">
        <v>1190</v>
      </c>
      <c r="K104" s="156">
        <f t="shared" si="23"/>
        <v>2380</v>
      </c>
      <c r="L104" s="156">
        <v>15</v>
      </c>
      <c r="M104" s="156">
        <f t="shared" si="24"/>
        <v>0</v>
      </c>
      <c r="N104" s="156">
        <v>1.0399999999999999E-3</v>
      </c>
      <c r="O104" s="156">
        <f t="shared" si="25"/>
        <v>0</v>
      </c>
      <c r="P104" s="156">
        <v>0</v>
      </c>
      <c r="Q104" s="156">
        <f t="shared" si="26"/>
        <v>0</v>
      </c>
      <c r="R104" s="156"/>
      <c r="S104" s="156" t="s">
        <v>485</v>
      </c>
      <c r="T104" s="156" t="s">
        <v>382</v>
      </c>
      <c r="U104" s="156">
        <v>0</v>
      </c>
      <c r="V104" s="156">
        <f t="shared" si="27"/>
        <v>0</v>
      </c>
      <c r="W104" s="156"/>
      <c r="X104" s="156" t="s">
        <v>383</v>
      </c>
      <c r="Y104" s="147"/>
      <c r="Z104" s="147"/>
      <c r="AA104" s="147"/>
      <c r="AB104" s="147"/>
      <c r="AC104" s="147"/>
      <c r="AD104" s="147"/>
      <c r="AE104" s="147"/>
      <c r="AF104" s="147" t="s">
        <v>541</v>
      </c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</row>
    <row r="105" spans="1:59" ht="22.5" outlineLevel="1" x14ac:dyDescent="0.2">
      <c r="A105" s="176">
        <v>93</v>
      </c>
      <c r="B105" s="177" t="s">
        <v>3334</v>
      </c>
      <c r="C105" s="186" t="s">
        <v>3335</v>
      </c>
      <c r="D105" s="178" t="s">
        <v>429</v>
      </c>
      <c r="E105" s="179">
        <v>2</v>
      </c>
      <c r="F105" s="174"/>
      <c r="G105" s="181">
        <f t="shared" si="21"/>
        <v>0</v>
      </c>
      <c r="H105" s="157">
        <v>0</v>
      </c>
      <c r="I105" s="156">
        <f t="shared" si="22"/>
        <v>0</v>
      </c>
      <c r="J105" s="157">
        <v>701</v>
      </c>
      <c r="K105" s="156">
        <f t="shared" si="23"/>
        <v>1402</v>
      </c>
      <c r="L105" s="156">
        <v>15</v>
      </c>
      <c r="M105" s="156">
        <f t="shared" si="24"/>
        <v>0</v>
      </c>
      <c r="N105" s="156">
        <v>5.5999999999999995E-4</v>
      </c>
      <c r="O105" s="156">
        <f t="shared" si="25"/>
        <v>0</v>
      </c>
      <c r="P105" s="156">
        <v>0</v>
      </c>
      <c r="Q105" s="156">
        <f t="shared" si="26"/>
        <v>0</v>
      </c>
      <c r="R105" s="156"/>
      <c r="S105" s="156" t="s">
        <v>485</v>
      </c>
      <c r="T105" s="156" t="s">
        <v>382</v>
      </c>
      <c r="U105" s="156">
        <v>0</v>
      </c>
      <c r="V105" s="156">
        <f t="shared" si="27"/>
        <v>0</v>
      </c>
      <c r="W105" s="156"/>
      <c r="X105" s="156" t="s">
        <v>383</v>
      </c>
      <c r="Y105" s="147"/>
      <c r="Z105" s="147"/>
      <c r="AA105" s="147"/>
      <c r="AB105" s="147"/>
      <c r="AC105" s="147"/>
      <c r="AD105" s="147"/>
      <c r="AE105" s="147"/>
      <c r="AF105" s="147" t="s">
        <v>541</v>
      </c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</row>
    <row r="106" spans="1:59" outlineLevel="1" x14ac:dyDescent="0.2">
      <c r="A106" s="176">
        <v>94</v>
      </c>
      <c r="B106" s="177" t="s">
        <v>3336</v>
      </c>
      <c r="C106" s="186" t="s">
        <v>3337</v>
      </c>
      <c r="D106" s="178" t="s">
        <v>429</v>
      </c>
      <c r="E106" s="179">
        <v>16</v>
      </c>
      <c r="F106" s="174"/>
      <c r="G106" s="181">
        <f t="shared" si="21"/>
        <v>0</v>
      </c>
      <c r="H106" s="157">
        <v>0</v>
      </c>
      <c r="I106" s="156">
        <f t="shared" si="22"/>
        <v>0</v>
      </c>
      <c r="J106" s="157">
        <v>1718.72</v>
      </c>
      <c r="K106" s="156">
        <f t="shared" si="23"/>
        <v>27499.52</v>
      </c>
      <c r="L106" s="156">
        <v>15</v>
      </c>
      <c r="M106" s="156">
        <f t="shared" si="24"/>
        <v>0</v>
      </c>
      <c r="N106" s="156">
        <v>2.1000000000000001E-4</v>
      </c>
      <c r="O106" s="156">
        <f t="shared" si="25"/>
        <v>0</v>
      </c>
      <c r="P106" s="156">
        <v>0</v>
      </c>
      <c r="Q106" s="156">
        <f t="shared" si="26"/>
        <v>0</v>
      </c>
      <c r="R106" s="156"/>
      <c r="S106" s="156" t="s">
        <v>485</v>
      </c>
      <c r="T106" s="156" t="s">
        <v>382</v>
      </c>
      <c r="U106" s="156">
        <v>0</v>
      </c>
      <c r="V106" s="156">
        <f t="shared" si="27"/>
        <v>0</v>
      </c>
      <c r="W106" s="156"/>
      <c r="X106" s="156" t="s">
        <v>383</v>
      </c>
      <c r="Y106" s="147"/>
      <c r="Z106" s="147"/>
      <c r="AA106" s="147"/>
      <c r="AB106" s="147"/>
      <c r="AC106" s="147"/>
      <c r="AD106" s="147"/>
      <c r="AE106" s="147"/>
      <c r="AF106" s="147" t="s">
        <v>541</v>
      </c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</row>
    <row r="107" spans="1:59" outlineLevel="1" x14ac:dyDescent="0.2">
      <c r="A107" s="176">
        <v>95</v>
      </c>
      <c r="B107" s="177" t="s">
        <v>3338</v>
      </c>
      <c r="C107" s="186" t="s">
        <v>3339</v>
      </c>
      <c r="D107" s="178" t="s">
        <v>429</v>
      </c>
      <c r="E107" s="179">
        <v>1</v>
      </c>
      <c r="F107" s="174"/>
      <c r="G107" s="181">
        <f t="shared" si="21"/>
        <v>0</v>
      </c>
      <c r="H107" s="157">
        <v>0</v>
      </c>
      <c r="I107" s="156">
        <f t="shared" si="22"/>
        <v>0</v>
      </c>
      <c r="J107" s="157">
        <v>7220</v>
      </c>
      <c r="K107" s="156">
        <f t="shared" si="23"/>
        <v>7220</v>
      </c>
      <c r="L107" s="156">
        <v>15</v>
      </c>
      <c r="M107" s="156">
        <f t="shared" si="24"/>
        <v>0</v>
      </c>
      <c r="N107" s="156">
        <v>3.7699999999999999E-3</v>
      </c>
      <c r="O107" s="156">
        <f t="shared" si="25"/>
        <v>0</v>
      </c>
      <c r="P107" s="156">
        <v>0</v>
      </c>
      <c r="Q107" s="156">
        <f t="shared" si="26"/>
        <v>0</v>
      </c>
      <c r="R107" s="156"/>
      <c r="S107" s="156" t="s">
        <v>485</v>
      </c>
      <c r="T107" s="156" t="s">
        <v>382</v>
      </c>
      <c r="U107" s="156">
        <v>0</v>
      </c>
      <c r="V107" s="156">
        <f t="shared" si="27"/>
        <v>0</v>
      </c>
      <c r="W107" s="156"/>
      <c r="X107" s="156" t="s">
        <v>383</v>
      </c>
      <c r="Y107" s="147"/>
      <c r="Z107" s="147"/>
      <c r="AA107" s="147"/>
      <c r="AB107" s="147"/>
      <c r="AC107" s="147"/>
      <c r="AD107" s="147"/>
      <c r="AE107" s="147"/>
      <c r="AF107" s="147" t="s">
        <v>541</v>
      </c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</row>
    <row r="108" spans="1:59" ht="22.5" outlineLevel="1" x14ac:dyDescent="0.2">
      <c r="A108" s="176">
        <v>96</v>
      </c>
      <c r="B108" s="177" t="s">
        <v>3340</v>
      </c>
      <c r="C108" s="186" t="s">
        <v>3341</v>
      </c>
      <c r="D108" s="178" t="s">
        <v>1884</v>
      </c>
      <c r="E108" s="179">
        <v>4</v>
      </c>
      <c r="F108" s="174"/>
      <c r="G108" s="181">
        <f t="shared" si="21"/>
        <v>0</v>
      </c>
      <c r="H108" s="157">
        <v>0</v>
      </c>
      <c r="I108" s="156">
        <f t="shared" si="22"/>
        <v>0</v>
      </c>
      <c r="J108" s="157">
        <v>8020</v>
      </c>
      <c r="K108" s="156">
        <f t="shared" si="23"/>
        <v>32080</v>
      </c>
      <c r="L108" s="156">
        <v>15</v>
      </c>
      <c r="M108" s="156">
        <f t="shared" si="24"/>
        <v>0</v>
      </c>
      <c r="N108" s="156">
        <v>2.8199999999999999E-2</v>
      </c>
      <c r="O108" s="156">
        <f t="shared" si="25"/>
        <v>0.11</v>
      </c>
      <c r="P108" s="156">
        <v>0</v>
      </c>
      <c r="Q108" s="156">
        <f t="shared" si="26"/>
        <v>0</v>
      </c>
      <c r="R108" s="156"/>
      <c r="S108" s="156" t="s">
        <v>485</v>
      </c>
      <c r="T108" s="156" t="s">
        <v>382</v>
      </c>
      <c r="U108" s="156">
        <v>0</v>
      </c>
      <c r="V108" s="156">
        <f t="shared" si="27"/>
        <v>0</v>
      </c>
      <c r="W108" s="156"/>
      <c r="X108" s="156" t="s">
        <v>383</v>
      </c>
      <c r="Y108" s="147"/>
      <c r="Z108" s="147"/>
      <c r="AA108" s="147"/>
      <c r="AB108" s="147"/>
      <c r="AC108" s="147"/>
      <c r="AD108" s="147"/>
      <c r="AE108" s="147"/>
      <c r="AF108" s="147" t="s">
        <v>541</v>
      </c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</row>
    <row r="109" spans="1:59" ht="22.5" outlineLevel="1" x14ac:dyDescent="0.2">
      <c r="A109" s="176">
        <v>97</v>
      </c>
      <c r="B109" s="177" t="s">
        <v>3342</v>
      </c>
      <c r="C109" s="186" t="s">
        <v>3343</v>
      </c>
      <c r="D109" s="178" t="s">
        <v>1884</v>
      </c>
      <c r="E109" s="179">
        <v>1</v>
      </c>
      <c r="F109" s="174"/>
      <c r="G109" s="181">
        <f t="shared" si="21"/>
        <v>0</v>
      </c>
      <c r="H109" s="157">
        <v>0</v>
      </c>
      <c r="I109" s="156">
        <f t="shared" si="22"/>
        <v>0</v>
      </c>
      <c r="J109" s="157">
        <v>8810</v>
      </c>
      <c r="K109" s="156">
        <f t="shared" si="23"/>
        <v>8810</v>
      </c>
      <c r="L109" s="156">
        <v>15</v>
      </c>
      <c r="M109" s="156">
        <f t="shared" si="24"/>
        <v>0</v>
      </c>
      <c r="N109" s="156">
        <v>2.92E-2</v>
      </c>
      <c r="O109" s="156">
        <f t="shared" si="25"/>
        <v>0.03</v>
      </c>
      <c r="P109" s="156">
        <v>0</v>
      </c>
      <c r="Q109" s="156">
        <f t="shared" si="26"/>
        <v>0</v>
      </c>
      <c r="R109" s="156"/>
      <c r="S109" s="156" t="s">
        <v>485</v>
      </c>
      <c r="T109" s="156" t="s">
        <v>382</v>
      </c>
      <c r="U109" s="156">
        <v>0</v>
      </c>
      <c r="V109" s="156">
        <f t="shared" si="27"/>
        <v>0</v>
      </c>
      <c r="W109" s="156"/>
      <c r="X109" s="156" t="s">
        <v>383</v>
      </c>
      <c r="Y109" s="147"/>
      <c r="Z109" s="147"/>
      <c r="AA109" s="147"/>
      <c r="AB109" s="147"/>
      <c r="AC109" s="147"/>
      <c r="AD109" s="147"/>
      <c r="AE109" s="147"/>
      <c r="AF109" s="147" t="s">
        <v>541</v>
      </c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</row>
    <row r="110" spans="1:59" outlineLevel="1" x14ac:dyDescent="0.2">
      <c r="A110" s="176">
        <v>98</v>
      </c>
      <c r="B110" s="177" t="s">
        <v>3344</v>
      </c>
      <c r="C110" s="186" t="s">
        <v>3273</v>
      </c>
      <c r="D110" s="178" t="s">
        <v>437</v>
      </c>
      <c r="E110" s="179">
        <v>200</v>
      </c>
      <c r="F110" s="174"/>
      <c r="G110" s="181">
        <f t="shared" si="21"/>
        <v>0</v>
      </c>
      <c r="H110" s="157">
        <v>0</v>
      </c>
      <c r="I110" s="156">
        <f t="shared" si="22"/>
        <v>0</v>
      </c>
      <c r="J110" s="157">
        <v>150</v>
      </c>
      <c r="K110" s="156">
        <f t="shared" si="23"/>
        <v>30000</v>
      </c>
      <c r="L110" s="156">
        <v>15</v>
      </c>
      <c r="M110" s="156">
        <f t="shared" si="24"/>
        <v>0</v>
      </c>
      <c r="N110" s="156">
        <v>0</v>
      </c>
      <c r="O110" s="156">
        <f t="shared" si="25"/>
        <v>0</v>
      </c>
      <c r="P110" s="156">
        <v>0</v>
      </c>
      <c r="Q110" s="156">
        <f t="shared" si="26"/>
        <v>0</v>
      </c>
      <c r="R110" s="156"/>
      <c r="S110" s="156" t="s">
        <v>485</v>
      </c>
      <c r="T110" s="156" t="s">
        <v>382</v>
      </c>
      <c r="U110" s="156">
        <v>0</v>
      </c>
      <c r="V110" s="156">
        <f t="shared" si="27"/>
        <v>0</v>
      </c>
      <c r="W110" s="156"/>
      <c r="X110" s="156" t="s">
        <v>383</v>
      </c>
      <c r="Y110" s="147"/>
      <c r="Z110" s="147"/>
      <c r="AA110" s="147"/>
      <c r="AB110" s="147"/>
      <c r="AC110" s="147"/>
      <c r="AD110" s="147"/>
      <c r="AE110" s="147"/>
      <c r="AF110" s="147" t="s">
        <v>541</v>
      </c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</row>
    <row r="111" spans="1:59" ht="22.5" outlineLevel="1" x14ac:dyDescent="0.2">
      <c r="A111" s="176">
        <v>99</v>
      </c>
      <c r="B111" s="177" t="s">
        <v>3345</v>
      </c>
      <c r="C111" s="186" t="s">
        <v>3275</v>
      </c>
      <c r="D111" s="178" t="s">
        <v>1884</v>
      </c>
      <c r="E111" s="179">
        <v>1</v>
      </c>
      <c r="F111" s="174"/>
      <c r="G111" s="181">
        <f t="shared" si="21"/>
        <v>0</v>
      </c>
      <c r="H111" s="157">
        <v>0</v>
      </c>
      <c r="I111" s="156">
        <f t="shared" si="22"/>
        <v>0</v>
      </c>
      <c r="J111" s="157">
        <v>56000</v>
      </c>
      <c r="K111" s="156">
        <f t="shared" si="23"/>
        <v>56000</v>
      </c>
      <c r="L111" s="156">
        <v>15</v>
      </c>
      <c r="M111" s="156">
        <f t="shared" si="24"/>
        <v>0</v>
      </c>
      <c r="N111" s="156">
        <v>0</v>
      </c>
      <c r="O111" s="156">
        <f t="shared" si="25"/>
        <v>0</v>
      </c>
      <c r="P111" s="156">
        <v>0</v>
      </c>
      <c r="Q111" s="156">
        <f t="shared" si="26"/>
        <v>0</v>
      </c>
      <c r="R111" s="156"/>
      <c r="S111" s="156" t="s">
        <v>485</v>
      </c>
      <c r="T111" s="156" t="s">
        <v>382</v>
      </c>
      <c r="U111" s="156">
        <v>0</v>
      </c>
      <c r="V111" s="156">
        <f t="shared" si="27"/>
        <v>0</v>
      </c>
      <c r="W111" s="156"/>
      <c r="X111" s="156" t="s">
        <v>383</v>
      </c>
      <c r="Y111" s="147"/>
      <c r="Z111" s="147"/>
      <c r="AA111" s="147"/>
      <c r="AB111" s="147"/>
      <c r="AC111" s="147"/>
      <c r="AD111" s="147"/>
      <c r="AE111" s="147"/>
      <c r="AF111" s="147" t="s">
        <v>541</v>
      </c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</row>
    <row r="112" spans="1:59" ht="22.5" outlineLevel="1" x14ac:dyDescent="0.2">
      <c r="A112" s="176">
        <v>100</v>
      </c>
      <c r="B112" s="177" t="s">
        <v>3346</v>
      </c>
      <c r="C112" s="186" t="s">
        <v>3277</v>
      </c>
      <c r="D112" s="178" t="s">
        <v>429</v>
      </c>
      <c r="E112" s="179">
        <v>56</v>
      </c>
      <c r="F112" s="174"/>
      <c r="G112" s="181">
        <f t="shared" si="21"/>
        <v>0</v>
      </c>
      <c r="H112" s="157">
        <v>0</v>
      </c>
      <c r="I112" s="156">
        <f t="shared" si="22"/>
        <v>0</v>
      </c>
      <c r="J112" s="157">
        <v>254</v>
      </c>
      <c r="K112" s="156">
        <f t="shared" si="23"/>
        <v>14224</v>
      </c>
      <c r="L112" s="156">
        <v>15</v>
      </c>
      <c r="M112" s="156">
        <f t="shared" si="24"/>
        <v>0</v>
      </c>
      <c r="N112" s="156">
        <v>0</v>
      </c>
      <c r="O112" s="156">
        <f t="shared" si="25"/>
        <v>0</v>
      </c>
      <c r="P112" s="156">
        <v>0</v>
      </c>
      <c r="Q112" s="156">
        <f t="shared" si="26"/>
        <v>0</v>
      </c>
      <c r="R112" s="156"/>
      <c r="S112" s="156" t="s">
        <v>485</v>
      </c>
      <c r="T112" s="156" t="s">
        <v>382</v>
      </c>
      <c r="U112" s="156">
        <v>0</v>
      </c>
      <c r="V112" s="156">
        <f t="shared" si="27"/>
        <v>0</v>
      </c>
      <c r="W112" s="156"/>
      <c r="X112" s="156" t="s">
        <v>383</v>
      </c>
      <c r="Y112" s="147"/>
      <c r="Z112" s="147"/>
      <c r="AA112" s="147"/>
      <c r="AB112" s="147"/>
      <c r="AC112" s="147"/>
      <c r="AD112" s="147"/>
      <c r="AE112" s="147"/>
      <c r="AF112" s="147" t="s">
        <v>541</v>
      </c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</row>
    <row r="113" spans="1:59" ht="22.5" outlineLevel="1" x14ac:dyDescent="0.2">
      <c r="A113" s="176">
        <v>101</v>
      </c>
      <c r="B113" s="177" t="s">
        <v>3347</v>
      </c>
      <c r="C113" s="186" t="s">
        <v>3348</v>
      </c>
      <c r="D113" s="178" t="s">
        <v>397</v>
      </c>
      <c r="E113" s="179">
        <v>1666.35</v>
      </c>
      <c r="F113" s="174"/>
      <c r="G113" s="181">
        <f t="shared" si="21"/>
        <v>0</v>
      </c>
      <c r="H113" s="157">
        <v>0</v>
      </c>
      <c r="I113" s="156">
        <f t="shared" si="22"/>
        <v>0</v>
      </c>
      <c r="J113" s="157">
        <v>45.8</v>
      </c>
      <c r="K113" s="156">
        <f t="shared" si="23"/>
        <v>76318.83</v>
      </c>
      <c r="L113" s="156">
        <v>15</v>
      </c>
      <c r="M113" s="156">
        <f t="shared" si="24"/>
        <v>0</v>
      </c>
      <c r="N113" s="156">
        <v>1.9000000000000001E-4</v>
      </c>
      <c r="O113" s="156">
        <f t="shared" si="25"/>
        <v>0.32</v>
      </c>
      <c r="P113" s="156">
        <v>0</v>
      </c>
      <c r="Q113" s="156">
        <f t="shared" si="26"/>
        <v>0</v>
      </c>
      <c r="R113" s="156"/>
      <c r="S113" s="156" t="s">
        <v>485</v>
      </c>
      <c r="T113" s="156" t="s">
        <v>382</v>
      </c>
      <c r="U113" s="156">
        <v>0</v>
      </c>
      <c r="V113" s="156">
        <f t="shared" si="27"/>
        <v>0</v>
      </c>
      <c r="W113" s="156"/>
      <c r="X113" s="156" t="s">
        <v>383</v>
      </c>
      <c r="Y113" s="147"/>
      <c r="Z113" s="147"/>
      <c r="AA113" s="147"/>
      <c r="AB113" s="147"/>
      <c r="AC113" s="147"/>
      <c r="AD113" s="147"/>
      <c r="AE113" s="147"/>
      <c r="AF113" s="147" t="s">
        <v>541</v>
      </c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</row>
    <row r="114" spans="1:59" ht="22.5" outlineLevel="1" x14ac:dyDescent="0.2">
      <c r="A114" s="176">
        <v>102</v>
      </c>
      <c r="B114" s="177" t="s">
        <v>3349</v>
      </c>
      <c r="C114" s="186" t="s">
        <v>3350</v>
      </c>
      <c r="D114" s="178" t="s">
        <v>397</v>
      </c>
      <c r="E114" s="179">
        <v>1666.35</v>
      </c>
      <c r="F114" s="174"/>
      <c r="G114" s="181">
        <f t="shared" si="21"/>
        <v>0</v>
      </c>
      <c r="H114" s="157">
        <v>0</v>
      </c>
      <c r="I114" s="156">
        <f t="shared" si="22"/>
        <v>0</v>
      </c>
      <c r="J114" s="157">
        <v>41.4</v>
      </c>
      <c r="K114" s="156">
        <f t="shared" si="23"/>
        <v>68986.89</v>
      </c>
      <c r="L114" s="156">
        <v>15</v>
      </c>
      <c r="M114" s="156">
        <f t="shared" si="24"/>
        <v>0</v>
      </c>
      <c r="N114" s="156">
        <v>1.0000000000000001E-5</v>
      </c>
      <c r="O114" s="156">
        <f t="shared" si="25"/>
        <v>0.02</v>
      </c>
      <c r="P114" s="156">
        <v>0</v>
      </c>
      <c r="Q114" s="156">
        <f t="shared" si="26"/>
        <v>0</v>
      </c>
      <c r="R114" s="156"/>
      <c r="S114" s="156" t="s">
        <v>485</v>
      </c>
      <c r="T114" s="156" t="s">
        <v>382</v>
      </c>
      <c r="U114" s="156">
        <v>0</v>
      </c>
      <c r="V114" s="156">
        <f t="shared" si="27"/>
        <v>0</v>
      </c>
      <c r="W114" s="156"/>
      <c r="X114" s="156" t="s">
        <v>383</v>
      </c>
      <c r="Y114" s="147"/>
      <c r="Z114" s="147"/>
      <c r="AA114" s="147"/>
      <c r="AB114" s="147"/>
      <c r="AC114" s="147"/>
      <c r="AD114" s="147"/>
      <c r="AE114" s="147"/>
      <c r="AF114" s="147" t="s">
        <v>541</v>
      </c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</row>
    <row r="115" spans="1:59" ht="22.5" outlineLevel="1" x14ac:dyDescent="0.2">
      <c r="A115" s="176">
        <v>103</v>
      </c>
      <c r="B115" s="177" t="s">
        <v>3351</v>
      </c>
      <c r="C115" s="186" t="s">
        <v>3352</v>
      </c>
      <c r="D115" s="178" t="s">
        <v>413</v>
      </c>
      <c r="E115" s="179">
        <v>3.8039999999999998</v>
      </c>
      <c r="F115" s="174"/>
      <c r="G115" s="181">
        <f t="shared" si="21"/>
        <v>0</v>
      </c>
      <c r="H115" s="157">
        <v>0</v>
      </c>
      <c r="I115" s="156">
        <f t="shared" si="22"/>
        <v>0</v>
      </c>
      <c r="J115" s="157">
        <v>608</v>
      </c>
      <c r="K115" s="156">
        <f t="shared" si="23"/>
        <v>2312.83</v>
      </c>
      <c r="L115" s="156">
        <v>15</v>
      </c>
      <c r="M115" s="156">
        <f t="shared" si="24"/>
        <v>0</v>
      </c>
      <c r="N115" s="156">
        <v>0</v>
      </c>
      <c r="O115" s="156">
        <f t="shared" si="25"/>
        <v>0</v>
      </c>
      <c r="P115" s="156">
        <v>0</v>
      </c>
      <c r="Q115" s="156">
        <f t="shared" si="26"/>
        <v>0</v>
      </c>
      <c r="R115" s="156"/>
      <c r="S115" s="156" t="s">
        <v>485</v>
      </c>
      <c r="T115" s="156" t="s">
        <v>382</v>
      </c>
      <c r="U115" s="156">
        <v>0</v>
      </c>
      <c r="V115" s="156">
        <f t="shared" si="27"/>
        <v>0</v>
      </c>
      <c r="W115" s="156"/>
      <c r="X115" s="156" t="s">
        <v>383</v>
      </c>
      <c r="Y115" s="147"/>
      <c r="Z115" s="147"/>
      <c r="AA115" s="147"/>
      <c r="AB115" s="147"/>
      <c r="AC115" s="147"/>
      <c r="AD115" s="147"/>
      <c r="AE115" s="147"/>
      <c r="AF115" s="147" t="s">
        <v>541</v>
      </c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</row>
    <row r="116" spans="1:59" x14ac:dyDescent="0.2">
      <c r="A116" s="164" t="s">
        <v>376</v>
      </c>
      <c r="B116" s="165" t="s">
        <v>311</v>
      </c>
      <c r="C116" s="183" t="s">
        <v>312</v>
      </c>
      <c r="D116" s="166"/>
      <c r="E116" s="167"/>
      <c r="F116" s="168"/>
      <c r="G116" s="169">
        <f>SUMIF(AF117:AF122,"&lt;&gt;NOR",G117:G122)</f>
        <v>0</v>
      </c>
      <c r="H116" s="163"/>
      <c r="I116" s="163">
        <f>SUM(I117:I122)</f>
        <v>0</v>
      </c>
      <c r="J116" s="163"/>
      <c r="K116" s="163">
        <f>SUM(K117:K122)</f>
        <v>57441.119999999995</v>
      </c>
      <c r="L116" s="163"/>
      <c r="M116" s="163">
        <f>SUM(M117:M122)</f>
        <v>0</v>
      </c>
      <c r="N116" s="163"/>
      <c r="O116" s="163">
        <f>SUM(O117:O122)</f>
        <v>0.09</v>
      </c>
      <c r="P116" s="163"/>
      <c r="Q116" s="163">
        <f>SUM(Q117:Q122)</f>
        <v>0</v>
      </c>
      <c r="R116" s="163"/>
      <c r="S116" s="163"/>
      <c r="T116" s="163"/>
      <c r="U116" s="163"/>
      <c r="V116" s="163">
        <f>SUM(V117:V122)</f>
        <v>0</v>
      </c>
      <c r="W116" s="163"/>
      <c r="X116" s="163"/>
      <c r="AF116" t="s">
        <v>377</v>
      </c>
    </row>
    <row r="117" spans="1:59" outlineLevel="1" x14ac:dyDescent="0.2">
      <c r="A117" s="176">
        <v>104</v>
      </c>
      <c r="B117" s="177" t="s">
        <v>3353</v>
      </c>
      <c r="C117" s="186" t="s">
        <v>3354</v>
      </c>
      <c r="D117" s="178" t="s">
        <v>1884</v>
      </c>
      <c r="E117" s="179">
        <v>1</v>
      </c>
      <c r="F117" s="174"/>
      <c r="G117" s="181">
        <f>ROUND(E117*F117,2)</f>
        <v>0</v>
      </c>
      <c r="H117" s="157">
        <v>0</v>
      </c>
      <c r="I117" s="156">
        <f>ROUND(E117*H117,2)</f>
        <v>0</v>
      </c>
      <c r="J117" s="157">
        <v>11086.23</v>
      </c>
      <c r="K117" s="156">
        <f>ROUND(E117*J117,2)</f>
        <v>11086.23</v>
      </c>
      <c r="L117" s="156">
        <v>15</v>
      </c>
      <c r="M117" s="156">
        <f>G117*(1+L117/100)</f>
        <v>0</v>
      </c>
      <c r="N117" s="156">
        <v>1.336E-2</v>
      </c>
      <c r="O117" s="156">
        <f>ROUND(E117*N117,2)</f>
        <v>0.01</v>
      </c>
      <c r="P117" s="156">
        <v>0</v>
      </c>
      <c r="Q117" s="156">
        <f>ROUND(E117*P117,2)</f>
        <v>0</v>
      </c>
      <c r="R117" s="156"/>
      <c r="S117" s="156" t="s">
        <v>485</v>
      </c>
      <c r="T117" s="156" t="s">
        <v>382</v>
      </c>
      <c r="U117" s="156">
        <v>0</v>
      </c>
      <c r="V117" s="156">
        <f>ROUND(E117*U117,2)</f>
        <v>0</v>
      </c>
      <c r="W117" s="156"/>
      <c r="X117" s="156" t="s">
        <v>383</v>
      </c>
      <c r="Y117" s="147"/>
      <c r="Z117" s="147"/>
      <c r="AA117" s="147"/>
      <c r="AB117" s="147"/>
      <c r="AC117" s="147"/>
      <c r="AD117" s="147"/>
      <c r="AE117" s="147"/>
      <c r="AF117" s="147" t="s">
        <v>541</v>
      </c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</row>
    <row r="118" spans="1:59" outlineLevel="1" x14ac:dyDescent="0.2">
      <c r="A118" s="176">
        <v>105</v>
      </c>
      <c r="B118" s="177" t="s">
        <v>3355</v>
      </c>
      <c r="C118" s="186" t="s">
        <v>3356</v>
      </c>
      <c r="D118" s="178" t="s">
        <v>1884</v>
      </c>
      <c r="E118" s="179">
        <v>2</v>
      </c>
      <c r="F118" s="174"/>
      <c r="G118" s="181">
        <f>ROUND(E118*F118,2)</f>
        <v>0</v>
      </c>
      <c r="H118" s="157">
        <v>0</v>
      </c>
      <c r="I118" s="156">
        <f>ROUND(E118*H118,2)</f>
        <v>0</v>
      </c>
      <c r="J118" s="157">
        <v>2010</v>
      </c>
      <c r="K118" s="156">
        <f>ROUND(E118*J118,2)</f>
        <v>4020</v>
      </c>
      <c r="L118" s="156">
        <v>15</v>
      </c>
      <c r="M118" s="156">
        <f>G118*(1+L118/100)</f>
        <v>0</v>
      </c>
      <c r="N118" s="156">
        <v>3.5999999999999999E-3</v>
      </c>
      <c r="O118" s="156">
        <f>ROUND(E118*N118,2)</f>
        <v>0.01</v>
      </c>
      <c r="P118" s="156">
        <v>0</v>
      </c>
      <c r="Q118" s="156">
        <f>ROUND(E118*P118,2)</f>
        <v>0</v>
      </c>
      <c r="R118" s="156"/>
      <c r="S118" s="156" t="s">
        <v>485</v>
      </c>
      <c r="T118" s="156" t="s">
        <v>382</v>
      </c>
      <c r="U118" s="156">
        <v>0</v>
      </c>
      <c r="V118" s="156">
        <f>ROUND(E118*U118,2)</f>
        <v>0</v>
      </c>
      <c r="W118" s="156"/>
      <c r="X118" s="156" t="s">
        <v>383</v>
      </c>
      <c r="Y118" s="147"/>
      <c r="Z118" s="147"/>
      <c r="AA118" s="147"/>
      <c r="AB118" s="147"/>
      <c r="AC118" s="147"/>
      <c r="AD118" s="147"/>
      <c r="AE118" s="147"/>
      <c r="AF118" s="147" t="s">
        <v>541</v>
      </c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</row>
    <row r="119" spans="1:59" ht="22.5" outlineLevel="1" x14ac:dyDescent="0.2">
      <c r="A119" s="176">
        <v>106</v>
      </c>
      <c r="B119" s="177" t="s">
        <v>3357</v>
      </c>
      <c r="C119" s="186" t="s">
        <v>3358</v>
      </c>
      <c r="D119" s="178" t="s">
        <v>1884</v>
      </c>
      <c r="E119" s="179">
        <v>1</v>
      </c>
      <c r="F119" s="174"/>
      <c r="G119" s="181">
        <f>ROUND(E119*F119,2)</f>
        <v>0</v>
      </c>
      <c r="H119" s="157">
        <v>0</v>
      </c>
      <c r="I119" s="156">
        <f>ROUND(E119*H119,2)</f>
        <v>0</v>
      </c>
      <c r="J119" s="157">
        <v>6428.44</v>
      </c>
      <c r="K119" s="156">
        <f>ROUND(E119*J119,2)</f>
        <v>6428.44</v>
      </c>
      <c r="L119" s="156">
        <v>15</v>
      </c>
      <c r="M119" s="156">
        <f>G119*(1+L119/100)</f>
        <v>0</v>
      </c>
      <c r="N119" s="156">
        <v>1.694E-2</v>
      </c>
      <c r="O119" s="156">
        <f>ROUND(E119*N119,2)</f>
        <v>0.02</v>
      </c>
      <c r="P119" s="156">
        <v>0</v>
      </c>
      <c r="Q119" s="156">
        <f>ROUND(E119*P119,2)</f>
        <v>0</v>
      </c>
      <c r="R119" s="156"/>
      <c r="S119" s="156" t="s">
        <v>485</v>
      </c>
      <c r="T119" s="156" t="s">
        <v>382</v>
      </c>
      <c r="U119" s="156">
        <v>0</v>
      </c>
      <c r="V119" s="156">
        <f>ROUND(E119*U119,2)</f>
        <v>0</v>
      </c>
      <c r="W119" s="156"/>
      <c r="X119" s="156" t="s">
        <v>383</v>
      </c>
      <c r="Y119" s="147"/>
      <c r="Z119" s="147"/>
      <c r="AA119" s="147"/>
      <c r="AB119" s="147"/>
      <c r="AC119" s="147"/>
      <c r="AD119" s="147"/>
      <c r="AE119" s="147"/>
      <c r="AF119" s="147" t="s">
        <v>541</v>
      </c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</row>
    <row r="120" spans="1:59" ht="22.5" outlineLevel="1" x14ac:dyDescent="0.2">
      <c r="A120" s="176">
        <v>107</v>
      </c>
      <c r="B120" s="177" t="s">
        <v>3359</v>
      </c>
      <c r="C120" s="186" t="s">
        <v>3360</v>
      </c>
      <c r="D120" s="178" t="s">
        <v>1884</v>
      </c>
      <c r="E120" s="179">
        <v>1</v>
      </c>
      <c r="F120" s="174"/>
      <c r="G120" s="181">
        <f>ROUND(E120*F120,2)</f>
        <v>0</v>
      </c>
      <c r="H120" s="157">
        <v>0</v>
      </c>
      <c r="I120" s="156">
        <f>ROUND(E120*H120,2)</f>
        <v>0</v>
      </c>
      <c r="J120" s="157">
        <v>17150.45</v>
      </c>
      <c r="K120" s="156">
        <f>ROUND(E120*J120,2)</f>
        <v>17150.45</v>
      </c>
      <c r="L120" s="156">
        <v>15</v>
      </c>
      <c r="M120" s="156">
        <f>G120*(1+L120/100)</f>
        <v>0</v>
      </c>
      <c r="N120" s="156">
        <v>5.2089999999999997E-2</v>
      </c>
      <c r="O120" s="156">
        <f>ROUND(E120*N120,2)</f>
        <v>0.05</v>
      </c>
      <c r="P120" s="156">
        <v>0</v>
      </c>
      <c r="Q120" s="156">
        <f>ROUND(E120*P120,2)</f>
        <v>0</v>
      </c>
      <c r="R120" s="156"/>
      <c r="S120" s="156" t="s">
        <v>485</v>
      </c>
      <c r="T120" s="156" t="s">
        <v>382</v>
      </c>
      <c r="U120" s="156">
        <v>0</v>
      </c>
      <c r="V120" s="156">
        <f>ROUND(E120*U120,2)</f>
        <v>0</v>
      </c>
      <c r="W120" s="156"/>
      <c r="X120" s="156" t="s">
        <v>383</v>
      </c>
      <c r="Y120" s="147"/>
      <c r="Z120" s="147"/>
      <c r="AA120" s="147"/>
      <c r="AB120" s="147"/>
      <c r="AC120" s="147"/>
      <c r="AD120" s="147"/>
      <c r="AE120" s="147"/>
      <c r="AF120" s="147" t="s">
        <v>541</v>
      </c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</row>
    <row r="121" spans="1:59" ht="45" outlineLevel="1" x14ac:dyDescent="0.2">
      <c r="A121" s="170">
        <v>108</v>
      </c>
      <c r="B121" s="171" t="s">
        <v>3361</v>
      </c>
      <c r="C121" s="184" t="s">
        <v>3362</v>
      </c>
      <c r="D121" s="172" t="s">
        <v>1884</v>
      </c>
      <c r="E121" s="173">
        <v>1</v>
      </c>
      <c r="F121" s="174"/>
      <c r="G121" s="175">
        <f>ROUND(E121*F121,2)</f>
        <v>0</v>
      </c>
      <c r="H121" s="157">
        <v>0</v>
      </c>
      <c r="I121" s="156">
        <f>ROUND(E121*H121,2)</f>
        <v>0</v>
      </c>
      <c r="J121" s="157">
        <v>18756</v>
      </c>
      <c r="K121" s="156">
        <f>ROUND(E121*J121,2)</f>
        <v>18756</v>
      </c>
      <c r="L121" s="156">
        <v>15</v>
      </c>
      <c r="M121" s="156">
        <f>G121*(1+L121/100)</f>
        <v>0</v>
      </c>
      <c r="N121" s="156">
        <v>2.0300000000000001E-3</v>
      </c>
      <c r="O121" s="156">
        <f>ROUND(E121*N121,2)</f>
        <v>0</v>
      </c>
      <c r="P121" s="156">
        <v>0</v>
      </c>
      <c r="Q121" s="156">
        <f>ROUND(E121*P121,2)</f>
        <v>0</v>
      </c>
      <c r="R121" s="156"/>
      <c r="S121" s="156" t="s">
        <v>485</v>
      </c>
      <c r="T121" s="156" t="s">
        <v>382</v>
      </c>
      <c r="U121" s="156">
        <v>0</v>
      </c>
      <c r="V121" s="156">
        <f>ROUND(E121*U121,2)</f>
        <v>0</v>
      </c>
      <c r="W121" s="156"/>
      <c r="X121" s="156" t="s">
        <v>383</v>
      </c>
      <c r="Y121" s="147"/>
      <c r="Z121" s="147"/>
      <c r="AA121" s="147"/>
      <c r="AB121" s="147"/>
      <c r="AC121" s="147"/>
      <c r="AD121" s="147"/>
      <c r="AE121" s="147"/>
      <c r="AF121" s="147" t="s">
        <v>541</v>
      </c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</row>
    <row r="122" spans="1:59" outlineLevel="1" x14ac:dyDescent="0.2">
      <c r="A122" s="154"/>
      <c r="B122" s="155"/>
      <c r="C122" s="249" t="s">
        <v>3363</v>
      </c>
      <c r="D122" s="250"/>
      <c r="E122" s="250"/>
      <c r="F122" s="250"/>
      <c r="G122" s="250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47"/>
      <c r="Z122" s="147"/>
      <c r="AA122" s="147"/>
      <c r="AB122" s="147"/>
      <c r="AC122" s="147"/>
      <c r="AD122" s="147"/>
      <c r="AE122" s="147"/>
      <c r="AF122" s="147" t="s">
        <v>655</v>
      </c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</row>
    <row r="123" spans="1:59" x14ac:dyDescent="0.2">
      <c r="A123" s="164" t="s">
        <v>376</v>
      </c>
      <c r="B123" s="165" t="s">
        <v>313</v>
      </c>
      <c r="C123" s="183" t="s">
        <v>314</v>
      </c>
      <c r="D123" s="166"/>
      <c r="E123" s="167"/>
      <c r="F123" s="168"/>
      <c r="G123" s="169">
        <f>SUMIF(AF124:AF193,"&lt;&gt;NOR",G124:G193)</f>
        <v>0</v>
      </c>
      <c r="H123" s="163"/>
      <c r="I123" s="163">
        <f>SUM(I124:I193)</f>
        <v>0</v>
      </c>
      <c r="J123" s="163"/>
      <c r="K123" s="163">
        <f>SUM(K124:K193)</f>
        <v>3649518.27</v>
      </c>
      <c r="L123" s="163"/>
      <c r="M123" s="163">
        <f>SUM(M124:M193)</f>
        <v>0</v>
      </c>
      <c r="N123" s="163"/>
      <c r="O123" s="163">
        <f>SUM(O124:O193)</f>
        <v>2.83</v>
      </c>
      <c r="P123" s="163"/>
      <c r="Q123" s="163">
        <f>SUM(Q124:Q193)</f>
        <v>0</v>
      </c>
      <c r="R123" s="163"/>
      <c r="S123" s="163"/>
      <c r="T123" s="163"/>
      <c r="U123" s="163"/>
      <c r="V123" s="163">
        <f>SUM(V124:V193)</f>
        <v>0</v>
      </c>
      <c r="W123" s="163"/>
      <c r="X123" s="163"/>
      <c r="AF123" t="s">
        <v>377</v>
      </c>
    </row>
    <row r="124" spans="1:59" outlineLevel="1" x14ac:dyDescent="0.2">
      <c r="A124" s="170">
        <v>109</v>
      </c>
      <c r="B124" s="171" t="s">
        <v>3364</v>
      </c>
      <c r="C124" s="184" t="s">
        <v>3365</v>
      </c>
      <c r="D124" s="172" t="s">
        <v>1884</v>
      </c>
      <c r="E124" s="173">
        <v>4</v>
      </c>
      <c r="F124" s="174"/>
      <c r="G124" s="175">
        <f>ROUND(E124*F124,2)</f>
        <v>0</v>
      </c>
      <c r="H124" s="157">
        <v>0</v>
      </c>
      <c r="I124" s="156">
        <f>ROUND(E124*H124,2)</f>
        <v>0</v>
      </c>
      <c r="J124" s="157">
        <v>129000</v>
      </c>
      <c r="K124" s="156">
        <f>ROUND(E124*J124,2)</f>
        <v>516000</v>
      </c>
      <c r="L124" s="156">
        <v>15</v>
      </c>
      <c r="M124" s="156">
        <f>G124*(1+L124/100)</f>
        <v>0</v>
      </c>
      <c r="N124" s="156">
        <v>0</v>
      </c>
      <c r="O124" s="156">
        <f>ROUND(E124*N124,2)</f>
        <v>0</v>
      </c>
      <c r="P124" s="156">
        <v>0</v>
      </c>
      <c r="Q124" s="156">
        <f>ROUND(E124*P124,2)</f>
        <v>0</v>
      </c>
      <c r="R124" s="156"/>
      <c r="S124" s="156" t="s">
        <v>485</v>
      </c>
      <c r="T124" s="156" t="s">
        <v>382</v>
      </c>
      <c r="U124" s="156">
        <v>0</v>
      </c>
      <c r="V124" s="156">
        <f>ROUND(E124*U124,2)</f>
        <v>0</v>
      </c>
      <c r="W124" s="156"/>
      <c r="X124" s="156" t="s">
        <v>383</v>
      </c>
      <c r="Y124" s="147"/>
      <c r="Z124" s="147"/>
      <c r="AA124" s="147"/>
      <c r="AB124" s="147"/>
      <c r="AC124" s="147"/>
      <c r="AD124" s="147"/>
      <c r="AE124" s="147"/>
      <c r="AF124" s="147" t="s">
        <v>541</v>
      </c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</row>
    <row r="125" spans="1:59" outlineLevel="1" x14ac:dyDescent="0.2">
      <c r="A125" s="154"/>
      <c r="B125" s="155"/>
      <c r="C125" s="249" t="s">
        <v>3366</v>
      </c>
      <c r="D125" s="250"/>
      <c r="E125" s="250"/>
      <c r="F125" s="250"/>
      <c r="G125" s="250"/>
      <c r="H125" s="156"/>
      <c r="I125" s="156"/>
      <c r="J125" s="156"/>
      <c r="K125" s="156"/>
      <c r="L125" s="156"/>
      <c r="M125" s="156"/>
      <c r="N125" s="156"/>
      <c r="O125" s="156"/>
      <c r="P125" s="156"/>
      <c r="Q125" s="156"/>
      <c r="R125" s="156"/>
      <c r="S125" s="156"/>
      <c r="T125" s="156"/>
      <c r="U125" s="156"/>
      <c r="V125" s="156"/>
      <c r="W125" s="156"/>
      <c r="X125" s="156"/>
      <c r="Y125" s="147"/>
      <c r="Z125" s="147"/>
      <c r="AA125" s="147"/>
      <c r="AB125" s="147"/>
      <c r="AC125" s="147"/>
      <c r="AD125" s="147"/>
      <c r="AE125" s="147"/>
      <c r="AF125" s="147" t="s">
        <v>655</v>
      </c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</row>
    <row r="126" spans="1:59" outlineLevel="1" x14ac:dyDescent="0.2">
      <c r="A126" s="154"/>
      <c r="B126" s="155"/>
      <c r="C126" s="247" t="s">
        <v>3367</v>
      </c>
      <c r="D126" s="248"/>
      <c r="E126" s="248"/>
      <c r="F126" s="248"/>
      <c r="G126" s="248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6"/>
      <c r="X126" s="156"/>
      <c r="Y126" s="147"/>
      <c r="Z126" s="147"/>
      <c r="AA126" s="147"/>
      <c r="AB126" s="147"/>
      <c r="AC126" s="147"/>
      <c r="AD126" s="147"/>
      <c r="AE126" s="147"/>
      <c r="AF126" s="147" t="s">
        <v>655</v>
      </c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</row>
    <row r="127" spans="1:59" outlineLevel="1" x14ac:dyDescent="0.2">
      <c r="A127" s="154"/>
      <c r="B127" s="155"/>
      <c r="C127" s="247" t="s">
        <v>3368</v>
      </c>
      <c r="D127" s="248"/>
      <c r="E127" s="248"/>
      <c r="F127" s="248"/>
      <c r="G127" s="248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56"/>
      <c r="Y127" s="147"/>
      <c r="Z127" s="147"/>
      <c r="AA127" s="147"/>
      <c r="AB127" s="147"/>
      <c r="AC127" s="147"/>
      <c r="AD127" s="147"/>
      <c r="AE127" s="147"/>
      <c r="AF127" s="147" t="s">
        <v>655</v>
      </c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</row>
    <row r="128" spans="1:59" outlineLevel="1" x14ac:dyDescent="0.2">
      <c r="A128" s="154"/>
      <c r="B128" s="155"/>
      <c r="C128" s="247" t="s">
        <v>3369</v>
      </c>
      <c r="D128" s="248"/>
      <c r="E128" s="248"/>
      <c r="F128" s="248"/>
      <c r="G128" s="248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47"/>
      <c r="Z128" s="147"/>
      <c r="AA128" s="147"/>
      <c r="AB128" s="147"/>
      <c r="AC128" s="147"/>
      <c r="AD128" s="147"/>
      <c r="AE128" s="147"/>
      <c r="AF128" s="147" t="s">
        <v>655</v>
      </c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</row>
    <row r="129" spans="1:59" outlineLevel="1" x14ac:dyDescent="0.2">
      <c r="A129" s="154"/>
      <c r="B129" s="155"/>
      <c r="C129" s="247" t="s">
        <v>3474</v>
      </c>
      <c r="D129" s="248"/>
      <c r="E129" s="248"/>
      <c r="F129" s="248"/>
      <c r="G129" s="248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47"/>
      <c r="Z129" s="147"/>
      <c r="AA129" s="147"/>
      <c r="AB129" s="147"/>
      <c r="AC129" s="147"/>
      <c r="AD129" s="147"/>
      <c r="AE129" s="147"/>
      <c r="AF129" s="147" t="s">
        <v>655</v>
      </c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</row>
    <row r="130" spans="1:59" outlineLevel="1" x14ac:dyDescent="0.2">
      <c r="A130" s="154"/>
      <c r="B130" s="155"/>
      <c r="C130" s="247" t="s">
        <v>3475</v>
      </c>
      <c r="D130" s="248"/>
      <c r="E130" s="248"/>
      <c r="F130" s="248"/>
      <c r="G130" s="248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47"/>
      <c r="Z130" s="147"/>
      <c r="AA130" s="147"/>
      <c r="AB130" s="147"/>
      <c r="AC130" s="147"/>
      <c r="AD130" s="147"/>
      <c r="AE130" s="147"/>
      <c r="AF130" s="147" t="s">
        <v>655</v>
      </c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</row>
    <row r="131" spans="1:59" outlineLevel="1" x14ac:dyDescent="0.2">
      <c r="A131" s="154"/>
      <c r="B131" s="155"/>
      <c r="C131" s="247" t="s">
        <v>3370</v>
      </c>
      <c r="D131" s="248"/>
      <c r="E131" s="248"/>
      <c r="F131" s="248"/>
      <c r="G131" s="248"/>
      <c r="H131" s="156"/>
      <c r="I131" s="156"/>
      <c r="J131" s="156"/>
      <c r="K131" s="156"/>
      <c r="L131" s="156"/>
      <c r="M131" s="156"/>
      <c r="N131" s="156"/>
      <c r="O131" s="156"/>
      <c r="P131" s="156"/>
      <c r="Q131" s="156"/>
      <c r="R131" s="156"/>
      <c r="S131" s="156"/>
      <c r="T131" s="156"/>
      <c r="U131" s="156"/>
      <c r="V131" s="156"/>
      <c r="W131" s="156"/>
      <c r="X131" s="156"/>
      <c r="Y131" s="147"/>
      <c r="Z131" s="147"/>
      <c r="AA131" s="147"/>
      <c r="AB131" s="147"/>
      <c r="AC131" s="147"/>
      <c r="AD131" s="147"/>
      <c r="AE131" s="147"/>
      <c r="AF131" s="147" t="s">
        <v>655</v>
      </c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</row>
    <row r="132" spans="1:59" outlineLevel="1" x14ac:dyDescent="0.2">
      <c r="A132" s="154"/>
      <c r="B132" s="155"/>
      <c r="C132" s="247" t="s">
        <v>3371</v>
      </c>
      <c r="D132" s="248"/>
      <c r="E132" s="248"/>
      <c r="F132" s="248"/>
      <c r="G132" s="248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47"/>
      <c r="Z132" s="147"/>
      <c r="AA132" s="147"/>
      <c r="AB132" s="147"/>
      <c r="AC132" s="147"/>
      <c r="AD132" s="147"/>
      <c r="AE132" s="147"/>
      <c r="AF132" s="147" t="s">
        <v>655</v>
      </c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</row>
    <row r="133" spans="1:59" outlineLevel="1" x14ac:dyDescent="0.2">
      <c r="A133" s="154"/>
      <c r="B133" s="155"/>
      <c r="C133" s="247" t="s">
        <v>3476</v>
      </c>
      <c r="D133" s="248"/>
      <c r="E133" s="248"/>
      <c r="F133" s="248"/>
      <c r="G133" s="248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47"/>
      <c r="Z133" s="147"/>
      <c r="AA133" s="147"/>
      <c r="AB133" s="147"/>
      <c r="AC133" s="147"/>
      <c r="AD133" s="147"/>
      <c r="AE133" s="147"/>
      <c r="AF133" s="147" t="s">
        <v>655</v>
      </c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</row>
    <row r="134" spans="1:59" outlineLevel="1" x14ac:dyDescent="0.2">
      <c r="A134" s="154"/>
      <c r="B134" s="155"/>
      <c r="C134" s="247" t="s">
        <v>3372</v>
      </c>
      <c r="D134" s="248"/>
      <c r="E134" s="248"/>
      <c r="F134" s="248"/>
      <c r="G134" s="248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47"/>
      <c r="Z134" s="147"/>
      <c r="AA134" s="147"/>
      <c r="AB134" s="147"/>
      <c r="AC134" s="147"/>
      <c r="AD134" s="147"/>
      <c r="AE134" s="147"/>
      <c r="AF134" s="147" t="s">
        <v>655</v>
      </c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</row>
    <row r="135" spans="1:59" outlineLevel="1" x14ac:dyDescent="0.2">
      <c r="A135" s="154"/>
      <c r="B135" s="155"/>
      <c r="C135" s="247" t="s">
        <v>3477</v>
      </c>
      <c r="D135" s="248"/>
      <c r="E135" s="248"/>
      <c r="F135" s="248"/>
      <c r="G135" s="248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/>
      <c r="Y135" s="147"/>
      <c r="Z135" s="147"/>
      <c r="AA135" s="147"/>
      <c r="AB135" s="147"/>
      <c r="AC135" s="147"/>
      <c r="AD135" s="147"/>
      <c r="AE135" s="147"/>
      <c r="AF135" s="147" t="s">
        <v>655</v>
      </c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</row>
    <row r="136" spans="1:59" outlineLevel="1" x14ac:dyDescent="0.2">
      <c r="A136" s="154"/>
      <c r="B136" s="155"/>
      <c r="C136" s="247" t="s">
        <v>3373</v>
      </c>
      <c r="D136" s="248"/>
      <c r="E136" s="248"/>
      <c r="F136" s="248"/>
      <c r="G136" s="248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47"/>
      <c r="Z136" s="147"/>
      <c r="AA136" s="147"/>
      <c r="AB136" s="147"/>
      <c r="AC136" s="147"/>
      <c r="AD136" s="147"/>
      <c r="AE136" s="147"/>
      <c r="AF136" s="147" t="s">
        <v>655</v>
      </c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</row>
    <row r="137" spans="1:59" outlineLevel="1" x14ac:dyDescent="0.2">
      <c r="A137" s="154"/>
      <c r="B137" s="155"/>
      <c r="C137" s="247" t="s">
        <v>3374</v>
      </c>
      <c r="D137" s="248"/>
      <c r="E137" s="248"/>
      <c r="F137" s="248"/>
      <c r="G137" s="248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47"/>
      <c r="Z137" s="147"/>
      <c r="AA137" s="147"/>
      <c r="AB137" s="147"/>
      <c r="AC137" s="147"/>
      <c r="AD137" s="147"/>
      <c r="AE137" s="147"/>
      <c r="AF137" s="147" t="s">
        <v>655</v>
      </c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</row>
    <row r="138" spans="1:59" outlineLevel="1" x14ac:dyDescent="0.2">
      <c r="A138" s="154"/>
      <c r="B138" s="155"/>
      <c r="C138" s="247" t="s">
        <v>3375</v>
      </c>
      <c r="D138" s="248"/>
      <c r="E138" s="248"/>
      <c r="F138" s="248"/>
      <c r="G138" s="248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47"/>
      <c r="Z138" s="147"/>
      <c r="AA138" s="147"/>
      <c r="AB138" s="147"/>
      <c r="AC138" s="147"/>
      <c r="AD138" s="147"/>
      <c r="AE138" s="147"/>
      <c r="AF138" s="147" t="s">
        <v>655</v>
      </c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</row>
    <row r="139" spans="1:59" outlineLevel="1" x14ac:dyDescent="0.2">
      <c r="A139" s="154"/>
      <c r="B139" s="155"/>
      <c r="C139" s="247" t="s">
        <v>3376</v>
      </c>
      <c r="D139" s="248"/>
      <c r="E139" s="248"/>
      <c r="F139" s="248"/>
      <c r="G139" s="248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47"/>
      <c r="Z139" s="147"/>
      <c r="AA139" s="147"/>
      <c r="AB139" s="147"/>
      <c r="AC139" s="147"/>
      <c r="AD139" s="147"/>
      <c r="AE139" s="147"/>
      <c r="AF139" s="147" t="s">
        <v>655</v>
      </c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</row>
    <row r="140" spans="1:59" outlineLevel="1" x14ac:dyDescent="0.2">
      <c r="A140" s="154"/>
      <c r="B140" s="155"/>
      <c r="C140" s="247" t="s">
        <v>3377</v>
      </c>
      <c r="D140" s="248"/>
      <c r="E140" s="248"/>
      <c r="F140" s="248"/>
      <c r="G140" s="248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47"/>
      <c r="Z140" s="147"/>
      <c r="AA140" s="147"/>
      <c r="AB140" s="147"/>
      <c r="AC140" s="147"/>
      <c r="AD140" s="147"/>
      <c r="AE140" s="147"/>
      <c r="AF140" s="147" t="s">
        <v>655</v>
      </c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</row>
    <row r="141" spans="1:59" outlineLevel="1" x14ac:dyDescent="0.2">
      <c r="A141" s="170">
        <v>110</v>
      </c>
      <c r="B141" s="171" t="s">
        <v>3378</v>
      </c>
      <c r="C141" s="184" t="s">
        <v>3379</v>
      </c>
      <c r="D141" s="172"/>
      <c r="E141" s="173">
        <v>4</v>
      </c>
      <c r="F141" s="174"/>
      <c r="G141" s="175">
        <f>ROUND(E141*F141,2)</f>
        <v>0</v>
      </c>
      <c r="H141" s="157">
        <v>0</v>
      </c>
      <c r="I141" s="156">
        <f>ROUND(E141*H141,2)</f>
        <v>0</v>
      </c>
      <c r="J141" s="157">
        <v>98000</v>
      </c>
      <c r="K141" s="156">
        <f>ROUND(E141*J141,2)</f>
        <v>392000</v>
      </c>
      <c r="L141" s="156">
        <v>15</v>
      </c>
      <c r="M141" s="156">
        <f>G141*(1+L141/100)</f>
        <v>0</v>
      </c>
      <c r="N141" s="156">
        <v>0</v>
      </c>
      <c r="O141" s="156">
        <f>ROUND(E141*N141,2)</f>
        <v>0</v>
      </c>
      <c r="P141" s="156">
        <v>0</v>
      </c>
      <c r="Q141" s="156">
        <f>ROUND(E141*P141,2)</f>
        <v>0</v>
      </c>
      <c r="R141" s="156"/>
      <c r="S141" s="156" t="s">
        <v>485</v>
      </c>
      <c r="T141" s="156" t="s">
        <v>382</v>
      </c>
      <c r="U141" s="156">
        <v>0</v>
      </c>
      <c r="V141" s="156">
        <f>ROUND(E141*U141,2)</f>
        <v>0</v>
      </c>
      <c r="W141" s="156"/>
      <c r="X141" s="156" t="s">
        <v>383</v>
      </c>
      <c r="Y141" s="147"/>
      <c r="Z141" s="147"/>
      <c r="AA141" s="147"/>
      <c r="AB141" s="147"/>
      <c r="AC141" s="147"/>
      <c r="AD141" s="147"/>
      <c r="AE141" s="147"/>
      <c r="AF141" s="147" t="s">
        <v>541</v>
      </c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</row>
    <row r="142" spans="1:59" outlineLevel="1" x14ac:dyDescent="0.2">
      <c r="A142" s="154"/>
      <c r="B142" s="155"/>
      <c r="C142" s="249" t="s">
        <v>3366</v>
      </c>
      <c r="D142" s="250"/>
      <c r="E142" s="250"/>
      <c r="F142" s="250"/>
      <c r="G142" s="250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47"/>
      <c r="Z142" s="147"/>
      <c r="AA142" s="147"/>
      <c r="AB142" s="147"/>
      <c r="AC142" s="147"/>
      <c r="AD142" s="147"/>
      <c r="AE142" s="147"/>
      <c r="AF142" s="147" t="s">
        <v>655</v>
      </c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</row>
    <row r="143" spans="1:59" outlineLevel="1" x14ac:dyDescent="0.2">
      <c r="A143" s="154"/>
      <c r="B143" s="155"/>
      <c r="C143" s="247" t="s">
        <v>3367</v>
      </c>
      <c r="D143" s="248"/>
      <c r="E143" s="248"/>
      <c r="F143" s="248"/>
      <c r="G143" s="248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47"/>
      <c r="Z143" s="147"/>
      <c r="AA143" s="147"/>
      <c r="AB143" s="147"/>
      <c r="AC143" s="147"/>
      <c r="AD143" s="147"/>
      <c r="AE143" s="147"/>
      <c r="AF143" s="147" t="s">
        <v>655</v>
      </c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</row>
    <row r="144" spans="1:59" outlineLevel="1" x14ac:dyDescent="0.2">
      <c r="A144" s="154"/>
      <c r="B144" s="155"/>
      <c r="C144" s="247" t="s">
        <v>3380</v>
      </c>
      <c r="D144" s="248"/>
      <c r="E144" s="248"/>
      <c r="F144" s="248"/>
      <c r="G144" s="248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47"/>
      <c r="Z144" s="147"/>
      <c r="AA144" s="147"/>
      <c r="AB144" s="147"/>
      <c r="AC144" s="147"/>
      <c r="AD144" s="147"/>
      <c r="AE144" s="147"/>
      <c r="AF144" s="147" t="s">
        <v>655</v>
      </c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</row>
    <row r="145" spans="1:59" outlineLevel="1" x14ac:dyDescent="0.2">
      <c r="A145" s="154"/>
      <c r="B145" s="155"/>
      <c r="C145" s="247" t="s">
        <v>3381</v>
      </c>
      <c r="D145" s="248"/>
      <c r="E145" s="248"/>
      <c r="F145" s="248"/>
      <c r="G145" s="248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47"/>
      <c r="Z145" s="147"/>
      <c r="AA145" s="147"/>
      <c r="AB145" s="147"/>
      <c r="AC145" s="147"/>
      <c r="AD145" s="147"/>
      <c r="AE145" s="147"/>
      <c r="AF145" s="147" t="s">
        <v>655</v>
      </c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</row>
    <row r="146" spans="1:59" outlineLevel="1" x14ac:dyDescent="0.2">
      <c r="A146" s="154"/>
      <c r="B146" s="155"/>
      <c r="C146" s="247" t="s">
        <v>3382</v>
      </c>
      <c r="D146" s="248"/>
      <c r="E146" s="248"/>
      <c r="F146" s="248"/>
      <c r="G146" s="248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47"/>
      <c r="Z146" s="147"/>
      <c r="AA146" s="147"/>
      <c r="AB146" s="147"/>
      <c r="AC146" s="147"/>
      <c r="AD146" s="147"/>
      <c r="AE146" s="147"/>
      <c r="AF146" s="147" t="s">
        <v>655</v>
      </c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</row>
    <row r="147" spans="1:59" outlineLevel="1" x14ac:dyDescent="0.2">
      <c r="A147" s="154"/>
      <c r="B147" s="155"/>
      <c r="C147" s="247" t="s">
        <v>3383</v>
      </c>
      <c r="D147" s="248"/>
      <c r="E147" s="248"/>
      <c r="F147" s="248"/>
      <c r="G147" s="248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47"/>
      <c r="Z147" s="147"/>
      <c r="AA147" s="147"/>
      <c r="AB147" s="147"/>
      <c r="AC147" s="147"/>
      <c r="AD147" s="147"/>
      <c r="AE147" s="147"/>
      <c r="AF147" s="147" t="s">
        <v>655</v>
      </c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</row>
    <row r="148" spans="1:59" outlineLevel="1" x14ac:dyDescent="0.2">
      <c r="A148" s="154"/>
      <c r="B148" s="155"/>
      <c r="C148" s="247" t="s">
        <v>3384</v>
      </c>
      <c r="D148" s="248"/>
      <c r="E148" s="248"/>
      <c r="F148" s="248"/>
      <c r="G148" s="248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47"/>
      <c r="Z148" s="147"/>
      <c r="AA148" s="147"/>
      <c r="AB148" s="147"/>
      <c r="AC148" s="147"/>
      <c r="AD148" s="147"/>
      <c r="AE148" s="147"/>
      <c r="AF148" s="147" t="s">
        <v>655</v>
      </c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</row>
    <row r="149" spans="1:59" outlineLevel="1" x14ac:dyDescent="0.2">
      <c r="A149" s="170">
        <v>111</v>
      </c>
      <c r="B149" s="171" t="s">
        <v>3385</v>
      </c>
      <c r="C149" s="184" t="s">
        <v>3386</v>
      </c>
      <c r="D149" s="172"/>
      <c r="E149" s="173">
        <v>4</v>
      </c>
      <c r="F149" s="174"/>
      <c r="G149" s="175">
        <f>ROUND(E149*F149,2)</f>
        <v>0</v>
      </c>
      <c r="H149" s="157">
        <v>0</v>
      </c>
      <c r="I149" s="156">
        <f>ROUND(E149*H149,2)</f>
        <v>0</v>
      </c>
      <c r="J149" s="157">
        <v>430000</v>
      </c>
      <c r="K149" s="156">
        <f>ROUND(E149*J149,2)</f>
        <v>1720000</v>
      </c>
      <c r="L149" s="156">
        <v>15</v>
      </c>
      <c r="M149" s="156">
        <f>G149*(1+L149/100)</f>
        <v>0</v>
      </c>
      <c r="N149" s="156">
        <v>0</v>
      </c>
      <c r="O149" s="156">
        <f>ROUND(E149*N149,2)</f>
        <v>0</v>
      </c>
      <c r="P149" s="156">
        <v>0</v>
      </c>
      <c r="Q149" s="156">
        <f>ROUND(E149*P149,2)</f>
        <v>0</v>
      </c>
      <c r="R149" s="156"/>
      <c r="S149" s="156" t="s">
        <v>485</v>
      </c>
      <c r="T149" s="156" t="s">
        <v>382</v>
      </c>
      <c r="U149" s="156">
        <v>0</v>
      </c>
      <c r="V149" s="156">
        <f>ROUND(E149*U149,2)</f>
        <v>0</v>
      </c>
      <c r="W149" s="156"/>
      <c r="X149" s="156" t="s">
        <v>383</v>
      </c>
      <c r="Y149" s="147"/>
      <c r="Z149" s="147"/>
      <c r="AA149" s="147"/>
      <c r="AB149" s="147"/>
      <c r="AC149" s="147"/>
      <c r="AD149" s="147"/>
      <c r="AE149" s="147"/>
      <c r="AF149" s="147" t="s">
        <v>541</v>
      </c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</row>
    <row r="150" spans="1:59" outlineLevel="1" x14ac:dyDescent="0.2">
      <c r="A150" s="154"/>
      <c r="B150" s="155"/>
      <c r="C150" s="249" t="s">
        <v>3366</v>
      </c>
      <c r="D150" s="250"/>
      <c r="E150" s="250"/>
      <c r="F150" s="250"/>
      <c r="G150" s="250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47"/>
      <c r="Z150" s="147"/>
      <c r="AA150" s="147"/>
      <c r="AB150" s="147"/>
      <c r="AC150" s="147"/>
      <c r="AD150" s="147"/>
      <c r="AE150" s="147"/>
      <c r="AF150" s="147" t="s">
        <v>655</v>
      </c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</row>
    <row r="151" spans="1:59" outlineLevel="1" x14ac:dyDescent="0.2">
      <c r="A151" s="154"/>
      <c r="B151" s="155"/>
      <c r="C151" s="247" t="s">
        <v>3367</v>
      </c>
      <c r="D151" s="248"/>
      <c r="E151" s="248"/>
      <c r="F151" s="248"/>
      <c r="G151" s="248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47"/>
      <c r="Z151" s="147"/>
      <c r="AA151" s="147"/>
      <c r="AB151" s="147"/>
      <c r="AC151" s="147"/>
      <c r="AD151" s="147"/>
      <c r="AE151" s="147"/>
      <c r="AF151" s="147" t="s">
        <v>655</v>
      </c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</row>
    <row r="152" spans="1:59" outlineLevel="1" x14ac:dyDescent="0.2">
      <c r="A152" s="154"/>
      <c r="B152" s="155"/>
      <c r="C152" s="247" t="s">
        <v>3387</v>
      </c>
      <c r="D152" s="248"/>
      <c r="E152" s="248"/>
      <c r="F152" s="248"/>
      <c r="G152" s="248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47"/>
      <c r="Z152" s="147"/>
      <c r="AA152" s="147"/>
      <c r="AB152" s="147"/>
      <c r="AC152" s="147"/>
      <c r="AD152" s="147"/>
      <c r="AE152" s="147"/>
      <c r="AF152" s="147" t="s">
        <v>655</v>
      </c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</row>
    <row r="153" spans="1:59" outlineLevel="1" x14ac:dyDescent="0.2">
      <c r="A153" s="154"/>
      <c r="B153" s="155"/>
      <c r="C153" s="247" t="s">
        <v>3388</v>
      </c>
      <c r="D153" s="248"/>
      <c r="E153" s="248"/>
      <c r="F153" s="248"/>
      <c r="G153" s="248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47"/>
      <c r="Z153" s="147"/>
      <c r="AA153" s="147"/>
      <c r="AB153" s="147"/>
      <c r="AC153" s="147"/>
      <c r="AD153" s="147"/>
      <c r="AE153" s="147"/>
      <c r="AF153" s="147" t="s">
        <v>655</v>
      </c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</row>
    <row r="154" spans="1:59" outlineLevel="1" x14ac:dyDescent="0.2">
      <c r="A154" s="154"/>
      <c r="B154" s="155"/>
      <c r="C154" s="247" t="s">
        <v>3478</v>
      </c>
      <c r="D154" s="248"/>
      <c r="E154" s="248"/>
      <c r="F154" s="248"/>
      <c r="G154" s="248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47"/>
      <c r="Z154" s="147"/>
      <c r="AA154" s="147"/>
      <c r="AB154" s="147"/>
      <c r="AC154" s="147"/>
      <c r="AD154" s="147"/>
      <c r="AE154" s="147"/>
      <c r="AF154" s="147" t="s">
        <v>655</v>
      </c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</row>
    <row r="155" spans="1:59" outlineLevel="1" x14ac:dyDescent="0.2">
      <c r="A155" s="154"/>
      <c r="B155" s="155"/>
      <c r="C155" s="247" t="s">
        <v>3389</v>
      </c>
      <c r="D155" s="248"/>
      <c r="E155" s="248"/>
      <c r="F155" s="248"/>
      <c r="G155" s="248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47"/>
      <c r="Z155" s="147"/>
      <c r="AA155" s="147"/>
      <c r="AB155" s="147"/>
      <c r="AC155" s="147"/>
      <c r="AD155" s="147"/>
      <c r="AE155" s="147"/>
      <c r="AF155" s="147" t="s">
        <v>655</v>
      </c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</row>
    <row r="156" spans="1:59" outlineLevel="1" x14ac:dyDescent="0.2">
      <c r="A156" s="154"/>
      <c r="B156" s="155"/>
      <c r="C156" s="247" t="s">
        <v>3390</v>
      </c>
      <c r="D156" s="248"/>
      <c r="E156" s="248"/>
      <c r="F156" s="248"/>
      <c r="G156" s="248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47"/>
      <c r="Z156" s="147"/>
      <c r="AA156" s="147"/>
      <c r="AB156" s="147"/>
      <c r="AC156" s="147"/>
      <c r="AD156" s="147"/>
      <c r="AE156" s="147"/>
      <c r="AF156" s="147" t="s">
        <v>655</v>
      </c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</row>
    <row r="157" spans="1:59" outlineLevel="1" x14ac:dyDescent="0.2">
      <c r="A157" s="154"/>
      <c r="B157" s="155"/>
      <c r="C157" s="247" t="s">
        <v>3391</v>
      </c>
      <c r="D157" s="248"/>
      <c r="E157" s="248"/>
      <c r="F157" s="248"/>
      <c r="G157" s="248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47"/>
      <c r="Z157" s="147"/>
      <c r="AA157" s="147"/>
      <c r="AB157" s="147"/>
      <c r="AC157" s="147"/>
      <c r="AD157" s="147"/>
      <c r="AE157" s="147"/>
      <c r="AF157" s="147" t="s">
        <v>655</v>
      </c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</row>
    <row r="158" spans="1:59" outlineLevel="1" x14ac:dyDescent="0.2">
      <c r="A158" s="154"/>
      <c r="B158" s="155"/>
      <c r="C158" s="247" t="s">
        <v>3479</v>
      </c>
      <c r="D158" s="248"/>
      <c r="E158" s="248"/>
      <c r="F158" s="248"/>
      <c r="G158" s="248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47"/>
      <c r="Z158" s="147"/>
      <c r="AA158" s="147"/>
      <c r="AB158" s="147"/>
      <c r="AC158" s="147"/>
      <c r="AD158" s="147"/>
      <c r="AE158" s="147"/>
      <c r="AF158" s="147" t="s">
        <v>655</v>
      </c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</row>
    <row r="159" spans="1:59" outlineLevel="1" x14ac:dyDescent="0.2">
      <c r="A159" s="154"/>
      <c r="B159" s="155"/>
      <c r="C159" s="247" t="s">
        <v>3392</v>
      </c>
      <c r="D159" s="248"/>
      <c r="E159" s="248"/>
      <c r="F159" s="248"/>
      <c r="G159" s="248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47"/>
      <c r="Z159" s="147"/>
      <c r="AA159" s="147"/>
      <c r="AB159" s="147"/>
      <c r="AC159" s="147"/>
      <c r="AD159" s="147"/>
      <c r="AE159" s="147"/>
      <c r="AF159" s="147" t="s">
        <v>655</v>
      </c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</row>
    <row r="160" spans="1:59" outlineLevel="1" x14ac:dyDescent="0.2">
      <c r="A160" s="154"/>
      <c r="B160" s="155"/>
      <c r="C160" s="247" t="s">
        <v>3480</v>
      </c>
      <c r="D160" s="248"/>
      <c r="E160" s="248"/>
      <c r="F160" s="248"/>
      <c r="G160" s="248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47"/>
      <c r="Z160" s="147"/>
      <c r="AA160" s="147"/>
      <c r="AB160" s="147"/>
      <c r="AC160" s="147"/>
      <c r="AD160" s="147"/>
      <c r="AE160" s="147"/>
      <c r="AF160" s="147" t="s">
        <v>655</v>
      </c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</row>
    <row r="161" spans="1:59" outlineLevel="1" x14ac:dyDescent="0.2">
      <c r="A161" s="154"/>
      <c r="B161" s="155"/>
      <c r="C161" s="247" t="s">
        <v>3393</v>
      </c>
      <c r="D161" s="248"/>
      <c r="E161" s="248"/>
      <c r="F161" s="248"/>
      <c r="G161" s="248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47"/>
      <c r="Z161" s="147"/>
      <c r="AA161" s="147"/>
      <c r="AB161" s="147"/>
      <c r="AC161" s="147"/>
      <c r="AD161" s="147"/>
      <c r="AE161" s="147"/>
      <c r="AF161" s="147" t="s">
        <v>655</v>
      </c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</row>
    <row r="162" spans="1:59" outlineLevel="1" x14ac:dyDescent="0.2">
      <c r="A162" s="154"/>
      <c r="B162" s="155"/>
      <c r="C162" s="247" t="s">
        <v>3394</v>
      </c>
      <c r="D162" s="248"/>
      <c r="E162" s="248"/>
      <c r="F162" s="248"/>
      <c r="G162" s="248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47"/>
      <c r="Z162" s="147"/>
      <c r="AA162" s="147"/>
      <c r="AB162" s="147"/>
      <c r="AC162" s="147"/>
      <c r="AD162" s="147"/>
      <c r="AE162" s="147"/>
      <c r="AF162" s="147" t="s">
        <v>655</v>
      </c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</row>
    <row r="163" spans="1:59" outlineLevel="1" x14ac:dyDescent="0.2">
      <c r="A163" s="154"/>
      <c r="B163" s="155"/>
      <c r="C163" s="247" t="s">
        <v>3395</v>
      </c>
      <c r="D163" s="248"/>
      <c r="E163" s="248"/>
      <c r="F163" s="248"/>
      <c r="G163" s="248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47"/>
      <c r="Z163" s="147"/>
      <c r="AA163" s="147"/>
      <c r="AB163" s="147"/>
      <c r="AC163" s="147"/>
      <c r="AD163" s="147"/>
      <c r="AE163" s="147"/>
      <c r="AF163" s="147" t="s">
        <v>655</v>
      </c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</row>
    <row r="164" spans="1:59" outlineLevel="1" x14ac:dyDescent="0.2">
      <c r="A164" s="154"/>
      <c r="B164" s="155"/>
      <c r="C164" s="247" t="s">
        <v>3396</v>
      </c>
      <c r="D164" s="248"/>
      <c r="E164" s="248"/>
      <c r="F164" s="248"/>
      <c r="G164" s="248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47"/>
      <c r="Z164" s="147"/>
      <c r="AA164" s="147"/>
      <c r="AB164" s="147"/>
      <c r="AC164" s="147"/>
      <c r="AD164" s="147"/>
      <c r="AE164" s="147"/>
      <c r="AF164" s="147" t="s">
        <v>655</v>
      </c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</row>
    <row r="165" spans="1:59" outlineLevel="1" x14ac:dyDescent="0.2">
      <c r="A165" s="154"/>
      <c r="B165" s="155"/>
      <c r="C165" s="247" t="s">
        <v>3397</v>
      </c>
      <c r="D165" s="248"/>
      <c r="E165" s="248"/>
      <c r="F165" s="248"/>
      <c r="G165" s="248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47"/>
      <c r="Z165" s="147"/>
      <c r="AA165" s="147"/>
      <c r="AB165" s="147"/>
      <c r="AC165" s="147"/>
      <c r="AD165" s="147"/>
      <c r="AE165" s="147"/>
      <c r="AF165" s="147" t="s">
        <v>655</v>
      </c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</row>
    <row r="166" spans="1:59" outlineLevel="1" x14ac:dyDescent="0.2">
      <c r="A166" s="154"/>
      <c r="B166" s="155"/>
      <c r="C166" s="247" t="s">
        <v>3398</v>
      </c>
      <c r="D166" s="248"/>
      <c r="E166" s="248"/>
      <c r="F166" s="248"/>
      <c r="G166" s="248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47"/>
      <c r="Z166" s="147"/>
      <c r="AA166" s="147"/>
      <c r="AB166" s="147"/>
      <c r="AC166" s="147"/>
      <c r="AD166" s="147"/>
      <c r="AE166" s="147"/>
      <c r="AF166" s="147" t="s">
        <v>655</v>
      </c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</row>
    <row r="167" spans="1:59" outlineLevel="1" x14ac:dyDescent="0.2">
      <c r="A167" s="154"/>
      <c r="B167" s="155"/>
      <c r="C167" s="247" t="s">
        <v>3399</v>
      </c>
      <c r="D167" s="248"/>
      <c r="E167" s="248"/>
      <c r="F167" s="248"/>
      <c r="G167" s="248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47"/>
      <c r="Z167" s="147"/>
      <c r="AA167" s="147"/>
      <c r="AB167" s="147"/>
      <c r="AC167" s="147"/>
      <c r="AD167" s="147"/>
      <c r="AE167" s="147"/>
      <c r="AF167" s="147" t="s">
        <v>655</v>
      </c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</row>
    <row r="168" spans="1:59" outlineLevel="1" x14ac:dyDescent="0.2">
      <c r="A168" s="154"/>
      <c r="B168" s="155"/>
      <c r="C168" s="247" t="s">
        <v>3400</v>
      </c>
      <c r="D168" s="248"/>
      <c r="E168" s="248"/>
      <c r="F168" s="248"/>
      <c r="G168" s="248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47"/>
      <c r="Z168" s="147"/>
      <c r="AA168" s="147"/>
      <c r="AB168" s="147"/>
      <c r="AC168" s="147"/>
      <c r="AD168" s="147"/>
      <c r="AE168" s="147"/>
      <c r="AF168" s="147" t="s">
        <v>655</v>
      </c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</row>
    <row r="169" spans="1:59" outlineLevel="1" x14ac:dyDescent="0.2">
      <c r="A169" s="154"/>
      <c r="B169" s="155"/>
      <c r="C169" s="247" t="s">
        <v>3401</v>
      </c>
      <c r="D169" s="248"/>
      <c r="E169" s="248"/>
      <c r="F169" s="248"/>
      <c r="G169" s="248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47"/>
      <c r="Z169" s="147"/>
      <c r="AA169" s="147"/>
      <c r="AB169" s="147"/>
      <c r="AC169" s="147"/>
      <c r="AD169" s="147"/>
      <c r="AE169" s="147"/>
      <c r="AF169" s="147" t="s">
        <v>655</v>
      </c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</row>
    <row r="170" spans="1:59" outlineLevel="1" x14ac:dyDescent="0.2">
      <c r="A170" s="154"/>
      <c r="B170" s="155"/>
      <c r="C170" s="247" t="s">
        <v>3402</v>
      </c>
      <c r="D170" s="248"/>
      <c r="E170" s="248"/>
      <c r="F170" s="248"/>
      <c r="G170" s="248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47"/>
      <c r="Z170" s="147"/>
      <c r="AA170" s="147"/>
      <c r="AB170" s="147"/>
      <c r="AC170" s="147"/>
      <c r="AD170" s="147"/>
      <c r="AE170" s="147"/>
      <c r="AF170" s="147" t="s">
        <v>655</v>
      </c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</row>
    <row r="171" spans="1:59" outlineLevel="1" x14ac:dyDescent="0.2">
      <c r="A171" s="154"/>
      <c r="B171" s="155"/>
      <c r="C171" s="247" t="s">
        <v>3403</v>
      </c>
      <c r="D171" s="248"/>
      <c r="E171" s="248"/>
      <c r="F171" s="248"/>
      <c r="G171" s="248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47"/>
      <c r="Z171" s="147"/>
      <c r="AA171" s="147"/>
      <c r="AB171" s="147"/>
      <c r="AC171" s="147"/>
      <c r="AD171" s="147"/>
      <c r="AE171" s="147"/>
      <c r="AF171" s="147" t="s">
        <v>655</v>
      </c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</row>
    <row r="172" spans="1:59" ht="22.5" outlineLevel="1" x14ac:dyDescent="0.2">
      <c r="A172" s="176">
        <v>112</v>
      </c>
      <c r="B172" s="177" t="s">
        <v>3404</v>
      </c>
      <c r="C172" s="186" t="s">
        <v>3405</v>
      </c>
      <c r="D172" s="178" t="s">
        <v>1884</v>
      </c>
      <c r="E172" s="179">
        <v>1</v>
      </c>
      <c r="F172" s="174"/>
      <c r="G172" s="181">
        <f t="shared" ref="G172:G193" si="28">ROUND(E172*F172,2)</f>
        <v>0</v>
      </c>
      <c r="H172" s="157">
        <v>0</v>
      </c>
      <c r="I172" s="156">
        <f t="shared" ref="I172:I193" si="29">ROUND(E172*H172,2)</f>
        <v>0</v>
      </c>
      <c r="J172" s="157">
        <v>10800</v>
      </c>
      <c r="K172" s="156">
        <f t="shared" ref="K172:K193" si="30">ROUND(E172*J172,2)</f>
        <v>10800</v>
      </c>
      <c r="L172" s="156">
        <v>15</v>
      </c>
      <c r="M172" s="156">
        <f t="shared" ref="M172:M193" si="31">G172*(1+L172/100)</f>
        <v>0</v>
      </c>
      <c r="N172" s="156">
        <v>1.8079999999999999E-2</v>
      </c>
      <c r="O172" s="156">
        <f t="shared" ref="O172:O193" si="32">ROUND(E172*N172,2)</f>
        <v>0.02</v>
      </c>
      <c r="P172" s="156">
        <v>0</v>
      </c>
      <c r="Q172" s="156">
        <f t="shared" ref="Q172:Q193" si="33">ROUND(E172*P172,2)</f>
        <v>0</v>
      </c>
      <c r="R172" s="156"/>
      <c r="S172" s="156" t="s">
        <v>485</v>
      </c>
      <c r="T172" s="156" t="s">
        <v>382</v>
      </c>
      <c r="U172" s="156">
        <v>0</v>
      </c>
      <c r="V172" s="156">
        <f t="shared" ref="V172:V193" si="34">ROUND(E172*U172,2)</f>
        <v>0</v>
      </c>
      <c r="W172" s="156"/>
      <c r="X172" s="156" t="s">
        <v>383</v>
      </c>
      <c r="Y172" s="147"/>
      <c r="Z172" s="147"/>
      <c r="AA172" s="147"/>
      <c r="AB172" s="147"/>
      <c r="AC172" s="147"/>
      <c r="AD172" s="147"/>
      <c r="AE172" s="147"/>
      <c r="AF172" s="147" t="s">
        <v>541</v>
      </c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</row>
    <row r="173" spans="1:59" ht="22.5" outlineLevel="1" x14ac:dyDescent="0.2">
      <c r="A173" s="176">
        <v>113</v>
      </c>
      <c r="B173" s="177" t="s">
        <v>3406</v>
      </c>
      <c r="C173" s="186" t="s">
        <v>3407</v>
      </c>
      <c r="D173" s="178" t="s">
        <v>1884</v>
      </c>
      <c r="E173" s="179">
        <v>5</v>
      </c>
      <c r="F173" s="174"/>
      <c r="G173" s="181">
        <f t="shared" si="28"/>
        <v>0</v>
      </c>
      <c r="H173" s="157">
        <v>0</v>
      </c>
      <c r="I173" s="156">
        <f t="shared" si="29"/>
        <v>0</v>
      </c>
      <c r="J173" s="157">
        <v>1900</v>
      </c>
      <c r="K173" s="156">
        <f t="shared" si="30"/>
        <v>9500</v>
      </c>
      <c r="L173" s="156">
        <v>15</v>
      </c>
      <c r="M173" s="156">
        <f t="shared" si="31"/>
        <v>0</v>
      </c>
      <c r="N173" s="156">
        <v>3.7599999999999999E-3</v>
      </c>
      <c r="O173" s="156">
        <f t="shared" si="32"/>
        <v>0.02</v>
      </c>
      <c r="P173" s="156">
        <v>0</v>
      </c>
      <c r="Q173" s="156">
        <f t="shared" si="33"/>
        <v>0</v>
      </c>
      <c r="R173" s="156"/>
      <c r="S173" s="156" t="s">
        <v>485</v>
      </c>
      <c r="T173" s="156" t="s">
        <v>382</v>
      </c>
      <c r="U173" s="156">
        <v>0</v>
      </c>
      <c r="V173" s="156">
        <f t="shared" si="34"/>
        <v>0</v>
      </c>
      <c r="W173" s="156"/>
      <c r="X173" s="156" t="s">
        <v>383</v>
      </c>
      <c r="Y173" s="147"/>
      <c r="Z173" s="147"/>
      <c r="AA173" s="147"/>
      <c r="AB173" s="147"/>
      <c r="AC173" s="147"/>
      <c r="AD173" s="147"/>
      <c r="AE173" s="147"/>
      <c r="AF173" s="147" t="s">
        <v>541</v>
      </c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</row>
    <row r="174" spans="1:59" ht="22.5" outlineLevel="1" x14ac:dyDescent="0.2">
      <c r="A174" s="176">
        <v>114</v>
      </c>
      <c r="B174" s="177" t="s">
        <v>3408</v>
      </c>
      <c r="C174" s="186" t="s">
        <v>3409</v>
      </c>
      <c r="D174" s="178" t="s">
        <v>1884</v>
      </c>
      <c r="E174" s="179">
        <v>5</v>
      </c>
      <c r="F174" s="174"/>
      <c r="G174" s="181">
        <f t="shared" si="28"/>
        <v>0</v>
      </c>
      <c r="H174" s="157">
        <v>0</v>
      </c>
      <c r="I174" s="156">
        <f t="shared" si="29"/>
        <v>0</v>
      </c>
      <c r="J174" s="157">
        <v>6250</v>
      </c>
      <c r="K174" s="156">
        <f t="shared" si="30"/>
        <v>31250</v>
      </c>
      <c r="L174" s="156">
        <v>15</v>
      </c>
      <c r="M174" s="156">
        <f t="shared" si="31"/>
        <v>0</v>
      </c>
      <c r="N174" s="156">
        <v>1.4749999999999999E-2</v>
      </c>
      <c r="O174" s="156">
        <f t="shared" si="32"/>
        <v>7.0000000000000007E-2</v>
      </c>
      <c r="P174" s="156">
        <v>0</v>
      </c>
      <c r="Q174" s="156">
        <f t="shared" si="33"/>
        <v>0</v>
      </c>
      <c r="R174" s="156"/>
      <c r="S174" s="156" t="s">
        <v>485</v>
      </c>
      <c r="T174" s="156" t="s">
        <v>382</v>
      </c>
      <c r="U174" s="156">
        <v>0</v>
      </c>
      <c r="V174" s="156">
        <f t="shared" si="34"/>
        <v>0</v>
      </c>
      <c r="W174" s="156"/>
      <c r="X174" s="156" t="s">
        <v>383</v>
      </c>
      <c r="Y174" s="147"/>
      <c r="Z174" s="147"/>
      <c r="AA174" s="147"/>
      <c r="AB174" s="147"/>
      <c r="AC174" s="147"/>
      <c r="AD174" s="147"/>
      <c r="AE174" s="147"/>
      <c r="AF174" s="147" t="s">
        <v>541</v>
      </c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</row>
    <row r="175" spans="1:59" ht="22.5" outlineLevel="1" x14ac:dyDescent="0.2">
      <c r="A175" s="176">
        <v>115</v>
      </c>
      <c r="B175" s="177" t="s">
        <v>3410</v>
      </c>
      <c r="C175" s="186" t="s">
        <v>3411</v>
      </c>
      <c r="D175" s="178" t="s">
        <v>1884</v>
      </c>
      <c r="E175" s="179">
        <v>5</v>
      </c>
      <c r="F175" s="174"/>
      <c r="G175" s="181">
        <f t="shared" si="28"/>
        <v>0</v>
      </c>
      <c r="H175" s="157">
        <v>0</v>
      </c>
      <c r="I175" s="156">
        <f t="shared" si="29"/>
        <v>0</v>
      </c>
      <c r="J175" s="157">
        <v>2160</v>
      </c>
      <c r="K175" s="156">
        <f t="shared" si="30"/>
        <v>10800</v>
      </c>
      <c r="L175" s="156">
        <v>15</v>
      </c>
      <c r="M175" s="156">
        <f t="shared" si="31"/>
        <v>0</v>
      </c>
      <c r="N175" s="156">
        <v>1.72E-3</v>
      </c>
      <c r="O175" s="156">
        <f t="shared" si="32"/>
        <v>0.01</v>
      </c>
      <c r="P175" s="156">
        <v>0</v>
      </c>
      <c r="Q175" s="156">
        <f t="shared" si="33"/>
        <v>0</v>
      </c>
      <c r="R175" s="156"/>
      <c r="S175" s="156" t="s">
        <v>485</v>
      </c>
      <c r="T175" s="156" t="s">
        <v>382</v>
      </c>
      <c r="U175" s="156">
        <v>0</v>
      </c>
      <c r="V175" s="156">
        <f t="shared" si="34"/>
        <v>0</v>
      </c>
      <c r="W175" s="156"/>
      <c r="X175" s="156" t="s">
        <v>383</v>
      </c>
      <c r="Y175" s="147"/>
      <c r="Z175" s="147"/>
      <c r="AA175" s="147"/>
      <c r="AB175" s="147"/>
      <c r="AC175" s="147"/>
      <c r="AD175" s="147"/>
      <c r="AE175" s="147"/>
      <c r="AF175" s="147" t="s">
        <v>541</v>
      </c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</row>
    <row r="176" spans="1:59" ht="22.5" outlineLevel="1" x14ac:dyDescent="0.2">
      <c r="A176" s="176">
        <v>116</v>
      </c>
      <c r="B176" s="177" t="s">
        <v>3412</v>
      </c>
      <c r="C176" s="186" t="s">
        <v>3413</v>
      </c>
      <c r="D176" s="178" t="s">
        <v>1884</v>
      </c>
      <c r="E176" s="179">
        <v>33</v>
      </c>
      <c r="F176" s="174"/>
      <c r="G176" s="181">
        <f t="shared" si="28"/>
        <v>0</v>
      </c>
      <c r="H176" s="157">
        <v>0</v>
      </c>
      <c r="I176" s="156">
        <f t="shared" si="29"/>
        <v>0</v>
      </c>
      <c r="J176" s="157">
        <v>3700</v>
      </c>
      <c r="K176" s="156">
        <f t="shared" si="30"/>
        <v>122100</v>
      </c>
      <c r="L176" s="156">
        <v>15</v>
      </c>
      <c r="M176" s="156">
        <f t="shared" si="31"/>
        <v>0</v>
      </c>
      <c r="N176" s="156">
        <v>1.4970000000000001E-2</v>
      </c>
      <c r="O176" s="156">
        <f t="shared" si="32"/>
        <v>0.49</v>
      </c>
      <c r="P176" s="156">
        <v>0</v>
      </c>
      <c r="Q176" s="156">
        <f t="shared" si="33"/>
        <v>0</v>
      </c>
      <c r="R176" s="156"/>
      <c r="S176" s="156" t="s">
        <v>485</v>
      </c>
      <c r="T176" s="156" t="s">
        <v>382</v>
      </c>
      <c r="U176" s="156">
        <v>0</v>
      </c>
      <c r="V176" s="156">
        <f t="shared" si="34"/>
        <v>0</v>
      </c>
      <c r="W176" s="156"/>
      <c r="X176" s="156" t="s">
        <v>383</v>
      </c>
      <c r="Y176" s="147"/>
      <c r="Z176" s="147"/>
      <c r="AA176" s="147"/>
      <c r="AB176" s="147"/>
      <c r="AC176" s="147"/>
      <c r="AD176" s="147"/>
      <c r="AE176" s="147"/>
      <c r="AF176" s="147" t="s">
        <v>541</v>
      </c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</row>
    <row r="177" spans="1:59" ht="22.5" outlineLevel="1" x14ac:dyDescent="0.2">
      <c r="A177" s="176">
        <v>117</v>
      </c>
      <c r="B177" s="177" t="s">
        <v>3414</v>
      </c>
      <c r="C177" s="186" t="s">
        <v>3415</v>
      </c>
      <c r="D177" s="178" t="s">
        <v>1884</v>
      </c>
      <c r="E177" s="179">
        <v>42</v>
      </c>
      <c r="F177" s="174"/>
      <c r="G177" s="181">
        <f t="shared" si="28"/>
        <v>0</v>
      </c>
      <c r="H177" s="157">
        <v>0</v>
      </c>
      <c r="I177" s="156">
        <f t="shared" si="29"/>
        <v>0</v>
      </c>
      <c r="J177" s="157">
        <v>3340</v>
      </c>
      <c r="K177" s="156">
        <f t="shared" si="30"/>
        <v>140280</v>
      </c>
      <c r="L177" s="156">
        <v>15</v>
      </c>
      <c r="M177" s="156">
        <f t="shared" si="31"/>
        <v>0</v>
      </c>
      <c r="N177" s="156">
        <v>1.9210000000000001E-2</v>
      </c>
      <c r="O177" s="156">
        <f t="shared" si="32"/>
        <v>0.81</v>
      </c>
      <c r="P177" s="156">
        <v>0</v>
      </c>
      <c r="Q177" s="156">
        <f t="shared" si="33"/>
        <v>0</v>
      </c>
      <c r="R177" s="156"/>
      <c r="S177" s="156" t="s">
        <v>485</v>
      </c>
      <c r="T177" s="156" t="s">
        <v>382</v>
      </c>
      <c r="U177" s="156">
        <v>0</v>
      </c>
      <c r="V177" s="156">
        <f t="shared" si="34"/>
        <v>0</v>
      </c>
      <c r="W177" s="156"/>
      <c r="X177" s="156" t="s">
        <v>383</v>
      </c>
      <c r="Y177" s="147"/>
      <c r="Z177" s="147"/>
      <c r="AA177" s="147"/>
      <c r="AB177" s="147"/>
      <c r="AC177" s="147"/>
      <c r="AD177" s="147"/>
      <c r="AE177" s="147"/>
      <c r="AF177" s="147" t="s">
        <v>541</v>
      </c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</row>
    <row r="178" spans="1:59" ht="22.5" outlineLevel="1" x14ac:dyDescent="0.2">
      <c r="A178" s="176">
        <v>118</v>
      </c>
      <c r="B178" s="177" t="s">
        <v>3416</v>
      </c>
      <c r="C178" s="186" t="s">
        <v>3417</v>
      </c>
      <c r="D178" s="178" t="s">
        <v>1884</v>
      </c>
      <c r="E178" s="179">
        <v>166</v>
      </c>
      <c r="F178" s="174"/>
      <c r="G178" s="181">
        <f t="shared" si="28"/>
        <v>0</v>
      </c>
      <c r="H178" s="157">
        <v>0</v>
      </c>
      <c r="I178" s="156">
        <f t="shared" si="29"/>
        <v>0</v>
      </c>
      <c r="J178" s="157">
        <v>220</v>
      </c>
      <c r="K178" s="156">
        <f t="shared" si="30"/>
        <v>36520</v>
      </c>
      <c r="L178" s="156">
        <v>15</v>
      </c>
      <c r="M178" s="156">
        <f t="shared" si="31"/>
        <v>0</v>
      </c>
      <c r="N178" s="156">
        <v>2.4000000000000001E-4</v>
      </c>
      <c r="O178" s="156">
        <f t="shared" si="32"/>
        <v>0.04</v>
      </c>
      <c r="P178" s="156">
        <v>0</v>
      </c>
      <c r="Q178" s="156">
        <f t="shared" si="33"/>
        <v>0</v>
      </c>
      <c r="R178" s="156"/>
      <c r="S178" s="156" t="s">
        <v>485</v>
      </c>
      <c r="T178" s="156" t="s">
        <v>382</v>
      </c>
      <c r="U178" s="156">
        <v>0</v>
      </c>
      <c r="V178" s="156">
        <f t="shared" si="34"/>
        <v>0</v>
      </c>
      <c r="W178" s="156"/>
      <c r="X178" s="156" t="s">
        <v>383</v>
      </c>
      <c r="Y178" s="147"/>
      <c r="Z178" s="147"/>
      <c r="AA178" s="147"/>
      <c r="AB178" s="147"/>
      <c r="AC178" s="147"/>
      <c r="AD178" s="147"/>
      <c r="AE178" s="147"/>
      <c r="AF178" s="147" t="s">
        <v>541</v>
      </c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</row>
    <row r="179" spans="1:59" outlineLevel="1" x14ac:dyDescent="0.2">
      <c r="A179" s="176">
        <v>119</v>
      </c>
      <c r="B179" s="177" t="s">
        <v>3418</v>
      </c>
      <c r="C179" s="186" t="s">
        <v>3419</v>
      </c>
      <c r="D179" s="178" t="s">
        <v>1884</v>
      </c>
      <c r="E179" s="179">
        <v>8</v>
      </c>
      <c r="F179" s="174"/>
      <c r="G179" s="181">
        <f t="shared" si="28"/>
        <v>0</v>
      </c>
      <c r="H179" s="157">
        <v>0</v>
      </c>
      <c r="I179" s="156">
        <f t="shared" si="29"/>
        <v>0</v>
      </c>
      <c r="J179" s="157">
        <v>2670</v>
      </c>
      <c r="K179" s="156">
        <f t="shared" si="30"/>
        <v>21360</v>
      </c>
      <c r="L179" s="156">
        <v>15</v>
      </c>
      <c r="M179" s="156">
        <f t="shared" si="31"/>
        <v>0</v>
      </c>
      <c r="N179" s="156">
        <v>4.9300000000000004E-3</v>
      </c>
      <c r="O179" s="156">
        <f t="shared" si="32"/>
        <v>0.04</v>
      </c>
      <c r="P179" s="156">
        <v>0</v>
      </c>
      <c r="Q179" s="156">
        <f t="shared" si="33"/>
        <v>0</v>
      </c>
      <c r="R179" s="156"/>
      <c r="S179" s="156" t="s">
        <v>485</v>
      </c>
      <c r="T179" s="156" t="s">
        <v>382</v>
      </c>
      <c r="U179" s="156">
        <v>0</v>
      </c>
      <c r="V179" s="156">
        <f t="shared" si="34"/>
        <v>0</v>
      </c>
      <c r="W179" s="156"/>
      <c r="X179" s="156" t="s">
        <v>383</v>
      </c>
      <c r="Y179" s="147"/>
      <c r="Z179" s="147"/>
      <c r="AA179" s="147"/>
      <c r="AB179" s="147"/>
      <c r="AC179" s="147"/>
      <c r="AD179" s="147"/>
      <c r="AE179" s="147"/>
      <c r="AF179" s="147" t="s">
        <v>541</v>
      </c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</row>
    <row r="180" spans="1:59" ht="22.5" outlineLevel="1" x14ac:dyDescent="0.2">
      <c r="A180" s="176">
        <v>120</v>
      </c>
      <c r="B180" s="177" t="s">
        <v>3420</v>
      </c>
      <c r="C180" s="186" t="s">
        <v>3421</v>
      </c>
      <c r="D180" s="178" t="s">
        <v>1884</v>
      </c>
      <c r="E180" s="179">
        <v>8</v>
      </c>
      <c r="F180" s="174"/>
      <c r="G180" s="181">
        <f t="shared" si="28"/>
        <v>0</v>
      </c>
      <c r="H180" s="157">
        <v>0</v>
      </c>
      <c r="I180" s="156">
        <f t="shared" si="29"/>
        <v>0</v>
      </c>
      <c r="J180" s="157">
        <v>1370</v>
      </c>
      <c r="K180" s="156">
        <f t="shared" si="30"/>
        <v>10960</v>
      </c>
      <c r="L180" s="156">
        <v>15</v>
      </c>
      <c r="M180" s="156">
        <f t="shared" si="31"/>
        <v>0</v>
      </c>
      <c r="N180" s="156">
        <v>1.8E-3</v>
      </c>
      <c r="O180" s="156">
        <f t="shared" si="32"/>
        <v>0.01</v>
      </c>
      <c r="P180" s="156">
        <v>0</v>
      </c>
      <c r="Q180" s="156">
        <f t="shared" si="33"/>
        <v>0</v>
      </c>
      <c r="R180" s="156"/>
      <c r="S180" s="156" t="s">
        <v>485</v>
      </c>
      <c r="T180" s="156" t="s">
        <v>382</v>
      </c>
      <c r="U180" s="156">
        <v>0</v>
      </c>
      <c r="V180" s="156">
        <f t="shared" si="34"/>
        <v>0</v>
      </c>
      <c r="W180" s="156"/>
      <c r="X180" s="156" t="s">
        <v>383</v>
      </c>
      <c r="Y180" s="147"/>
      <c r="Z180" s="147"/>
      <c r="AA180" s="147"/>
      <c r="AB180" s="147"/>
      <c r="AC180" s="147"/>
      <c r="AD180" s="147"/>
      <c r="AE180" s="147"/>
      <c r="AF180" s="147" t="s">
        <v>541</v>
      </c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</row>
    <row r="181" spans="1:59" outlineLevel="1" x14ac:dyDescent="0.2">
      <c r="A181" s="176">
        <v>121</v>
      </c>
      <c r="B181" s="177" t="s">
        <v>3422</v>
      </c>
      <c r="C181" s="186" t="s">
        <v>3423</v>
      </c>
      <c r="D181" s="178" t="s">
        <v>429</v>
      </c>
      <c r="E181" s="179">
        <v>8</v>
      </c>
      <c r="F181" s="174"/>
      <c r="G181" s="181">
        <f t="shared" si="28"/>
        <v>0</v>
      </c>
      <c r="H181" s="157">
        <v>0</v>
      </c>
      <c r="I181" s="156">
        <f t="shared" si="29"/>
        <v>0</v>
      </c>
      <c r="J181" s="157">
        <v>349</v>
      </c>
      <c r="K181" s="156">
        <f t="shared" si="30"/>
        <v>2792</v>
      </c>
      <c r="L181" s="156">
        <v>15</v>
      </c>
      <c r="M181" s="156">
        <f t="shared" si="31"/>
        <v>0</v>
      </c>
      <c r="N181" s="156">
        <v>2.7999999999999998E-4</v>
      </c>
      <c r="O181" s="156">
        <f t="shared" si="32"/>
        <v>0</v>
      </c>
      <c r="P181" s="156">
        <v>0</v>
      </c>
      <c r="Q181" s="156">
        <f t="shared" si="33"/>
        <v>0</v>
      </c>
      <c r="R181" s="156"/>
      <c r="S181" s="156" t="s">
        <v>485</v>
      </c>
      <c r="T181" s="156" t="s">
        <v>382</v>
      </c>
      <c r="U181" s="156">
        <v>0</v>
      </c>
      <c r="V181" s="156">
        <f t="shared" si="34"/>
        <v>0</v>
      </c>
      <c r="W181" s="156"/>
      <c r="X181" s="156" t="s">
        <v>383</v>
      </c>
      <c r="Y181" s="147"/>
      <c r="Z181" s="147"/>
      <c r="AA181" s="147"/>
      <c r="AB181" s="147"/>
      <c r="AC181" s="147"/>
      <c r="AD181" s="147"/>
      <c r="AE181" s="147"/>
      <c r="AF181" s="147" t="s">
        <v>541</v>
      </c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</row>
    <row r="182" spans="1:59" ht="22.5" outlineLevel="1" x14ac:dyDescent="0.2">
      <c r="A182" s="176">
        <v>122</v>
      </c>
      <c r="B182" s="177" t="s">
        <v>3424</v>
      </c>
      <c r="C182" s="186" t="s">
        <v>3425</v>
      </c>
      <c r="D182" s="178" t="s">
        <v>1884</v>
      </c>
      <c r="E182" s="179">
        <v>1</v>
      </c>
      <c r="F182" s="174"/>
      <c r="G182" s="181">
        <f t="shared" si="28"/>
        <v>0</v>
      </c>
      <c r="H182" s="157">
        <v>0</v>
      </c>
      <c r="I182" s="156">
        <f t="shared" si="29"/>
        <v>0</v>
      </c>
      <c r="J182" s="157">
        <v>3580</v>
      </c>
      <c r="K182" s="156">
        <f t="shared" si="30"/>
        <v>3580</v>
      </c>
      <c r="L182" s="156">
        <v>15</v>
      </c>
      <c r="M182" s="156">
        <f t="shared" si="31"/>
        <v>0</v>
      </c>
      <c r="N182" s="156">
        <v>1.4489999999999999E-2</v>
      </c>
      <c r="O182" s="156">
        <f t="shared" si="32"/>
        <v>0.01</v>
      </c>
      <c r="P182" s="156">
        <v>0</v>
      </c>
      <c r="Q182" s="156">
        <f t="shared" si="33"/>
        <v>0</v>
      </c>
      <c r="R182" s="156"/>
      <c r="S182" s="156" t="s">
        <v>485</v>
      </c>
      <c r="T182" s="156" t="s">
        <v>382</v>
      </c>
      <c r="U182" s="156">
        <v>0</v>
      </c>
      <c r="V182" s="156">
        <f t="shared" si="34"/>
        <v>0</v>
      </c>
      <c r="W182" s="156"/>
      <c r="X182" s="156" t="s">
        <v>383</v>
      </c>
      <c r="Y182" s="147"/>
      <c r="Z182" s="147"/>
      <c r="AA182" s="147"/>
      <c r="AB182" s="147"/>
      <c r="AC182" s="147"/>
      <c r="AD182" s="147"/>
      <c r="AE182" s="147"/>
      <c r="AF182" s="147" t="s">
        <v>541</v>
      </c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</row>
    <row r="183" spans="1:59" ht="22.5" outlineLevel="1" x14ac:dyDescent="0.2">
      <c r="A183" s="176">
        <v>123</v>
      </c>
      <c r="B183" s="177" t="s">
        <v>3426</v>
      </c>
      <c r="C183" s="186" t="s">
        <v>3427</v>
      </c>
      <c r="D183" s="178" t="s">
        <v>1884</v>
      </c>
      <c r="E183" s="179">
        <v>1</v>
      </c>
      <c r="F183" s="174"/>
      <c r="G183" s="181">
        <f t="shared" si="28"/>
        <v>0</v>
      </c>
      <c r="H183" s="157">
        <v>0</v>
      </c>
      <c r="I183" s="156">
        <f t="shared" si="29"/>
        <v>0</v>
      </c>
      <c r="J183" s="157">
        <v>1300</v>
      </c>
      <c r="K183" s="156">
        <f t="shared" si="30"/>
        <v>1300</v>
      </c>
      <c r="L183" s="156">
        <v>15</v>
      </c>
      <c r="M183" s="156">
        <f t="shared" si="31"/>
        <v>0</v>
      </c>
      <c r="N183" s="156">
        <v>1.8400000000000001E-3</v>
      </c>
      <c r="O183" s="156">
        <f t="shared" si="32"/>
        <v>0</v>
      </c>
      <c r="P183" s="156">
        <v>0</v>
      </c>
      <c r="Q183" s="156">
        <f t="shared" si="33"/>
        <v>0</v>
      </c>
      <c r="R183" s="156"/>
      <c r="S183" s="156" t="s">
        <v>485</v>
      </c>
      <c r="T183" s="156" t="s">
        <v>382</v>
      </c>
      <c r="U183" s="156">
        <v>0</v>
      </c>
      <c r="V183" s="156">
        <f t="shared" si="34"/>
        <v>0</v>
      </c>
      <c r="W183" s="156"/>
      <c r="X183" s="156" t="s">
        <v>383</v>
      </c>
      <c r="Y183" s="147"/>
      <c r="Z183" s="147"/>
      <c r="AA183" s="147"/>
      <c r="AB183" s="147"/>
      <c r="AC183" s="147"/>
      <c r="AD183" s="147"/>
      <c r="AE183" s="147"/>
      <c r="AF183" s="147" t="s">
        <v>541</v>
      </c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</row>
    <row r="184" spans="1:59" ht="22.5" outlineLevel="1" x14ac:dyDescent="0.2">
      <c r="A184" s="176">
        <v>124</v>
      </c>
      <c r="B184" s="177" t="s">
        <v>3428</v>
      </c>
      <c r="C184" s="186" t="s">
        <v>3429</v>
      </c>
      <c r="D184" s="178" t="s">
        <v>1884</v>
      </c>
      <c r="E184" s="179">
        <v>75</v>
      </c>
      <c r="F184" s="174"/>
      <c r="G184" s="181">
        <f t="shared" si="28"/>
        <v>0</v>
      </c>
      <c r="H184" s="157">
        <v>0</v>
      </c>
      <c r="I184" s="156">
        <f t="shared" si="29"/>
        <v>0</v>
      </c>
      <c r="J184" s="157">
        <v>1820</v>
      </c>
      <c r="K184" s="156">
        <f t="shared" si="30"/>
        <v>136500</v>
      </c>
      <c r="L184" s="156">
        <v>15</v>
      </c>
      <c r="M184" s="156">
        <f t="shared" si="31"/>
        <v>0</v>
      </c>
      <c r="N184" s="156">
        <v>1.8E-3</v>
      </c>
      <c r="O184" s="156">
        <f t="shared" si="32"/>
        <v>0.14000000000000001</v>
      </c>
      <c r="P184" s="156">
        <v>0</v>
      </c>
      <c r="Q184" s="156">
        <f t="shared" si="33"/>
        <v>0</v>
      </c>
      <c r="R184" s="156"/>
      <c r="S184" s="156" t="s">
        <v>485</v>
      </c>
      <c r="T184" s="156" t="s">
        <v>382</v>
      </c>
      <c r="U184" s="156">
        <v>0</v>
      </c>
      <c r="V184" s="156">
        <f t="shared" si="34"/>
        <v>0</v>
      </c>
      <c r="W184" s="156"/>
      <c r="X184" s="156" t="s">
        <v>383</v>
      </c>
      <c r="Y184" s="147"/>
      <c r="Z184" s="147"/>
      <c r="AA184" s="147"/>
      <c r="AB184" s="147"/>
      <c r="AC184" s="147"/>
      <c r="AD184" s="147"/>
      <c r="AE184" s="147"/>
      <c r="AF184" s="147" t="s">
        <v>541</v>
      </c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</row>
    <row r="185" spans="1:59" ht="22.5" outlineLevel="1" x14ac:dyDescent="0.2">
      <c r="A185" s="176">
        <v>125</v>
      </c>
      <c r="B185" s="177" t="s">
        <v>3430</v>
      </c>
      <c r="C185" s="186" t="s">
        <v>3431</v>
      </c>
      <c r="D185" s="178" t="s">
        <v>429</v>
      </c>
      <c r="E185" s="179">
        <v>33</v>
      </c>
      <c r="F185" s="174"/>
      <c r="G185" s="181">
        <f t="shared" si="28"/>
        <v>0</v>
      </c>
      <c r="H185" s="157">
        <v>0</v>
      </c>
      <c r="I185" s="156">
        <f t="shared" si="29"/>
        <v>0</v>
      </c>
      <c r="J185" s="157">
        <v>298</v>
      </c>
      <c r="K185" s="156">
        <f t="shared" si="30"/>
        <v>9834</v>
      </c>
      <c r="L185" s="156">
        <v>15</v>
      </c>
      <c r="M185" s="156">
        <f t="shared" si="31"/>
        <v>0</v>
      </c>
      <c r="N185" s="156">
        <v>2.3000000000000001E-4</v>
      </c>
      <c r="O185" s="156">
        <f t="shared" si="32"/>
        <v>0.01</v>
      </c>
      <c r="P185" s="156">
        <v>0</v>
      </c>
      <c r="Q185" s="156">
        <f t="shared" si="33"/>
        <v>0</v>
      </c>
      <c r="R185" s="156"/>
      <c r="S185" s="156" t="s">
        <v>485</v>
      </c>
      <c r="T185" s="156" t="s">
        <v>382</v>
      </c>
      <c r="U185" s="156">
        <v>0</v>
      </c>
      <c r="V185" s="156">
        <f t="shared" si="34"/>
        <v>0</v>
      </c>
      <c r="W185" s="156"/>
      <c r="X185" s="156" t="s">
        <v>383</v>
      </c>
      <c r="Y185" s="147"/>
      <c r="Z185" s="147"/>
      <c r="AA185" s="147"/>
      <c r="AB185" s="147"/>
      <c r="AC185" s="147"/>
      <c r="AD185" s="147"/>
      <c r="AE185" s="147"/>
      <c r="AF185" s="147" t="s">
        <v>541</v>
      </c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</row>
    <row r="186" spans="1:59" ht="22.5" outlineLevel="1" x14ac:dyDescent="0.2">
      <c r="A186" s="176">
        <v>126</v>
      </c>
      <c r="B186" s="177" t="s">
        <v>3432</v>
      </c>
      <c r="C186" s="186" t="s">
        <v>3433</v>
      </c>
      <c r="D186" s="178" t="s">
        <v>429</v>
      </c>
      <c r="E186" s="179">
        <v>42</v>
      </c>
      <c r="F186" s="174"/>
      <c r="G186" s="181">
        <f t="shared" si="28"/>
        <v>0</v>
      </c>
      <c r="H186" s="157">
        <v>0</v>
      </c>
      <c r="I186" s="156">
        <f t="shared" si="29"/>
        <v>0</v>
      </c>
      <c r="J186" s="157">
        <v>604</v>
      </c>
      <c r="K186" s="156">
        <f t="shared" si="30"/>
        <v>25368</v>
      </c>
      <c r="L186" s="156">
        <v>15</v>
      </c>
      <c r="M186" s="156">
        <f t="shared" si="31"/>
        <v>0</v>
      </c>
      <c r="N186" s="156">
        <v>5.4000000000000001E-4</v>
      </c>
      <c r="O186" s="156">
        <f t="shared" si="32"/>
        <v>0.02</v>
      </c>
      <c r="P186" s="156">
        <v>0</v>
      </c>
      <c r="Q186" s="156">
        <f t="shared" si="33"/>
        <v>0</v>
      </c>
      <c r="R186" s="156"/>
      <c r="S186" s="156" t="s">
        <v>485</v>
      </c>
      <c r="T186" s="156" t="s">
        <v>382</v>
      </c>
      <c r="U186" s="156">
        <v>0</v>
      </c>
      <c r="V186" s="156">
        <f t="shared" si="34"/>
        <v>0</v>
      </c>
      <c r="W186" s="156"/>
      <c r="X186" s="156" t="s">
        <v>383</v>
      </c>
      <c r="Y186" s="147"/>
      <c r="Z186" s="147"/>
      <c r="AA186" s="147"/>
      <c r="AB186" s="147"/>
      <c r="AC186" s="147"/>
      <c r="AD186" s="147"/>
      <c r="AE186" s="147"/>
      <c r="AF186" s="147" t="s">
        <v>541</v>
      </c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</row>
    <row r="187" spans="1:59" ht="22.5" outlineLevel="1" x14ac:dyDescent="0.2">
      <c r="A187" s="176">
        <v>127</v>
      </c>
      <c r="B187" s="177" t="s">
        <v>3434</v>
      </c>
      <c r="C187" s="186" t="s">
        <v>3435</v>
      </c>
      <c r="D187" s="178" t="s">
        <v>1884</v>
      </c>
      <c r="E187" s="179">
        <v>16</v>
      </c>
      <c r="F187" s="174"/>
      <c r="G187" s="181">
        <f t="shared" si="28"/>
        <v>0</v>
      </c>
      <c r="H187" s="157">
        <v>0</v>
      </c>
      <c r="I187" s="156">
        <f t="shared" si="29"/>
        <v>0</v>
      </c>
      <c r="J187" s="157">
        <v>4400</v>
      </c>
      <c r="K187" s="156">
        <f t="shared" si="30"/>
        <v>70400</v>
      </c>
      <c r="L187" s="156">
        <v>15</v>
      </c>
      <c r="M187" s="156">
        <f t="shared" si="31"/>
        <v>0</v>
      </c>
      <c r="N187" s="156">
        <v>1.6969999999999999E-2</v>
      </c>
      <c r="O187" s="156">
        <f t="shared" si="32"/>
        <v>0.27</v>
      </c>
      <c r="P187" s="156">
        <v>0</v>
      </c>
      <c r="Q187" s="156">
        <f t="shared" si="33"/>
        <v>0</v>
      </c>
      <c r="R187" s="156"/>
      <c r="S187" s="156" t="s">
        <v>485</v>
      </c>
      <c r="T187" s="156" t="s">
        <v>382</v>
      </c>
      <c r="U187" s="156">
        <v>0</v>
      </c>
      <c r="V187" s="156">
        <f t="shared" si="34"/>
        <v>0</v>
      </c>
      <c r="W187" s="156"/>
      <c r="X187" s="156" t="s">
        <v>383</v>
      </c>
      <c r="Y187" s="147"/>
      <c r="Z187" s="147"/>
      <c r="AA187" s="147"/>
      <c r="AB187" s="147"/>
      <c r="AC187" s="147"/>
      <c r="AD187" s="147"/>
      <c r="AE187" s="147"/>
      <c r="AF187" s="147" t="s">
        <v>541</v>
      </c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</row>
    <row r="188" spans="1:59" ht="22.5" outlineLevel="1" x14ac:dyDescent="0.2">
      <c r="A188" s="176">
        <v>128</v>
      </c>
      <c r="B188" s="177" t="s">
        <v>3436</v>
      </c>
      <c r="C188" s="186" t="s">
        <v>3437</v>
      </c>
      <c r="D188" s="178" t="s">
        <v>1884</v>
      </c>
      <c r="E188" s="179">
        <v>29</v>
      </c>
      <c r="F188" s="174"/>
      <c r="G188" s="181">
        <f t="shared" si="28"/>
        <v>0</v>
      </c>
      <c r="H188" s="157">
        <v>0</v>
      </c>
      <c r="I188" s="156">
        <f t="shared" si="29"/>
        <v>0</v>
      </c>
      <c r="J188" s="157">
        <v>4400</v>
      </c>
      <c r="K188" s="156">
        <f t="shared" si="30"/>
        <v>127600</v>
      </c>
      <c r="L188" s="156">
        <v>15</v>
      </c>
      <c r="M188" s="156">
        <f t="shared" si="31"/>
        <v>0</v>
      </c>
      <c r="N188" s="156">
        <v>1.6969999999999999E-2</v>
      </c>
      <c r="O188" s="156">
        <f t="shared" si="32"/>
        <v>0.49</v>
      </c>
      <c r="P188" s="156">
        <v>0</v>
      </c>
      <c r="Q188" s="156">
        <f t="shared" si="33"/>
        <v>0</v>
      </c>
      <c r="R188" s="156"/>
      <c r="S188" s="156" t="s">
        <v>485</v>
      </c>
      <c r="T188" s="156" t="s">
        <v>382</v>
      </c>
      <c r="U188" s="156">
        <v>0</v>
      </c>
      <c r="V188" s="156">
        <f t="shared" si="34"/>
        <v>0</v>
      </c>
      <c r="W188" s="156"/>
      <c r="X188" s="156" t="s">
        <v>383</v>
      </c>
      <c r="Y188" s="147"/>
      <c r="Z188" s="147"/>
      <c r="AA188" s="147"/>
      <c r="AB188" s="147"/>
      <c r="AC188" s="147"/>
      <c r="AD188" s="147"/>
      <c r="AE188" s="147"/>
      <c r="AF188" s="147" t="s">
        <v>541</v>
      </c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</row>
    <row r="189" spans="1:59" ht="22.5" outlineLevel="1" x14ac:dyDescent="0.2">
      <c r="A189" s="176">
        <v>129</v>
      </c>
      <c r="B189" s="177" t="s">
        <v>3438</v>
      </c>
      <c r="C189" s="186" t="s">
        <v>3439</v>
      </c>
      <c r="D189" s="178" t="s">
        <v>429</v>
      </c>
      <c r="E189" s="179">
        <v>13</v>
      </c>
      <c r="F189" s="174"/>
      <c r="G189" s="181">
        <f t="shared" si="28"/>
        <v>0</v>
      </c>
      <c r="H189" s="157">
        <v>0</v>
      </c>
      <c r="I189" s="156">
        <f t="shared" si="29"/>
        <v>0</v>
      </c>
      <c r="J189" s="157">
        <v>6160</v>
      </c>
      <c r="K189" s="156">
        <f t="shared" si="30"/>
        <v>80080</v>
      </c>
      <c r="L189" s="156">
        <v>15</v>
      </c>
      <c r="M189" s="156">
        <f t="shared" si="31"/>
        <v>0</v>
      </c>
      <c r="N189" s="156">
        <v>3.8999999999999998E-3</v>
      </c>
      <c r="O189" s="156">
        <f t="shared" si="32"/>
        <v>0.05</v>
      </c>
      <c r="P189" s="156">
        <v>0</v>
      </c>
      <c r="Q189" s="156">
        <f t="shared" si="33"/>
        <v>0</v>
      </c>
      <c r="R189" s="156"/>
      <c r="S189" s="156" t="s">
        <v>485</v>
      </c>
      <c r="T189" s="156" t="s">
        <v>382</v>
      </c>
      <c r="U189" s="156">
        <v>0</v>
      </c>
      <c r="V189" s="156">
        <f t="shared" si="34"/>
        <v>0</v>
      </c>
      <c r="W189" s="156"/>
      <c r="X189" s="156" t="s">
        <v>383</v>
      </c>
      <c r="Y189" s="147"/>
      <c r="Z189" s="147"/>
      <c r="AA189" s="147"/>
      <c r="AB189" s="147"/>
      <c r="AC189" s="147"/>
      <c r="AD189" s="147"/>
      <c r="AE189" s="147"/>
      <c r="AF189" s="147" t="s">
        <v>541</v>
      </c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</row>
    <row r="190" spans="1:59" ht="33.75" outlineLevel="1" x14ac:dyDescent="0.2">
      <c r="A190" s="176">
        <v>130</v>
      </c>
      <c r="B190" s="177" t="s">
        <v>3440</v>
      </c>
      <c r="C190" s="186" t="s">
        <v>3441</v>
      </c>
      <c r="D190" s="178" t="s">
        <v>1884</v>
      </c>
      <c r="E190" s="179">
        <v>13</v>
      </c>
      <c r="F190" s="174"/>
      <c r="G190" s="181">
        <f t="shared" si="28"/>
        <v>0</v>
      </c>
      <c r="H190" s="157">
        <v>0</v>
      </c>
      <c r="I190" s="156">
        <f t="shared" si="29"/>
        <v>0</v>
      </c>
      <c r="J190" s="157">
        <v>8000</v>
      </c>
      <c r="K190" s="156">
        <f t="shared" si="30"/>
        <v>104000</v>
      </c>
      <c r="L190" s="156">
        <v>15</v>
      </c>
      <c r="M190" s="156">
        <f t="shared" si="31"/>
        <v>0</v>
      </c>
      <c r="N190" s="156">
        <v>2.137E-2</v>
      </c>
      <c r="O190" s="156">
        <f t="shared" si="32"/>
        <v>0.28000000000000003</v>
      </c>
      <c r="P190" s="156">
        <v>0</v>
      </c>
      <c r="Q190" s="156">
        <f t="shared" si="33"/>
        <v>0</v>
      </c>
      <c r="R190" s="156"/>
      <c r="S190" s="156" t="s">
        <v>485</v>
      </c>
      <c r="T190" s="156" t="s">
        <v>382</v>
      </c>
      <c r="U190" s="156">
        <v>0</v>
      </c>
      <c r="V190" s="156">
        <f t="shared" si="34"/>
        <v>0</v>
      </c>
      <c r="W190" s="156"/>
      <c r="X190" s="156" t="s">
        <v>383</v>
      </c>
      <c r="Y190" s="147"/>
      <c r="Z190" s="147"/>
      <c r="AA190" s="147"/>
      <c r="AB190" s="147"/>
      <c r="AC190" s="147"/>
      <c r="AD190" s="147"/>
      <c r="AE190" s="147"/>
      <c r="AF190" s="147" t="s">
        <v>541</v>
      </c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</row>
    <row r="191" spans="1:59" ht="22.5" outlineLevel="1" x14ac:dyDescent="0.2">
      <c r="A191" s="176">
        <v>131</v>
      </c>
      <c r="B191" s="177" t="s">
        <v>3442</v>
      </c>
      <c r="C191" s="186" t="s">
        <v>3443</v>
      </c>
      <c r="D191" s="178" t="s">
        <v>1884</v>
      </c>
      <c r="E191" s="179">
        <v>13</v>
      </c>
      <c r="F191" s="174"/>
      <c r="G191" s="181">
        <f t="shared" si="28"/>
        <v>0</v>
      </c>
      <c r="H191" s="157">
        <v>0</v>
      </c>
      <c r="I191" s="156">
        <f t="shared" si="29"/>
        <v>0</v>
      </c>
      <c r="J191" s="157">
        <v>1120</v>
      </c>
      <c r="K191" s="156">
        <f t="shared" si="30"/>
        <v>14560</v>
      </c>
      <c r="L191" s="156">
        <v>15</v>
      </c>
      <c r="M191" s="156">
        <f t="shared" si="31"/>
        <v>0</v>
      </c>
      <c r="N191" s="156">
        <v>2.14E-3</v>
      </c>
      <c r="O191" s="156">
        <f t="shared" si="32"/>
        <v>0.03</v>
      </c>
      <c r="P191" s="156">
        <v>0</v>
      </c>
      <c r="Q191" s="156">
        <f t="shared" si="33"/>
        <v>0</v>
      </c>
      <c r="R191" s="156"/>
      <c r="S191" s="156" t="s">
        <v>485</v>
      </c>
      <c r="T191" s="156" t="s">
        <v>382</v>
      </c>
      <c r="U191" s="156">
        <v>0</v>
      </c>
      <c r="V191" s="156">
        <f t="shared" si="34"/>
        <v>0</v>
      </c>
      <c r="W191" s="156"/>
      <c r="X191" s="156" t="s">
        <v>383</v>
      </c>
      <c r="Y191" s="147"/>
      <c r="Z191" s="147"/>
      <c r="AA191" s="147"/>
      <c r="AB191" s="147"/>
      <c r="AC191" s="147"/>
      <c r="AD191" s="147"/>
      <c r="AE191" s="147"/>
      <c r="AF191" s="147" t="s">
        <v>541</v>
      </c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</row>
    <row r="192" spans="1:59" ht="22.5" outlineLevel="1" x14ac:dyDescent="0.2">
      <c r="A192" s="176">
        <v>132</v>
      </c>
      <c r="B192" s="177" t="s">
        <v>3444</v>
      </c>
      <c r="C192" s="186" t="s">
        <v>3445</v>
      </c>
      <c r="D192" s="178" t="s">
        <v>429</v>
      </c>
      <c r="E192" s="179">
        <v>64</v>
      </c>
      <c r="F192" s="174"/>
      <c r="G192" s="181">
        <f t="shared" si="28"/>
        <v>0</v>
      </c>
      <c r="H192" s="157">
        <v>0</v>
      </c>
      <c r="I192" s="156">
        <f t="shared" si="29"/>
        <v>0</v>
      </c>
      <c r="J192" s="157">
        <v>780</v>
      </c>
      <c r="K192" s="156">
        <f t="shared" si="30"/>
        <v>49920</v>
      </c>
      <c r="L192" s="156">
        <v>15</v>
      </c>
      <c r="M192" s="156">
        <f t="shared" si="31"/>
        <v>0</v>
      </c>
      <c r="N192" s="156">
        <v>3.1E-4</v>
      </c>
      <c r="O192" s="156">
        <f t="shared" si="32"/>
        <v>0.02</v>
      </c>
      <c r="P192" s="156">
        <v>0</v>
      </c>
      <c r="Q192" s="156">
        <f t="shared" si="33"/>
        <v>0</v>
      </c>
      <c r="R192" s="156"/>
      <c r="S192" s="156" t="s">
        <v>485</v>
      </c>
      <c r="T192" s="156" t="s">
        <v>382</v>
      </c>
      <c r="U192" s="156">
        <v>0</v>
      </c>
      <c r="V192" s="156">
        <f t="shared" si="34"/>
        <v>0</v>
      </c>
      <c r="W192" s="156"/>
      <c r="X192" s="156" t="s">
        <v>383</v>
      </c>
      <c r="Y192" s="147"/>
      <c r="Z192" s="147"/>
      <c r="AA192" s="147"/>
      <c r="AB192" s="147"/>
      <c r="AC192" s="147"/>
      <c r="AD192" s="147"/>
      <c r="AE192" s="147"/>
      <c r="AF192" s="147" t="s">
        <v>541</v>
      </c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</row>
    <row r="193" spans="1:59" ht="22.5" outlineLevel="1" x14ac:dyDescent="0.2">
      <c r="A193" s="176">
        <v>133</v>
      </c>
      <c r="B193" s="177" t="s">
        <v>3446</v>
      </c>
      <c r="C193" s="186" t="s">
        <v>3447</v>
      </c>
      <c r="D193" s="178" t="s">
        <v>413</v>
      </c>
      <c r="E193" s="179">
        <v>2.8370000000000002</v>
      </c>
      <c r="F193" s="174"/>
      <c r="G193" s="181">
        <f t="shared" si="28"/>
        <v>0</v>
      </c>
      <c r="H193" s="157">
        <v>0</v>
      </c>
      <c r="I193" s="156">
        <f t="shared" si="29"/>
        <v>0</v>
      </c>
      <c r="J193" s="157">
        <v>710</v>
      </c>
      <c r="K193" s="156">
        <f t="shared" si="30"/>
        <v>2014.27</v>
      </c>
      <c r="L193" s="156">
        <v>15</v>
      </c>
      <c r="M193" s="156">
        <f t="shared" si="31"/>
        <v>0</v>
      </c>
      <c r="N193" s="156">
        <v>0</v>
      </c>
      <c r="O193" s="156">
        <f t="shared" si="32"/>
        <v>0</v>
      </c>
      <c r="P193" s="156">
        <v>0</v>
      </c>
      <c r="Q193" s="156">
        <f t="shared" si="33"/>
        <v>0</v>
      </c>
      <c r="R193" s="156"/>
      <c r="S193" s="156" t="s">
        <v>485</v>
      </c>
      <c r="T193" s="156" t="s">
        <v>382</v>
      </c>
      <c r="U193" s="156">
        <v>0</v>
      </c>
      <c r="V193" s="156">
        <f t="shared" si="34"/>
        <v>0</v>
      </c>
      <c r="W193" s="156"/>
      <c r="X193" s="156" t="s">
        <v>383</v>
      </c>
      <c r="Y193" s="147"/>
      <c r="Z193" s="147"/>
      <c r="AA193" s="147"/>
      <c r="AB193" s="147"/>
      <c r="AC193" s="147"/>
      <c r="AD193" s="147"/>
      <c r="AE193" s="147"/>
      <c r="AF193" s="147" t="s">
        <v>541</v>
      </c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</row>
    <row r="194" spans="1:59" x14ac:dyDescent="0.2">
      <c r="A194" s="164" t="s">
        <v>376</v>
      </c>
      <c r="B194" s="165" t="s">
        <v>315</v>
      </c>
      <c r="C194" s="183" t="s">
        <v>316</v>
      </c>
      <c r="D194" s="166"/>
      <c r="E194" s="167"/>
      <c r="F194" s="168"/>
      <c r="G194" s="169">
        <f>SUMIF(AF195:AF197,"&lt;&gt;NOR",G195:G197)</f>
        <v>0</v>
      </c>
      <c r="H194" s="163"/>
      <c r="I194" s="163">
        <f>SUM(I195:I197)</f>
        <v>0</v>
      </c>
      <c r="J194" s="163"/>
      <c r="K194" s="163">
        <f>SUM(K195:K197)</f>
        <v>470471.76</v>
      </c>
      <c r="L194" s="163"/>
      <c r="M194" s="163">
        <f>SUM(M195:M197)</f>
        <v>0</v>
      </c>
      <c r="N194" s="163"/>
      <c r="O194" s="163">
        <f>SUM(O195:O197)</f>
        <v>0.76</v>
      </c>
      <c r="P194" s="163"/>
      <c r="Q194" s="163">
        <f>SUM(Q195:Q197)</f>
        <v>0</v>
      </c>
      <c r="R194" s="163"/>
      <c r="S194" s="163"/>
      <c r="T194" s="163"/>
      <c r="U194" s="163"/>
      <c r="V194" s="163">
        <f>SUM(V195:V197)</f>
        <v>0</v>
      </c>
      <c r="W194" s="163"/>
      <c r="X194" s="163"/>
      <c r="AF194" t="s">
        <v>377</v>
      </c>
    </row>
    <row r="195" spans="1:59" ht="22.5" outlineLevel="1" x14ac:dyDescent="0.2">
      <c r="A195" s="176">
        <v>134</v>
      </c>
      <c r="B195" s="177" t="s">
        <v>3448</v>
      </c>
      <c r="C195" s="186" t="s">
        <v>3449</v>
      </c>
      <c r="D195" s="178" t="s">
        <v>1884</v>
      </c>
      <c r="E195" s="179">
        <v>45</v>
      </c>
      <c r="F195" s="174"/>
      <c r="G195" s="181">
        <f>ROUND(E195*F195,2)</f>
        <v>0</v>
      </c>
      <c r="H195" s="157">
        <v>0</v>
      </c>
      <c r="I195" s="156">
        <f>ROUND(E195*H195,2)</f>
        <v>0</v>
      </c>
      <c r="J195" s="157">
        <v>10200</v>
      </c>
      <c r="K195" s="156">
        <f>ROUND(E195*J195,2)</f>
        <v>459000</v>
      </c>
      <c r="L195" s="156">
        <v>15</v>
      </c>
      <c r="M195" s="156">
        <f>G195*(1+L195/100)</f>
        <v>0</v>
      </c>
      <c r="N195" s="156">
        <v>1.6650000000000002E-2</v>
      </c>
      <c r="O195" s="156">
        <f>ROUND(E195*N195,2)</f>
        <v>0.75</v>
      </c>
      <c r="P195" s="156">
        <v>0</v>
      </c>
      <c r="Q195" s="156">
        <f>ROUND(E195*P195,2)</f>
        <v>0</v>
      </c>
      <c r="R195" s="156"/>
      <c r="S195" s="156" t="s">
        <v>485</v>
      </c>
      <c r="T195" s="156" t="s">
        <v>382</v>
      </c>
      <c r="U195" s="156">
        <v>0</v>
      </c>
      <c r="V195" s="156">
        <f>ROUND(E195*U195,2)</f>
        <v>0</v>
      </c>
      <c r="W195" s="156"/>
      <c r="X195" s="156" t="s">
        <v>383</v>
      </c>
      <c r="Y195" s="147"/>
      <c r="Z195" s="147"/>
      <c r="AA195" s="147"/>
      <c r="AB195" s="147"/>
      <c r="AC195" s="147"/>
      <c r="AD195" s="147"/>
      <c r="AE195" s="147"/>
      <c r="AF195" s="147" t="s">
        <v>541</v>
      </c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</row>
    <row r="196" spans="1:59" outlineLevel="1" x14ac:dyDescent="0.2">
      <c r="A196" s="176">
        <v>135</v>
      </c>
      <c r="B196" s="177" t="s">
        <v>3450</v>
      </c>
      <c r="C196" s="186" t="s">
        <v>3451</v>
      </c>
      <c r="D196" s="178" t="s">
        <v>1884</v>
      </c>
      <c r="E196" s="179">
        <v>45</v>
      </c>
      <c r="F196" s="174"/>
      <c r="G196" s="181">
        <f>ROUND(E196*F196,2)</f>
        <v>0</v>
      </c>
      <c r="H196" s="157">
        <v>0</v>
      </c>
      <c r="I196" s="156">
        <f>ROUND(E196*H196,2)</f>
        <v>0</v>
      </c>
      <c r="J196" s="157">
        <v>243</v>
      </c>
      <c r="K196" s="156">
        <f>ROUND(E196*J196,2)</f>
        <v>10935</v>
      </c>
      <c r="L196" s="156">
        <v>15</v>
      </c>
      <c r="M196" s="156">
        <f>G196*(1+L196/100)</f>
        <v>0</v>
      </c>
      <c r="N196" s="156">
        <v>1.4999999999999999E-4</v>
      </c>
      <c r="O196" s="156">
        <f>ROUND(E196*N196,2)</f>
        <v>0.01</v>
      </c>
      <c r="P196" s="156">
        <v>0</v>
      </c>
      <c r="Q196" s="156">
        <f>ROUND(E196*P196,2)</f>
        <v>0</v>
      </c>
      <c r="R196" s="156"/>
      <c r="S196" s="156" t="s">
        <v>485</v>
      </c>
      <c r="T196" s="156" t="s">
        <v>382</v>
      </c>
      <c r="U196" s="156">
        <v>0</v>
      </c>
      <c r="V196" s="156">
        <f>ROUND(E196*U196,2)</f>
        <v>0</v>
      </c>
      <c r="W196" s="156"/>
      <c r="X196" s="156" t="s">
        <v>383</v>
      </c>
      <c r="Y196" s="147"/>
      <c r="Z196" s="147"/>
      <c r="AA196" s="147"/>
      <c r="AB196" s="147"/>
      <c r="AC196" s="147"/>
      <c r="AD196" s="147"/>
      <c r="AE196" s="147"/>
      <c r="AF196" s="147" t="s">
        <v>541</v>
      </c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</row>
    <row r="197" spans="1:59" ht="22.5" outlineLevel="1" x14ac:dyDescent="0.2">
      <c r="A197" s="176">
        <v>136</v>
      </c>
      <c r="B197" s="177" t="s">
        <v>3452</v>
      </c>
      <c r="C197" s="186" t="s">
        <v>3453</v>
      </c>
      <c r="D197" s="178" t="s">
        <v>413</v>
      </c>
      <c r="E197" s="179">
        <v>0.75600000000000001</v>
      </c>
      <c r="F197" s="174"/>
      <c r="G197" s="181">
        <f>ROUND(E197*F197,2)</f>
        <v>0</v>
      </c>
      <c r="H197" s="157">
        <v>0</v>
      </c>
      <c r="I197" s="156">
        <f>ROUND(E197*H197,2)</f>
        <v>0</v>
      </c>
      <c r="J197" s="157">
        <v>710</v>
      </c>
      <c r="K197" s="156">
        <f>ROUND(E197*J197,2)</f>
        <v>536.76</v>
      </c>
      <c r="L197" s="156">
        <v>15</v>
      </c>
      <c r="M197" s="156">
        <f>G197*(1+L197/100)</f>
        <v>0</v>
      </c>
      <c r="N197" s="156">
        <v>0</v>
      </c>
      <c r="O197" s="156">
        <f>ROUND(E197*N197,2)</f>
        <v>0</v>
      </c>
      <c r="P197" s="156">
        <v>0</v>
      </c>
      <c r="Q197" s="156">
        <f>ROUND(E197*P197,2)</f>
        <v>0</v>
      </c>
      <c r="R197" s="156"/>
      <c r="S197" s="156" t="s">
        <v>485</v>
      </c>
      <c r="T197" s="156" t="s">
        <v>382</v>
      </c>
      <c r="U197" s="156">
        <v>0</v>
      </c>
      <c r="V197" s="156">
        <f>ROUND(E197*U197,2)</f>
        <v>0</v>
      </c>
      <c r="W197" s="156"/>
      <c r="X197" s="156" t="s">
        <v>383</v>
      </c>
      <c r="Y197" s="147"/>
      <c r="Z197" s="147"/>
      <c r="AA197" s="147"/>
      <c r="AB197" s="147"/>
      <c r="AC197" s="147"/>
      <c r="AD197" s="147"/>
      <c r="AE197" s="147"/>
      <c r="AF197" s="147" t="s">
        <v>541</v>
      </c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</row>
    <row r="198" spans="1:59" x14ac:dyDescent="0.2">
      <c r="A198" s="164" t="s">
        <v>376</v>
      </c>
      <c r="B198" s="165" t="s">
        <v>296</v>
      </c>
      <c r="C198" s="183" t="s">
        <v>297</v>
      </c>
      <c r="D198" s="166"/>
      <c r="E198" s="167"/>
      <c r="F198" s="168"/>
      <c r="G198" s="169">
        <f>SUMIF(AF199:AF208,"&lt;&gt;NOR",G199:G208)</f>
        <v>0</v>
      </c>
      <c r="H198" s="163"/>
      <c r="I198" s="163">
        <f>SUM(I199:I208)</f>
        <v>0</v>
      </c>
      <c r="J198" s="163"/>
      <c r="K198" s="163">
        <f>SUM(K199:K208)</f>
        <v>45930</v>
      </c>
      <c r="L198" s="163"/>
      <c r="M198" s="163">
        <f>SUM(M199:M208)</f>
        <v>0</v>
      </c>
      <c r="N198" s="163"/>
      <c r="O198" s="163">
        <f>SUM(O199:O208)</f>
        <v>0</v>
      </c>
      <c r="P198" s="163"/>
      <c r="Q198" s="163">
        <f>SUM(Q199:Q208)</f>
        <v>0</v>
      </c>
      <c r="R198" s="163"/>
      <c r="S198" s="163"/>
      <c r="T198" s="163"/>
      <c r="U198" s="163"/>
      <c r="V198" s="163">
        <f>SUM(V199:V208)</f>
        <v>0</v>
      </c>
      <c r="W198" s="163"/>
      <c r="X198" s="163"/>
      <c r="AF198" t="s">
        <v>377</v>
      </c>
    </row>
    <row r="199" spans="1:59" outlineLevel="1" x14ac:dyDescent="0.2">
      <c r="A199" s="176">
        <v>137</v>
      </c>
      <c r="B199" s="177" t="s">
        <v>3454</v>
      </c>
      <c r="C199" s="186" t="s">
        <v>3455</v>
      </c>
      <c r="D199" s="178" t="s">
        <v>1884</v>
      </c>
      <c r="E199" s="179">
        <v>1</v>
      </c>
      <c r="F199" s="174"/>
      <c r="G199" s="181">
        <f t="shared" ref="G199:G208" si="35">ROUND(E199*F199,2)</f>
        <v>0</v>
      </c>
      <c r="H199" s="157">
        <v>0</v>
      </c>
      <c r="I199" s="156">
        <f t="shared" ref="I199:I208" si="36">ROUND(E199*H199,2)</f>
        <v>0</v>
      </c>
      <c r="J199" s="157">
        <v>3560</v>
      </c>
      <c r="K199" s="156">
        <f t="shared" ref="K199:K208" si="37">ROUND(E199*J199,2)</f>
        <v>3560</v>
      </c>
      <c r="L199" s="156">
        <v>15</v>
      </c>
      <c r="M199" s="156">
        <f t="shared" ref="M199:M208" si="38">G199*(1+L199/100)</f>
        <v>0</v>
      </c>
      <c r="N199" s="156">
        <v>0</v>
      </c>
      <c r="O199" s="156">
        <f t="shared" ref="O199:O208" si="39">ROUND(E199*N199,2)</f>
        <v>0</v>
      </c>
      <c r="P199" s="156">
        <v>0</v>
      </c>
      <c r="Q199" s="156">
        <f t="shared" ref="Q199:Q208" si="40">ROUND(E199*P199,2)</f>
        <v>0</v>
      </c>
      <c r="R199" s="156"/>
      <c r="S199" s="156" t="s">
        <v>485</v>
      </c>
      <c r="T199" s="156" t="s">
        <v>382</v>
      </c>
      <c r="U199" s="156">
        <v>0</v>
      </c>
      <c r="V199" s="156">
        <f t="shared" ref="V199:V208" si="41">ROUND(E199*U199,2)</f>
        <v>0</v>
      </c>
      <c r="W199" s="156"/>
      <c r="X199" s="156" t="s">
        <v>383</v>
      </c>
      <c r="Y199" s="147"/>
      <c r="Z199" s="147"/>
      <c r="AA199" s="147"/>
      <c r="AB199" s="147"/>
      <c r="AC199" s="147"/>
      <c r="AD199" s="147"/>
      <c r="AE199" s="147"/>
      <c r="AF199" s="147" t="s">
        <v>384</v>
      </c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</row>
    <row r="200" spans="1:59" outlineLevel="1" x14ac:dyDescent="0.2">
      <c r="A200" s="176">
        <v>138</v>
      </c>
      <c r="B200" s="177" t="s">
        <v>3456</v>
      </c>
      <c r="C200" s="186" t="s">
        <v>3457</v>
      </c>
      <c r="D200" s="178" t="s">
        <v>1884</v>
      </c>
      <c r="E200" s="179">
        <v>1</v>
      </c>
      <c r="F200" s="174"/>
      <c r="G200" s="181">
        <f t="shared" si="35"/>
        <v>0</v>
      </c>
      <c r="H200" s="157">
        <v>0</v>
      </c>
      <c r="I200" s="156">
        <f t="shared" si="36"/>
        <v>0</v>
      </c>
      <c r="J200" s="157">
        <v>1560</v>
      </c>
      <c r="K200" s="156">
        <f t="shared" si="37"/>
        <v>1560</v>
      </c>
      <c r="L200" s="156">
        <v>15</v>
      </c>
      <c r="M200" s="156">
        <f t="shared" si="38"/>
        <v>0</v>
      </c>
      <c r="N200" s="156">
        <v>0</v>
      </c>
      <c r="O200" s="156">
        <f t="shared" si="39"/>
        <v>0</v>
      </c>
      <c r="P200" s="156">
        <v>0</v>
      </c>
      <c r="Q200" s="156">
        <f t="shared" si="40"/>
        <v>0</v>
      </c>
      <c r="R200" s="156"/>
      <c r="S200" s="156" t="s">
        <v>485</v>
      </c>
      <c r="T200" s="156" t="s">
        <v>382</v>
      </c>
      <c r="U200" s="156">
        <v>0</v>
      </c>
      <c r="V200" s="156">
        <f t="shared" si="41"/>
        <v>0</v>
      </c>
      <c r="W200" s="156"/>
      <c r="X200" s="156" t="s">
        <v>383</v>
      </c>
      <c r="Y200" s="147"/>
      <c r="Z200" s="147"/>
      <c r="AA200" s="147"/>
      <c r="AB200" s="147"/>
      <c r="AC200" s="147"/>
      <c r="AD200" s="147"/>
      <c r="AE200" s="147"/>
      <c r="AF200" s="147" t="s">
        <v>384</v>
      </c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</row>
    <row r="201" spans="1:59" outlineLevel="1" x14ac:dyDescent="0.2">
      <c r="A201" s="176">
        <v>139</v>
      </c>
      <c r="B201" s="177" t="s">
        <v>3458</v>
      </c>
      <c r="C201" s="186" t="s">
        <v>3459</v>
      </c>
      <c r="D201" s="178" t="s">
        <v>1884</v>
      </c>
      <c r="E201" s="179">
        <v>1</v>
      </c>
      <c r="F201" s="174"/>
      <c r="G201" s="181">
        <f t="shared" si="35"/>
        <v>0</v>
      </c>
      <c r="H201" s="157">
        <v>0</v>
      </c>
      <c r="I201" s="156">
        <f t="shared" si="36"/>
        <v>0</v>
      </c>
      <c r="J201" s="157">
        <v>3560</v>
      </c>
      <c r="K201" s="156">
        <f t="shared" si="37"/>
        <v>3560</v>
      </c>
      <c r="L201" s="156">
        <v>15</v>
      </c>
      <c r="M201" s="156">
        <f t="shared" si="38"/>
        <v>0</v>
      </c>
      <c r="N201" s="156">
        <v>0</v>
      </c>
      <c r="O201" s="156">
        <f t="shared" si="39"/>
        <v>0</v>
      </c>
      <c r="P201" s="156">
        <v>0</v>
      </c>
      <c r="Q201" s="156">
        <f t="shared" si="40"/>
        <v>0</v>
      </c>
      <c r="R201" s="156"/>
      <c r="S201" s="156" t="s">
        <v>485</v>
      </c>
      <c r="T201" s="156" t="s">
        <v>382</v>
      </c>
      <c r="U201" s="156">
        <v>0</v>
      </c>
      <c r="V201" s="156">
        <f t="shared" si="41"/>
        <v>0</v>
      </c>
      <c r="W201" s="156"/>
      <c r="X201" s="156" t="s">
        <v>383</v>
      </c>
      <c r="Y201" s="147"/>
      <c r="Z201" s="147"/>
      <c r="AA201" s="147"/>
      <c r="AB201" s="147"/>
      <c r="AC201" s="147"/>
      <c r="AD201" s="147"/>
      <c r="AE201" s="147"/>
      <c r="AF201" s="147" t="s">
        <v>384</v>
      </c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</row>
    <row r="202" spans="1:59" outlineLevel="1" x14ac:dyDescent="0.2">
      <c r="A202" s="176">
        <v>140</v>
      </c>
      <c r="B202" s="177" t="s">
        <v>3460</v>
      </c>
      <c r="C202" s="186" t="s">
        <v>3461</v>
      </c>
      <c r="D202" s="178" t="s">
        <v>1884</v>
      </c>
      <c r="E202" s="179">
        <v>1</v>
      </c>
      <c r="F202" s="174"/>
      <c r="G202" s="181">
        <f t="shared" si="35"/>
        <v>0</v>
      </c>
      <c r="H202" s="157">
        <v>0</v>
      </c>
      <c r="I202" s="156">
        <f t="shared" si="36"/>
        <v>0</v>
      </c>
      <c r="J202" s="157">
        <v>2890</v>
      </c>
      <c r="K202" s="156">
        <f t="shared" si="37"/>
        <v>2890</v>
      </c>
      <c r="L202" s="156">
        <v>15</v>
      </c>
      <c r="M202" s="156">
        <f t="shared" si="38"/>
        <v>0</v>
      </c>
      <c r="N202" s="156">
        <v>0</v>
      </c>
      <c r="O202" s="156">
        <f t="shared" si="39"/>
        <v>0</v>
      </c>
      <c r="P202" s="156">
        <v>0</v>
      </c>
      <c r="Q202" s="156">
        <f t="shared" si="40"/>
        <v>0</v>
      </c>
      <c r="R202" s="156"/>
      <c r="S202" s="156" t="s">
        <v>485</v>
      </c>
      <c r="T202" s="156" t="s">
        <v>382</v>
      </c>
      <c r="U202" s="156">
        <v>0</v>
      </c>
      <c r="V202" s="156">
        <f t="shared" si="41"/>
        <v>0</v>
      </c>
      <c r="W202" s="156"/>
      <c r="X202" s="156" t="s">
        <v>383</v>
      </c>
      <c r="Y202" s="147"/>
      <c r="Z202" s="147"/>
      <c r="AA202" s="147"/>
      <c r="AB202" s="147"/>
      <c r="AC202" s="147"/>
      <c r="AD202" s="147"/>
      <c r="AE202" s="147"/>
      <c r="AF202" s="147" t="s">
        <v>384</v>
      </c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</row>
    <row r="203" spans="1:59" ht="22.5" outlineLevel="1" x14ac:dyDescent="0.2">
      <c r="A203" s="176">
        <v>141</v>
      </c>
      <c r="B203" s="177" t="s">
        <v>3462</v>
      </c>
      <c r="C203" s="186" t="s">
        <v>3463</v>
      </c>
      <c r="D203" s="178" t="s">
        <v>1884</v>
      </c>
      <c r="E203" s="179">
        <v>1</v>
      </c>
      <c r="F203" s="174"/>
      <c r="G203" s="181">
        <f t="shared" si="35"/>
        <v>0</v>
      </c>
      <c r="H203" s="157">
        <v>0</v>
      </c>
      <c r="I203" s="156">
        <f t="shared" si="36"/>
        <v>0</v>
      </c>
      <c r="J203" s="157">
        <v>3560</v>
      </c>
      <c r="K203" s="156">
        <f t="shared" si="37"/>
        <v>3560</v>
      </c>
      <c r="L203" s="156">
        <v>15</v>
      </c>
      <c r="M203" s="156">
        <f t="shared" si="38"/>
        <v>0</v>
      </c>
      <c r="N203" s="156">
        <v>0</v>
      </c>
      <c r="O203" s="156">
        <f t="shared" si="39"/>
        <v>0</v>
      </c>
      <c r="P203" s="156">
        <v>0</v>
      </c>
      <c r="Q203" s="156">
        <f t="shared" si="40"/>
        <v>0</v>
      </c>
      <c r="R203" s="156"/>
      <c r="S203" s="156" t="s">
        <v>485</v>
      </c>
      <c r="T203" s="156" t="s">
        <v>382</v>
      </c>
      <c r="U203" s="156">
        <v>0</v>
      </c>
      <c r="V203" s="156">
        <f t="shared" si="41"/>
        <v>0</v>
      </c>
      <c r="W203" s="156"/>
      <c r="X203" s="156" t="s">
        <v>383</v>
      </c>
      <c r="Y203" s="147"/>
      <c r="Z203" s="147"/>
      <c r="AA203" s="147"/>
      <c r="AB203" s="147"/>
      <c r="AC203" s="147"/>
      <c r="AD203" s="147"/>
      <c r="AE203" s="147"/>
      <c r="AF203" s="147" t="s">
        <v>384</v>
      </c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</row>
    <row r="204" spans="1:59" outlineLevel="1" x14ac:dyDescent="0.2">
      <c r="A204" s="176">
        <v>142</v>
      </c>
      <c r="B204" s="177" t="s">
        <v>3464</v>
      </c>
      <c r="C204" s="186" t="s">
        <v>3465</v>
      </c>
      <c r="D204" s="178" t="s">
        <v>1884</v>
      </c>
      <c r="E204" s="179">
        <v>1</v>
      </c>
      <c r="F204" s="174"/>
      <c r="G204" s="181">
        <f t="shared" si="35"/>
        <v>0</v>
      </c>
      <c r="H204" s="157">
        <v>0</v>
      </c>
      <c r="I204" s="156">
        <f t="shared" si="36"/>
        <v>0</v>
      </c>
      <c r="J204" s="157">
        <v>2500</v>
      </c>
      <c r="K204" s="156">
        <f t="shared" si="37"/>
        <v>2500</v>
      </c>
      <c r="L204" s="156">
        <v>15</v>
      </c>
      <c r="M204" s="156">
        <f t="shared" si="38"/>
        <v>0</v>
      </c>
      <c r="N204" s="156">
        <v>0</v>
      </c>
      <c r="O204" s="156">
        <f t="shared" si="39"/>
        <v>0</v>
      </c>
      <c r="P204" s="156">
        <v>0</v>
      </c>
      <c r="Q204" s="156">
        <f t="shared" si="40"/>
        <v>0</v>
      </c>
      <c r="R204" s="156"/>
      <c r="S204" s="156" t="s">
        <v>485</v>
      </c>
      <c r="T204" s="156" t="s">
        <v>382</v>
      </c>
      <c r="U204" s="156">
        <v>0</v>
      </c>
      <c r="V204" s="156">
        <f t="shared" si="41"/>
        <v>0</v>
      </c>
      <c r="W204" s="156"/>
      <c r="X204" s="156" t="s">
        <v>383</v>
      </c>
      <c r="Y204" s="147"/>
      <c r="Z204" s="147"/>
      <c r="AA204" s="147"/>
      <c r="AB204" s="147"/>
      <c r="AC204" s="147"/>
      <c r="AD204" s="147"/>
      <c r="AE204" s="147"/>
      <c r="AF204" s="147" t="s">
        <v>384</v>
      </c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</row>
    <row r="205" spans="1:59" outlineLevel="1" x14ac:dyDescent="0.2">
      <c r="A205" s="176">
        <v>143</v>
      </c>
      <c r="B205" s="177" t="s">
        <v>3466</v>
      </c>
      <c r="C205" s="186" t="s">
        <v>3467</v>
      </c>
      <c r="D205" s="178" t="s">
        <v>1884</v>
      </c>
      <c r="E205" s="179">
        <v>1</v>
      </c>
      <c r="F205" s="174"/>
      <c r="G205" s="181">
        <f t="shared" si="35"/>
        <v>0</v>
      </c>
      <c r="H205" s="157">
        <v>0</v>
      </c>
      <c r="I205" s="156">
        <f t="shared" si="36"/>
        <v>0</v>
      </c>
      <c r="J205" s="157">
        <v>5600</v>
      </c>
      <c r="K205" s="156">
        <f t="shared" si="37"/>
        <v>5600</v>
      </c>
      <c r="L205" s="156">
        <v>15</v>
      </c>
      <c r="M205" s="156">
        <f t="shared" si="38"/>
        <v>0</v>
      </c>
      <c r="N205" s="156">
        <v>0</v>
      </c>
      <c r="O205" s="156">
        <f t="shared" si="39"/>
        <v>0</v>
      </c>
      <c r="P205" s="156">
        <v>0</v>
      </c>
      <c r="Q205" s="156">
        <f t="shared" si="40"/>
        <v>0</v>
      </c>
      <c r="R205" s="156"/>
      <c r="S205" s="156" t="s">
        <v>485</v>
      </c>
      <c r="T205" s="156" t="s">
        <v>382</v>
      </c>
      <c r="U205" s="156">
        <v>0</v>
      </c>
      <c r="V205" s="156">
        <f t="shared" si="41"/>
        <v>0</v>
      </c>
      <c r="W205" s="156"/>
      <c r="X205" s="156" t="s">
        <v>383</v>
      </c>
      <c r="Y205" s="147"/>
      <c r="Z205" s="147"/>
      <c r="AA205" s="147"/>
      <c r="AB205" s="147"/>
      <c r="AC205" s="147"/>
      <c r="AD205" s="147"/>
      <c r="AE205" s="147"/>
      <c r="AF205" s="147" t="s">
        <v>384</v>
      </c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</row>
    <row r="206" spans="1:59" outlineLevel="1" x14ac:dyDescent="0.2">
      <c r="A206" s="176">
        <v>144</v>
      </c>
      <c r="B206" s="177" t="s">
        <v>3468</v>
      </c>
      <c r="C206" s="186" t="s">
        <v>3469</v>
      </c>
      <c r="D206" s="178" t="s">
        <v>1884</v>
      </c>
      <c r="E206" s="179">
        <v>1</v>
      </c>
      <c r="F206" s="174"/>
      <c r="G206" s="181">
        <f t="shared" si="35"/>
        <v>0</v>
      </c>
      <c r="H206" s="157">
        <v>0</v>
      </c>
      <c r="I206" s="156">
        <f t="shared" si="36"/>
        <v>0</v>
      </c>
      <c r="J206" s="157">
        <v>1500</v>
      </c>
      <c r="K206" s="156">
        <f t="shared" si="37"/>
        <v>1500</v>
      </c>
      <c r="L206" s="156">
        <v>15</v>
      </c>
      <c r="M206" s="156">
        <f t="shared" si="38"/>
        <v>0</v>
      </c>
      <c r="N206" s="156">
        <v>0</v>
      </c>
      <c r="O206" s="156">
        <f t="shared" si="39"/>
        <v>0</v>
      </c>
      <c r="P206" s="156">
        <v>0</v>
      </c>
      <c r="Q206" s="156">
        <f t="shared" si="40"/>
        <v>0</v>
      </c>
      <c r="R206" s="156"/>
      <c r="S206" s="156" t="s">
        <v>485</v>
      </c>
      <c r="T206" s="156" t="s">
        <v>382</v>
      </c>
      <c r="U206" s="156">
        <v>0</v>
      </c>
      <c r="V206" s="156">
        <f t="shared" si="41"/>
        <v>0</v>
      </c>
      <c r="W206" s="156"/>
      <c r="X206" s="156" t="s">
        <v>383</v>
      </c>
      <c r="Y206" s="147"/>
      <c r="Z206" s="147"/>
      <c r="AA206" s="147"/>
      <c r="AB206" s="147"/>
      <c r="AC206" s="147"/>
      <c r="AD206" s="147"/>
      <c r="AE206" s="147"/>
      <c r="AF206" s="147" t="s">
        <v>384</v>
      </c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</row>
    <row r="207" spans="1:59" outlineLevel="1" x14ac:dyDescent="0.2">
      <c r="A207" s="176">
        <v>145</v>
      </c>
      <c r="B207" s="177" t="s">
        <v>3470</v>
      </c>
      <c r="C207" s="186" t="s">
        <v>3471</v>
      </c>
      <c r="D207" s="178" t="s">
        <v>1884</v>
      </c>
      <c r="E207" s="179">
        <v>1</v>
      </c>
      <c r="F207" s="174"/>
      <c r="G207" s="181">
        <f t="shared" si="35"/>
        <v>0</v>
      </c>
      <c r="H207" s="157">
        <v>0</v>
      </c>
      <c r="I207" s="156">
        <f t="shared" si="36"/>
        <v>0</v>
      </c>
      <c r="J207" s="157">
        <v>15600</v>
      </c>
      <c r="K207" s="156">
        <f t="shared" si="37"/>
        <v>15600</v>
      </c>
      <c r="L207" s="156">
        <v>15</v>
      </c>
      <c r="M207" s="156">
        <f t="shared" si="38"/>
        <v>0</v>
      </c>
      <c r="N207" s="156">
        <v>0</v>
      </c>
      <c r="O207" s="156">
        <f t="shared" si="39"/>
        <v>0</v>
      </c>
      <c r="P207" s="156">
        <v>0</v>
      </c>
      <c r="Q207" s="156">
        <f t="shared" si="40"/>
        <v>0</v>
      </c>
      <c r="R207" s="156"/>
      <c r="S207" s="156" t="s">
        <v>485</v>
      </c>
      <c r="T207" s="156" t="s">
        <v>382</v>
      </c>
      <c r="U207" s="156">
        <v>0</v>
      </c>
      <c r="V207" s="156">
        <f t="shared" si="41"/>
        <v>0</v>
      </c>
      <c r="W207" s="156"/>
      <c r="X207" s="156" t="s">
        <v>383</v>
      </c>
      <c r="Y207" s="147"/>
      <c r="Z207" s="147"/>
      <c r="AA207" s="147"/>
      <c r="AB207" s="147"/>
      <c r="AC207" s="147"/>
      <c r="AD207" s="147"/>
      <c r="AE207" s="147"/>
      <c r="AF207" s="147" t="s">
        <v>384</v>
      </c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</row>
    <row r="208" spans="1:59" outlineLevel="1" x14ac:dyDescent="0.2">
      <c r="A208" s="170">
        <v>146</v>
      </c>
      <c r="B208" s="171" t="s">
        <v>3472</v>
      </c>
      <c r="C208" s="184" t="s">
        <v>3473</v>
      </c>
      <c r="D208" s="172" t="s">
        <v>1884</v>
      </c>
      <c r="E208" s="173">
        <v>1</v>
      </c>
      <c r="F208" s="174"/>
      <c r="G208" s="175">
        <f t="shared" si="35"/>
        <v>0</v>
      </c>
      <c r="H208" s="157">
        <v>0</v>
      </c>
      <c r="I208" s="156">
        <f t="shared" si="36"/>
        <v>0</v>
      </c>
      <c r="J208" s="157">
        <v>5600</v>
      </c>
      <c r="K208" s="156">
        <f t="shared" si="37"/>
        <v>5600</v>
      </c>
      <c r="L208" s="156">
        <v>15</v>
      </c>
      <c r="M208" s="156">
        <f t="shared" si="38"/>
        <v>0</v>
      </c>
      <c r="N208" s="156">
        <v>0</v>
      </c>
      <c r="O208" s="156">
        <f t="shared" si="39"/>
        <v>0</v>
      </c>
      <c r="P208" s="156">
        <v>0</v>
      </c>
      <c r="Q208" s="156">
        <f t="shared" si="40"/>
        <v>0</v>
      </c>
      <c r="R208" s="156"/>
      <c r="S208" s="156" t="s">
        <v>485</v>
      </c>
      <c r="T208" s="156" t="s">
        <v>382</v>
      </c>
      <c r="U208" s="156">
        <v>0</v>
      </c>
      <c r="V208" s="156">
        <f t="shared" si="41"/>
        <v>0</v>
      </c>
      <c r="W208" s="156"/>
      <c r="X208" s="156" t="s">
        <v>383</v>
      </c>
      <c r="Y208" s="147"/>
      <c r="Z208" s="147"/>
      <c r="AA208" s="147"/>
      <c r="AB208" s="147"/>
      <c r="AC208" s="147"/>
      <c r="AD208" s="147"/>
      <c r="AE208" s="147"/>
      <c r="AF208" s="147" t="s">
        <v>384</v>
      </c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</row>
    <row r="209" spans="1:32" x14ac:dyDescent="0.2">
      <c r="A209" s="3"/>
      <c r="B209" s="4"/>
      <c r="C209" s="187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AD209">
        <v>15</v>
      </c>
      <c r="AE209">
        <v>21</v>
      </c>
      <c r="AF209" t="s">
        <v>363</v>
      </c>
    </row>
    <row r="210" spans="1:32" x14ac:dyDescent="0.2">
      <c r="A210" s="150"/>
      <c r="B210" s="151" t="s">
        <v>31</v>
      </c>
      <c r="C210" s="188"/>
      <c r="D210" s="152"/>
      <c r="E210" s="153"/>
      <c r="F210" s="153"/>
      <c r="G210" s="182">
        <f>G8+G15+G18+G39+G77+G116+G123+G194+G198</f>
        <v>0</v>
      </c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AD210">
        <f>SUMIF(L7:L208,AD209,G7:G208)</f>
        <v>0</v>
      </c>
      <c r="AE210">
        <f>SUMIF(L7:L208,AE209,G7:G208)</f>
        <v>0</v>
      </c>
      <c r="AF210" t="s">
        <v>1915</v>
      </c>
    </row>
    <row r="211" spans="1:32" x14ac:dyDescent="0.2">
      <c r="A211" s="3"/>
      <c r="B211" s="4"/>
      <c r="C211" s="187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32" x14ac:dyDescent="0.2">
      <c r="A212" s="3"/>
      <c r="B212" s="4"/>
      <c r="C212" s="187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32" x14ac:dyDescent="0.2">
      <c r="A213" s="258" t="s">
        <v>1916</v>
      </c>
      <c r="B213" s="258"/>
      <c r="C213" s="259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32" x14ac:dyDescent="0.2">
      <c r="A214" s="260"/>
      <c r="B214" s="261"/>
      <c r="C214" s="262"/>
      <c r="D214" s="261"/>
      <c r="E214" s="261"/>
      <c r="F214" s="261"/>
      <c r="G214" s="26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AF214" t="s">
        <v>1917</v>
      </c>
    </row>
    <row r="215" spans="1:32" x14ac:dyDescent="0.2">
      <c r="A215" s="264"/>
      <c r="B215" s="265"/>
      <c r="C215" s="266"/>
      <c r="D215" s="265"/>
      <c r="E215" s="265"/>
      <c r="F215" s="265"/>
      <c r="G215" s="267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32" x14ac:dyDescent="0.2">
      <c r="A216" s="264"/>
      <c r="B216" s="265"/>
      <c r="C216" s="266"/>
      <c r="D216" s="265"/>
      <c r="E216" s="265"/>
      <c r="F216" s="265"/>
      <c r="G216" s="267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32" x14ac:dyDescent="0.2">
      <c r="A217" s="264"/>
      <c r="B217" s="265"/>
      <c r="C217" s="266"/>
      <c r="D217" s="265"/>
      <c r="E217" s="265"/>
      <c r="F217" s="265"/>
      <c r="G217" s="267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32" x14ac:dyDescent="0.2">
      <c r="A218" s="268"/>
      <c r="B218" s="269"/>
      <c r="C218" s="270"/>
      <c r="D218" s="269"/>
      <c r="E218" s="269"/>
      <c r="F218" s="269"/>
      <c r="G218" s="271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32" x14ac:dyDescent="0.2">
      <c r="A219" s="3"/>
      <c r="B219" s="4"/>
      <c r="C219" s="187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32" x14ac:dyDescent="0.2">
      <c r="C220" s="189"/>
      <c r="D220" s="10"/>
      <c r="AF220" t="s">
        <v>1918</v>
      </c>
    </row>
    <row r="221" spans="1:32" x14ac:dyDescent="0.2">
      <c r="D221" s="10"/>
    </row>
    <row r="222" spans="1:32" x14ac:dyDescent="0.2">
      <c r="D222" s="10"/>
    </row>
    <row r="223" spans="1:32" x14ac:dyDescent="0.2">
      <c r="D223" s="10"/>
    </row>
    <row r="224" spans="1:32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52">
    <mergeCell ref="A213:C213"/>
    <mergeCell ref="A214:G218"/>
    <mergeCell ref="C122:G122"/>
    <mergeCell ref="C125:G125"/>
    <mergeCell ref="C126:G126"/>
    <mergeCell ref="C127:G127"/>
    <mergeCell ref="C133:G133"/>
    <mergeCell ref="C129:G129"/>
    <mergeCell ref="C130:G130"/>
    <mergeCell ref="C131:G131"/>
    <mergeCell ref="C132:G132"/>
    <mergeCell ref="C146:G146"/>
    <mergeCell ref="C134:G134"/>
    <mergeCell ref="C135:G135"/>
    <mergeCell ref="C136:G136"/>
    <mergeCell ref="C137:G137"/>
    <mergeCell ref="A1:G1"/>
    <mergeCell ref="C2:G2"/>
    <mergeCell ref="C3:G3"/>
    <mergeCell ref="C4:G4"/>
    <mergeCell ref="C128:G128"/>
    <mergeCell ref="C138:G138"/>
    <mergeCell ref="C139:G139"/>
    <mergeCell ref="C140:G140"/>
    <mergeCell ref="C142:G142"/>
    <mergeCell ref="C143:G143"/>
    <mergeCell ref="C144:G144"/>
    <mergeCell ref="C145:G145"/>
    <mergeCell ref="C159:G159"/>
    <mergeCell ref="C147:G147"/>
    <mergeCell ref="C148:G148"/>
    <mergeCell ref="C150:G150"/>
    <mergeCell ref="C151:G151"/>
    <mergeCell ref="C152:G152"/>
    <mergeCell ref="C153:G153"/>
    <mergeCell ref="C154:G154"/>
    <mergeCell ref="C155:G155"/>
    <mergeCell ref="C156:G156"/>
    <mergeCell ref="C157:G157"/>
    <mergeCell ref="C158:G158"/>
    <mergeCell ref="C171:G171"/>
    <mergeCell ref="C160:G160"/>
    <mergeCell ref="C161:G161"/>
    <mergeCell ref="C162:G162"/>
    <mergeCell ref="C163:G163"/>
    <mergeCell ref="C164:G164"/>
    <mergeCell ref="C165:G165"/>
    <mergeCell ref="C166:G166"/>
    <mergeCell ref="C167:G167"/>
    <mergeCell ref="C168:G168"/>
    <mergeCell ref="C169:G169"/>
    <mergeCell ref="C170:G170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243" t="s">
        <v>7</v>
      </c>
      <c r="B1" s="243"/>
      <c r="C1" s="244"/>
      <c r="D1" s="243"/>
      <c r="E1" s="243"/>
      <c r="F1" s="243"/>
      <c r="G1" s="243"/>
    </row>
    <row r="2" spans="1:7" ht="24.95" customHeight="1" x14ac:dyDescent="0.2">
      <c r="A2" s="50" t="s">
        <v>8</v>
      </c>
      <c r="B2" s="49"/>
      <c r="C2" s="245"/>
      <c r="D2" s="245"/>
      <c r="E2" s="245"/>
      <c r="F2" s="245"/>
      <c r="G2" s="246"/>
    </row>
    <row r="3" spans="1:7" ht="24.95" customHeight="1" x14ac:dyDescent="0.2">
      <c r="A3" s="50" t="s">
        <v>9</v>
      </c>
      <c r="B3" s="49"/>
      <c r="C3" s="245"/>
      <c r="D3" s="245"/>
      <c r="E3" s="245"/>
      <c r="F3" s="245"/>
      <c r="G3" s="246"/>
    </row>
    <row r="4" spans="1:7" ht="24.95" customHeight="1" x14ac:dyDescent="0.2">
      <c r="A4" s="50" t="s">
        <v>10</v>
      </c>
      <c r="B4" s="49"/>
      <c r="C4" s="245"/>
      <c r="D4" s="245"/>
      <c r="E4" s="245"/>
      <c r="F4" s="245"/>
      <c r="G4" s="246"/>
    </row>
    <row r="5" spans="1:7" x14ac:dyDescent="0.2">
      <c r="B5" s="4"/>
      <c r="C5" s="5"/>
      <c r="D5" s="6"/>
    </row>
  </sheetData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8" activePane="bottomLeft" state="frozen"/>
      <selection pane="bottomLeft" activeCell="F21" sqref="F9:F21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83</v>
      </c>
      <c r="C4" s="255" t="s">
        <v>84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309</v>
      </c>
      <c r="C8" s="183" t="s">
        <v>310</v>
      </c>
      <c r="D8" s="166"/>
      <c r="E8" s="167"/>
      <c r="F8" s="168"/>
      <c r="G8" s="169">
        <f>SUMIF(AF9:AF21,"&lt;&gt;NOR",G9:G21)</f>
        <v>0</v>
      </c>
      <c r="H8" s="163"/>
      <c r="I8" s="163">
        <f>SUM(I9:I21)</f>
        <v>0</v>
      </c>
      <c r="J8" s="163"/>
      <c r="K8" s="163">
        <f>SUM(K9:K21)</f>
        <v>25614.69</v>
      </c>
      <c r="L8" s="163"/>
      <c r="M8" s="163">
        <f>SUM(M9:M21)</f>
        <v>0</v>
      </c>
      <c r="N8" s="163"/>
      <c r="O8" s="163">
        <f>SUM(O9:O21)</f>
        <v>0.02</v>
      </c>
      <c r="P8" s="163"/>
      <c r="Q8" s="163">
        <f>SUM(Q9:Q21)</f>
        <v>0.03</v>
      </c>
      <c r="R8" s="163"/>
      <c r="S8" s="163"/>
      <c r="T8" s="163"/>
      <c r="U8" s="163"/>
      <c r="V8" s="163">
        <f>SUM(V9:V21)</f>
        <v>0</v>
      </c>
      <c r="W8" s="163"/>
      <c r="X8" s="163"/>
      <c r="AF8" t="s">
        <v>377</v>
      </c>
    </row>
    <row r="9" spans="1:59" ht="22.5" outlineLevel="1" x14ac:dyDescent="0.2">
      <c r="A9" s="176">
        <v>1</v>
      </c>
      <c r="B9" s="177" t="s">
        <v>3481</v>
      </c>
      <c r="C9" s="186" t="s">
        <v>3482</v>
      </c>
      <c r="D9" s="178" t="s">
        <v>397</v>
      </c>
      <c r="E9" s="179">
        <v>8</v>
      </c>
      <c r="F9" s="174"/>
      <c r="G9" s="181">
        <f t="shared" ref="G9:G21" si="0">ROUND(E9*F9,2)</f>
        <v>0</v>
      </c>
      <c r="H9" s="157">
        <v>0</v>
      </c>
      <c r="I9" s="156">
        <f t="shared" ref="I9:I21" si="1">ROUND(E9*H9,2)</f>
        <v>0</v>
      </c>
      <c r="J9" s="157">
        <v>111</v>
      </c>
      <c r="K9" s="156">
        <f t="shared" ref="K9:K21" si="2">ROUND(E9*J9,2)</f>
        <v>888</v>
      </c>
      <c r="L9" s="156">
        <v>15</v>
      </c>
      <c r="M9" s="156">
        <f t="shared" ref="M9:M21" si="3">G9*(1+L9/100)</f>
        <v>0</v>
      </c>
      <c r="N9" s="156">
        <v>3.8999999999999999E-4</v>
      </c>
      <c r="O9" s="156">
        <f t="shared" ref="O9:O21" si="4">ROUND(E9*N9,2)</f>
        <v>0</v>
      </c>
      <c r="P9" s="156">
        <v>3.4199999999999999E-3</v>
      </c>
      <c r="Q9" s="156">
        <f t="shared" ref="Q9:Q21" si="5">ROUND(E9*P9,2)</f>
        <v>0.03</v>
      </c>
      <c r="R9" s="156"/>
      <c r="S9" s="156" t="s">
        <v>485</v>
      </c>
      <c r="T9" s="156" t="s">
        <v>382</v>
      </c>
      <c r="U9" s="156">
        <v>0</v>
      </c>
      <c r="V9" s="156">
        <f t="shared" ref="V9:V21" si="6"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541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ht="22.5" outlineLevel="1" x14ac:dyDescent="0.2">
      <c r="A10" s="176">
        <v>2</v>
      </c>
      <c r="B10" s="177" t="s">
        <v>3483</v>
      </c>
      <c r="C10" s="186" t="s">
        <v>3484</v>
      </c>
      <c r="D10" s="178" t="s">
        <v>397</v>
      </c>
      <c r="E10" s="179">
        <v>18</v>
      </c>
      <c r="F10" s="174"/>
      <c r="G10" s="181">
        <f t="shared" si="0"/>
        <v>0</v>
      </c>
      <c r="H10" s="157">
        <v>0</v>
      </c>
      <c r="I10" s="156">
        <f t="shared" si="1"/>
        <v>0</v>
      </c>
      <c r="J10" s="157">
        <v>319</v>
      </c>
      <c r="K10" s="156">
        <f t="shared" si="2"/>
        <v>5742</v>
      </c>
      <c r="L10" s="156">
        <v>15</v>
      </c>
      <c r="M10" s="156">
        <f t="shared" si="3"/>
        <v>0</v>
      </c>
      <c r="N10" s="156">
        <v>2.9E-4</v>
      </c>
      <c r="O10" s="156">
        <f t="shared" si="4"/>
        <v>0.01</v>
      </c>
      <c r="P10" s="156">
        <v>0</v>
      </c>
      <c r="Q10" s="156">
        <f t="shared" si="5"/>
        <v>0</v>
      </c>
      <c r="R10" s="156"/>
      <c r="S10" s="156" t="s">
        <v>485</v>
      </c>
      <c r="T10" s="156" t="s">
        <v>382</v>
      </c>
      <c r="U10" s="156">
        <v>0</v>
      </c>
      <c r="V10" s="156">
        <f t="shared" si="6"/>
        <v>0</v>
      </c>
      <c r="W10" s="156"/>
      <c r="X10" s="156" t="s">
        <v>383</v>
      </c>
      <c r="Y10" s="147"/>
      <c r="Z10" s="147"/>
      <c r="AA10" s="147"/>
      <c r="AB10" s="147"/>
      <c r="AC10" s="147"/>
      <c r="AD10" s="147"/>
      <c r="AE10" s="147"/>
      <c r="AF10" s="147" t="s">
        <v>541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ht="22.5" outlineLevel="1" x14ac:dyDescent="0.2">
      <c r="A11" s="176">
        <v>3</v>
      </c>
      <c r="B11" s="177" t="s">
        <v>3485</v>
      </c>
      <c r="C11" s="186" t="s">
        <v>3486</v>
      </c>
      <c r="D11" s="178" t="s">
        <v>397</v>
      </c>
      <c r="E11" s="179">
        <v>15</v>
      </c>
      <c r="F11" s="174"/>
      <c r="G11" s="181">
        <f t="shared" si="0"/>
        <v>0</v>
      </c>
      <c r="H11" s="157">
        <v>0</v>
      </c>
      <c r="I11" s="156">
        <f t="shared" si="1"/>
        <v>0</v>
      </c>
      <c r="J11" s="157">
        <v>644</v>
      </c>
      <c r="K11" s="156">
        <f t="shared" si="2"/>
        <v>9660</v>
      </c>
      <c r="L11" s="156">
        <v>15</v>
      </c>
      <c r="M11" s="156">
        <f t="shared" si="3"/>
        <v>0</v>
      </c>
      <c r="N11" s="156">
        <v>3.6000000000000002E-4</v>
      </c>
      <c r="O11" s="156">
        <f t="shared" si="4"/>
        <v>0.01</v>
      </c>
      <c r="P11" s="156">
        <v>0</v>
      </c>
      <c r="Q11" s="156">
        <f t="shared" si="5"/>
        <v>0</v>
      </c>
      <c r="R11" s="156"/>
      <c r="S11" s="156" t="s">
        <v>485</v>
      </c>
      <c r="T11" s="156" t="s">
        <v>382</v>
      </c>
      <c r="U11" s="156">
        <v>0</v>
      </c>
      <c r="V11" s="156">
        <f t="shared" si="6"/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541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ht="22.5" outlineLevel="1" x14ac:dyDescent="0.2">
      <c r="A12" s="176">
        <v>4</v>
      </c>
      <c r="B12" s="177" t="s">
        <v>3487</v>
      </c>
      <c r="C12" s="186" t="s">
        <v>3488</v>
      </c>
      <c r="D12" s="178" t="s">
        <v>397</v>
      </c>
      <c r="E12" s="179">
        <v>10</v>
      </c>
      <c r="F12" s="174"/>
      <c r="G12" s="181">
        <f t="shared" si="0"/>
        <v>0</v>
      </c>
      <c r="H12" s="157">
        <v>0</v>
      </c>
      <c r="I12" s="156">
        <f t="shared" si="1"/>
        <v>0</v>
      </c>
      <c r="J12" s="157">
        <v>64.8</v>
      </c>
      <c r="K12" s="156">
        <f t="shared" si="2"/>
        <v>648</v>
      </c>
      <c r="L12" s="156">
        <v>15</v>
      </c>
      <c r="M12" s="156">
        <f t="shared" si="3"/>
        <v>0</v>
      </c>
      <c r="N12" s="156">
        <v>8.0000000000000007E-5</v>
      </c>
      <c r="O12" s="156">
        <f t="shared" si="4"/>
        <v>0</v>
      </c>
      <c r="P12" s="156">
        <v>0</v>
      </c>
      <c r="Q12" s="156">
        <f t="shared" si="5"/>
        <v>0</v>
      </c>
      <c r="R12" s="156"/>
      <c r="S12" s="156" t="s">
        <v>485</v>
      </c>
      <c r="T12" s="156" t="s">
        <v>382</v>
      </c>
      <c r="U12" s="156">
        <v>0</v>
      </c>
      <c r="V12" s="156">
        <f t="shared" si="6"/>
        <v>0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541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outlineLevel="1" x14ac:dyDescent="0.2">
      <c r="A13" s="176">
        <v>5</v>
      </c>
      <c r="B13" s="177" t="s">
        <v>3489</v>
      </c>
      <c r="C13" s="186" t="s">
        <v>3490</v>
      </c>
      <c r="D13" s="178" t="s">
        <v>429</v>
      </c>
      <c r="E13" s="179">
        <v>4</v>
      </c>
      <c r="F13" s="174"/>
      <c r="G13" s="181">
        <f t="shared" si="0"/>
        <v>0</v>
      </c>
      <c r="H13" s="157">
        <v>0</v>
      </c>
      <c r="I13" s="156">
        <f t="shared" si="1"/>
        <v>0</v>
      </c>
      <c r="J13" s="157">
        <v>287</v>
      </c>
      <c r="K13" s="156">
        <f t="shared" si="2"/>
        <v>1148</v>
      </c>
      <c r="L13" s="156">
        <v>15</v>
      </c>
      <c r="M13" s="156">
        <f t="shared" si="3"/>
        <v>0</v>
      </c>
      <c r="N13" s="156">
        <v>1.2999999999999999E-4</v>
      </c>
      <c r="O13" s="156">
        <f t="shared" si="4"/>
        <v>0</v>
      </c>
      <c r="P13" s="156">
        <v>0</v>
      </c>
      <c r="Q13" s="156">
        <f t="shared" si="5"/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si="6"/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541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outlineLevel="1" x14ac:dyDescent="0.2">
      <c r="A14" s="176">
        <v>6</v>
      </c>
      <c r="B14" s="177" t="s">
        <v>3491</v>
      </c>
      <c r="C14" s="186" t="s">
        <v>3492</v>
      </c>
      <c r="D14" s="178" t="s">
        <v>429</v>
      </c>
      <c r="E14" s="179">
        <v>1</v>
      </c>
      <c r="F14" s="174"/>
      <c r="G14" s="181">
        <f t="shared" si="0"/>
        <v>0</v>
      </c>
      <c r="H14" s="157">
        <v>0</v>
      </c>
      <c r="I14" s="156">
        <f t="shared" si="1"/>
        <v>0</v>
      </c>
      <c r="J14" s="157">
        <v>32.299999999999997</v>
      </c>
      <c r="K14" s="156">
        <f t="shared" si="2"/>
        <v>32.299999999999997</v>
      </c>
      <c r="L14" s="156">
        <v>15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541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outlineLevel="1" x14ac:dyDescent="0.2">
      <c r="A15" s="176">
        <v>7</v>
      </c>
      <c r="B15" s="177" t="s">
        <v>3493</v>
      </c>
      <c r="C15" s="186" t="s">
        <v>3494</v>
      </c>
      <c r="D15" s="178" t="s">
        <v>429</v>
      </c>
      <c r="E15" s="179">
        <v>1</v>
      </c>
      <c r="F15" s="174"/>
      <c r="G15" s="181">
        <f t="shared" si="0"/>
        <v>0</v>
      </c>
      <c r="H15" s="157">
        <v>0</v>
      </c>
      <c r="I15" s="156">
        <f t="shared" si="1"/>
        <v>0</v>
      </c>
      <c r="J15" s="157">
        <v>264</v>
      </c>
      <c r="K15" s="156">
        <f t="shared" si="2"/>
        <v>264</v>
      </c>
      <c r="L15" s="156">
        <v>15</v>
      </c>
      <c r="M15" s="156">
        <f t="shared" si="3"/>
        <v>0</v>
      </c>
      <c r="N15" s="156">
        <v>2.5000000000000001E-4</v>
      </c>
      <c r="O15" s="156">
        <f t="shared" si="4"/>
        <v>0</v>
      </c>
      <c r="P15" s="156">
        <v>0</v>
      </c>
      <c r="Q15" s="156">
        <f t="shared" si="5"/>
        <v>0</v>
      </c>
      <c r="R15" s="156"/>
      <c r="S15" s="156" t="s">
        <v>485</v>
      </c>
      <c r="T15" s="156" t="s">
        <v>382</v>
      </c>
      <c r="U15" s="156">
        <v>0</v>
      </c>
      <c r="V15" s="156">
        <f t="shared" si="6"/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541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ht="22.5" outlineLevel="1" x14ac:dyDescent="0.2">
      <c r="A16" s="176">
        <v>8</v>
      </c>
      <c r="B16" s="177" t="s">
        <v>3495</v>
      </c>
      <c r="C16" s="186" t="s">
        <v>3496</v>
      </c>
      <c r="D16" s="178" t="s">
        <v>1884</v>
      </c>
      <c r="E16" s="179">
        <v>1</v>
      </c>
      <c r="F16" s="174"/>
      <c r="G16" s="181">
        <f t="shared" si="0"/>
        <v>0</v>
      </c>
      <c r="H16" s="157">
        <v>0</v>
      </c>
      <c r="I16" s="156">
        <f t="shared" si="1"/>
        <v>0</v>
      </c>
      <c r="J16" s="157">
        <v>1890</v>
      </c>
      <c r="K16" s="156">
        <f t="shared" si="2"/>
        <v>1890</v>
      </c>
      <c r="L16" s="156">
        <v>15</v>
      </c>
      <c r="M16" s="156">
        <f t="shared" si="3"/>
        <v>0</v>
      </c>
      <c r="N16" s="156">
        <v>7.6999999999999996E-4</v>
      </c>
      <c r="O16" s="156">
        <f t="shared" si="4"/>
        <v>0</v>
      </c>
      <c r="P16" s="156">
        <v>0</v>
      </c>
      <c r="Q16" s="156">
        <f t="shared" si="5"/>
        <v>0</v>
      </c>
      <c r="R16" s="156"/>
      <c r="S16" s="156" t="s">
        <v>485</v>
      </c>
      <c r="T16" s="156" t="s">
        <v>382</v>
      </c>
      <c r="U16" s="156">
        <v>0</v>
      </c>
      <c r="V16" s="156">
        <f t="shared" si="6"/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541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ht="22.5" outlineLevel="1" x14ac:dyDescent="0.2">
      <c r="A17" s="176">
        <v>9</v>
      </c>
      <c r="B17" s="177" t="s">
        <v>3497</v>
      </c>
      <c r="C17" s="186" t="s">
        <v>3498</v>
      </c>
      <c r="D17" s="178" t="s">
        <v>429</v>
      </c>
      <c r="E17" s="179">
        <v>2</v>
      </c>
      <c r="F17" s="174"/>
      <c r="G17" s="181">
        <f t="shared" si="0"/>
        <v>0</v>
      </c>
      <c r="H17" s="157">
        <v>0</v>
      </c>
      <c r="I17" s="156">
        <f t="shared" si="1"/>
        <v>0</v>
      </c>
      <c r="J17" s="157">
        <v>411</v>
      </c>
      <c r="K17" s="156">
        <f t="shared" si="2"/>
        <v>822</v>
      </c>
      <c r="L17" s="156">
        <v>15</v>
      </c>
      <c r="M17" s="156">
        <f t="shared" si="3"/>
        <v>0</v>
      </c>
      <c r="N17" s="156">
        <v>3.8000000000000002E-4</v>
      </c>
      <c r="O17" s="156">
        <f t="shared" si="4"/>
        <v>0</v>
      </c>
      <c r="P17" s="156">
        <v>0</v>
      </c>
      <c r="Q17" s="156">
        <f t="shared" si="5"/>
        <v>0</v>
      </c>
      <c r="R17" s="156"/>
      <c r="S17" s="156" t="s">
        <v>485</v>
      </c>
      <c r="T17" s="156" t="s">
        <v>382</v>
      </c>
      <c r="U17" s="156">
        <v>0</v>
      </c>
      <c r="V17" s="156">
        <f t="shared" si="6"/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541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outlineLevel="1" x14ac:dyDescent="0.2">
      <c r="A18" s="176">
        <v>10</v>
      </c>
      <c r="B18" s="177" t="s">
        <v>3499</v>
      </c>
      <c r="C18" s="186" t="s">
        <v>3159</v>
      </c>
      <c r="D18" s="178" t="s">
        <v>1884</v>
      </c>
      <c r="E18" s="179">
        <v>1</v>
      </c>
      <c r="F18" s="174"/>
      <c r="G18" s="181">
        <f t="shared" si="0"/>
        <v>0</v>
      </c>
      <c r="H18" s="157">
        <v>0</v>
      </c>
      <c r="I18" s="156">
        <f t="shared" si="1"/>
        <v>0</v>
      </c>
      <c r="J18" s="157">
        <v>870</v>
      </c>
      <c r="K18" s="156">
        <f t="shared" si="2"/>
        <v>870</v>
      </c>
      <c r="L18" s="156">
        <v>15</v>
      </c>
      <c r="M18" s="156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6"/>
      <c r="S18" s="156" t="s">
        <v>485</v>
      </c>
      <c r="T18" s="156" t="s">
        <v>382</v>
      </c>
      <c r="U18" s="156">
        <v>0</v>
      </c>
      <c r="V18" s="156">
        <f t="shared" si="6"/>
        <v>0</v>
      </c>
      <c r="W18" s="156"/>
      <c r="X18" s="156" t="s">
        <v>383</v>
      </c>
      <c r="Y18" s="147"/>
      <c r="Z18" s="147"/>
      <c r="AA18" s="147"/>
      <c r="AB18" s="147"/>
      <c r="AC18" s="147"/>
      <c r="AD18" s="147"/>
      <c r="AE18" s="147"/>
      <c r="AF18" s="147" t="s">
        <v>541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outlineLevel="1" x14ac:dyDescent="0.2">
      <c r="A19" s="176">
        <v>11</v>
      </c>
      <c r="B19" s="177" t="s">
        <v>3500</v>
      </c>
      <c r="C19" s="186" t="s">
        <v>3501</v>
      </c>
      <c r="D19" s="178" t="s">
        <v>1884</v>
      </c>
      <c r="E19" s="179">
        <v>1</v>
      </c>
      <c r="F19" s="174"/>
      <c r="G19" s="181">
        <f t="shared" si="0"/>
        <v>0</v>
      </c>
      <c r="H19" s="157">
        <v>0</v>
      </c>
      <c r="I19" s="156">
        <f t="shared" si="1"/>
        <v>0</v>
      </c>
      <c r="J19" s="157">
        <v>1890</v>
      </c>
      <c r="K19" s="156">
        <f t="shared" si="2"/>
        <v>1890</v>
      </c>
      <c r="L19" s="156">
        <v>15</v>
      </c>
      <c r="M19" s="156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6"/>
      <c r="S19" s="156" t="s">
        <v>485</v>
      </c>
      <c r="T19" s="156" t="s">
        <v>382</v>
      </c>
      <c r="U19" s="156">
        <v>0</v>
      </c>
      <c r="V19" s="156">
        <f t="shared" si="6"/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541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outlineLevel="1" x14ac:dyDescent="0.2">
      <c r="A20" s="176">
        <v>12</v>
      </c>
      <c r="B20" s="177" t="s">
        <v>3502</v>
      </c>
      <c r="C20" s="186" t="s">
        <v>3273</v>
      </c>
      <c r="D20" s="178" t="s">
        <v>437</v>
      </c>
      <c r="E20" s="179">
        <v>5</v>
      </c>
      <c r="F20" s="174"/>
      <c r="G20" s="181">
        <f t="shared" si="0"/>
        <v>0</v>
      </c>
      <c r="H20" s="157">
        <v>0</v>
      </c>
      <c r="I20" s="156">
        <f t="shared" si="1"/>
        <v>0</v>
      </c>
      <c r="J20" s="157">
        <v>350</v>
      </c>
      <c r="K20" s="156">
        <f t="shared" si="2"/>
        <v>1750</v>
      </c>
      <c r="L20" s="156">
        <v>15</v>
      </c>
      <c r="M20" s="156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6"/>
      <c r="S20" s="156" t="s">
        <v>485</v>
      </c>
      <c r="T20" s="156" t="s">
        <v>382</v>
      </c>
      <c r="U20" s="156">
        <v>0</v>
      </c>
      <c r="V20" s="156">
        <f t="shared" si="6"/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541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ht="22.5" outlineLevel="1" x14ac:dyDescent="0.2">
      <c r="A21" s="170">
        <v>13</v>
      </c>
      <c r="B21" s="171" t="s">
        <v>3503</v>
      </c>
      <c r="C21" s="184" t="s">
        <v>3504</v>
      </c>
      <c r="D21" s="172" t="s">
        <v>413</v>
      </c>
      <c r="E21" s="173">
        <v>1.7000000000000001E-2</v>
      </c>
      <c r="F21" s="174"/>
      <c r="G21" s="175">
        <f t="shared" si="0"/>
        <v>0</v>
      </c>
      <c r="H21" s="157">
        <v>0</v>
      </c>
      <c r="I21" s="156">
        <f t="shared" si="1"/>
        <v>0</v>
      </c>
      <c r="J21" s="157">
        <v>611</v>
      </c>
      <c r="K21" s="156">
        <f t="shared" si="2"/>
        <v>10.39</v>
      </c>
      <c r="L21" s="156">
        <v>15</v>
      </c>
      <c r="M21" s="156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6"/>
      <c r="S21" s="156" t="s">
        <v>485</v>
      </c>
      <c r="T21" s="156" t="s">
        <v>382</v>
      </c>
      <c r="U21" s="156">
        <v>0</v>
      </c>
      <c r="V21" s="156">
        <f t="shared" si="6"/>
        <v>0</v>
      </c>
      <c r="W21" s="156"/>
      <c r="X21" s="156" t="s">
        <v>383</v>
      </c>
      <c r="Y21" s="147"/>
      <c r="Z21" s="147"/>
      <c r="AA21" s="147"/>
      <c r="AB21" s="147"/>
      <c r="AC21" s="147"/>
      <c r="AD21" s="147"/>
      <c r="AE21" s="147"/>
      <c r="AF21" s="147" t="s">
        <v>541</v>
      </c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x14ac:dyDescent="0.2">
      <c r="A22" s="3"/>
      <c r="B22" s="4"/>
      <c r="C22" s="187"/>
      <c r="D22" s="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AD22">
        <v>15</v>
      </c>
      <c r="AE22">
        <v>21</v>
      </c>
      <c r="AF22" t="s">
        <v>363</v>
      </c>
    </row>
    <row r="23" spans="1:59" x14ac:dyDescent="0.2">
      <c r="A23" s="150"/>
      <c r="B23" s="151" t="s">
        <v>31</v>
      </c>
      <c r="C23" s="188"/>
      <c r="D23" s="152"/>
      <c r="E23" s="153"/>
      <c r="F23" s="153"/>
      <c r="G23" s="182">
        <f>G8</f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AD23">
        <f>SUMIF(L7:L21,AD22,G7:G21)</f>
        <v>0</v>
      </c>
      <c r="AE23">
        <f>SUMIF(L7:L21,AE22,G7:G21)</f>
        <v>0</v>
      </c>
      <c r="AF23" t="s">
        <v>1915</v>
      </c>
    </row>
    <row r="24" spans="1:59" x14ac:dyDescent="0.2">
      <c r="A24" s="3"/>
      <c r="B24" s="4"/>
      <c r="C24" s="187"/>
      <c r="D24" s="6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59" x14ac:dyDescent="0.2">
      <c r="A25" s="3"/>
      <c r="B25" s="4"/>
      <c r="C25" s="187"/>
      <c r="D25" s="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59" x14ac:dyDescent="0.2">
      <c r="A26" s="258" t="s">
        <v>1916</v>
      </c>
      <c r="B26" s="258"/>
      <c r="C26" s="259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59" x14ac:dyDescent="0.2">
      <c r="A27" s="260"/>
      <c r="B27" s="261"/>
      <c r="C27" s="262"/>
      <c r="D27" s="261"/>
      <c r="E27" s="261"/>
      <c r="F27" s="261"/>
      <c r="G27" s="26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AF27" t="s">
        <v>1917</v>
      </c>
    </row>
    <row r="28" spans="1:59" x14ac:dyDescent="0.2">
      <c r="A28" s="264"/>
      <c r="B28" s="265"/>
      <c r="C28" s="266"/>
      <c r="D28" s="265"/>
      <c r="E28" s="265"/>
      <c r="F28" s="265"/>
      <c r="G28" s="267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59" x14ac:dyDescent="0.2">
      <c r="A29" s="264"/>
      <c r="B29" s="265"/>
      <c r="C29" s="266"/>
      <c r="D29" s="265"/>
      <c r="E29" s="265"/>
      <c r="F29" s="265"/>
      <c r="G29" s="267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59" x14ac:dyDescent="0.2">
      <c r="A30" s="264"/>
      <c r="B30" s="265"/>
      <c r="C30" s="266"/>
      <c r="D30" s="265"/>
      <c r="E30" s="265"/>
      <c r="F30" s="265"/>
      <c r="G30" s="267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59" x14ac:dyDescent="0.2">
      <c r="A31" s="268"/>
      <c r="B31" s="269"/>
      <c r="C31" s="270"/>
      <c r="D31" s="269"/>
      <c r="E31" s="269"/>
      <c r="F31" s="269"/>
      <c r="G31" s="271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59" x14ac:dyDescent="0.2">
      <c r="A32" s="3"/>
      <c r="B32" s="4"/>
      <c r="C32" s="187"/>
      <c r="D32" s="6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3:32" x14ac:dyDescent="0.2">
      <c r="C33" s="189"/>
      <c r="D33" s="10"/>
      <c r="AF33" t="s">
        <v>1918</v>
      </c>
    </row>
    <row r="34" spans="3:32" x14ac:dyDescent="0.2">
      <c r="D34" s="10"/>
    </row>
    <row r="35" spans="3:32" x14ac:dyDescent="0.2">
      <c r="D35" s="10"/>
    </row>
    <row r="36" spans="3:32" x14ac:dyDescent="0.2">
      <c r="D36" s="10"/>
    </row>
    <row r="37" spans="3:32" x14ac:dyDescent="0.2">
      <c r="D37" s="10"/>
    </row>
    <row r="38" spans="3:32" x14ac:dyDescent="0.2">
      <c r="D38" s="10"/>
    </row>
    <row r="39" spans="3:32" x14ac:dyDescent="0.2">
      <c r="D39" s="10"/>
    </row>
    <row r="40" spans="3:32" x14ac:dyDescent="0.2">
      <c r="D40" s="10"/>
    </row>
    <row r="41" spans="3:32" x14ac:dyDescent="0.2">
      <c r="D41" s="10"/>
    </row>
    <row r="42" spans="3:32" x14ac:dyDescent="0.2">
      <c r="D42" s="10"/>
    </row>
    <row r="43" spans="3:32" x14ac:dyDescent="0.2">
      <c r="D43" s="10"/>
    </row>
    <row r="44" spans="3:32" x14ac:dyDescent="0.2">
      <c r="D44" s="10"/>
    </row>
    <row r="45" spans="3:32" x14ac:dyDescent="0.2">
      <c r="D45" s="10"/>
    </row>
    <row r="46" spans="3:32" x14ac:dyDescent="0.2">
      <c r="D46" s="10"/>
    </row>
    <row r="47" spans="3:32" x14ac:dyDescent="0.2">
      <c r="D47" s="10"/>
    </row>
    <row r="48" spans="3:32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27:G31"/>
    <mergeCell ref="A1:G1"/>
    <mergeCell ref="C2:G2"/>
    <mergeCell ref="C3:G3"/>
    <mergeCell ref="C4:G4"/>
    <mergeCell ref="A26:C26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52" activePane="bottomLeft" state="frozen"/>
      <selection pane="bottomLeft" activeCell="F48" sqref="F48:F68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85</v>
      </c>
      <c r="C4" s="255" t="s">
        <v>86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233</v>
      </c>
      <c r="C8" s="183" t="s">
        <v>234</v>
      </c>
      <c r="D8" s="166"/>
      <c r="E8" s="167"/>
      <c r="F8" s="168"/>
      <c r="G8" s="169">
        <f>SUMIF(AF9:AF20,"&lt;&gt;NOR",G9:G20)</f>
        <v>0</v>
      </c>
      <c r="H8" s="163"/>
      <c r="I8" s="163">
        <f>SUM(I9:I20)</f>
        <v>0</v>
      </c>
      <c r="J8" s="163"/>
      <c r="K8" s="163">
        <f>SUM(K9:K20)</f>
        <v>192433.85</v>
      </c>
      <c r="L8" s="163"/>
      <c r="M8" s="163">
        <f>SUM(M9:M20)</f>
        <v>0</v>
      </c>
      <c r="N8" s="163"/>
      <c r="O8" s="163">
        <f>SUM(O9:O20)</f>
        <v>0.06</v>
      </c>
      <c r="P8" s="163"/>
      <c r="Q8" s="163">
        <f>SUM(Q9:Q20)</f>
        <v>0</v>
      </c>
      <c r="R8" s="163"/>
      <c r="S8" s="163"/>
      <c r="T8" s="163"/>
      <c r="U8" s="163"/>
      <c r="V8" s="163">
        <f>SUM(V9:V20)</f>
        <v>0</v>
      </c>
      <c r="W8" s="163"/>
      <c r="X8" s="163"/>
      <c r="AF8" t="s">
        <v>377</v>
      </c>
    </row>
    <row r="9" spans="1:59" ht="22.5" outlineLevel="1" x14ac:dyDescent="0.2">
      <c r="A9" s="176">
        <v>1</v>
      </c>
      <c r="B9" s="177" t="s">
        <v>3505</v>
      </c>
      <c r="C9" s="186" t="s">
        <v>3506</v>
      </c>
      <c r="D9" s="178" t="s">
        <v>437</v>
      </c>
      <c r="E9" s="179">
        <v>50</v>
      </c>
      <c r="F9" s="174"/>
      <c r="G9" s="181">
        <f t="shared" ref="G9:G20" si="0">ROUND(E9*F9,2)</f>
        <v>0</v>
      </c>
      <c r="H9" s="157">
        <v>0</v>
      </c>
      <c r="I9" s="156">
        <f t="shared" ref="I9:I20" si="1">ROUND(E9*H9,2)</f>
        <v>0</v>
      </c>
      <c r="J9" s="157">
        <v>72.900000000000006</v>
      </c>
      <c r="K9" s="156">
        <f t="shared" ref="K9:K20" si="2">ROUND(E9*J9,2)</f>
        <v>3645</v>
      </c>
      <c r="L9" s="156">
        <v>21</v>
      </c>
      <c r="M9" s="156">
        <f t="shared" ref="M9:M20" si="3">G9*(1+L9/100)</f>
        <v>0</v>
      </c>
      <c r="N9" s="156">
        <v>3.0000000000000001E-5</v>
      </c>
      <c r="O9" s="156">
        <f t="shared" ref="O9:O20" si="4">ROUND(E9*N9,2)</f>
        <v>0</v>
      </c>
      <c r="P9" s="156">
        <v>0</v>
      </c>
      <c r="Q9" s="156">
        <f t="shared" ref="Q9:Q20" si="5"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 t="shared" ref="V9:V20" si="6"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ht="22.5" outlineLevel="1" x14ac:dyDescent="0.2">
      <c r="A10" s="176">
        <v>2</v>
      </c>
      <c r="B10" s="177" t="s">
        <v>3507</v>
      </c>
      <c r="C10" s="186" t="s">
        <v>3508</v>
      </c>
      <c r="D10" s="178" t="s">
        <v>406</v>
      </c>
      <c r="E10" s="179">
        <v>114.39</v>
      </c>
      <c r="F10" s="174"/>
      <c r="G10" s="181">
        <f t="shared" si="0"/>
        <v>0</v>
      </c>
      <c r="H10" s="157">
        <v>0</v>
      </c>
      <c r="I10" s="156">
        <f t="shared" si="1"/>
        <v>0</v>
      </c>
      <c r="J10" s="157">
        <v>581</v>
      </c>
      <c r="K10" s="156">
        <f t="shared" si="2"/>
        <v>66460.59</v>
      </c>
      <c r="L10" s="156">
        <v>21</v>
      </c>
      <c r="M10" s="156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6"/>
      <c r="S10" s="156" t="s">
        <v>485</v>
      </c>
      <c r="T10" s="156" t="s">
        <v>382</v>
      </c>
      <c r="U10" s="156">
        <v>0</v>
      </c>
      <c r="V10" s="156">
        <f t="shared" si="6"/>
        <v>0</v>
      </c>
      <c r="W10" s="156"/>
      <c r="X10" s="156" t="s">
        <v>383</v>
      </c>
      <c r="Y10" s="147"/>
      <c r="Z10" s="147"/>
      <c r="AA10" s="147"/>
      <c r="AB10" s="147"/>
      <c r="AC10" s="147"/>
      <c r="AD10" s="147"/>
      <c r="AE10" s="147"/>
      <c r="AF10" s="147" t="s">
        <v>384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ht="22.5" outlineLevel="1" x14ac:dyDescent="0.2">
      <c r="A11" s="176">
        <v>3</v>
      </c>
      <c r="B11" s="177" t="s">
        <v>3509</v>
      </c>
      <c r="C11" s="186" t="s">
        <v>3510</v>
      </c>
      <c r="D11" s="178" t="s">
        <v>406</v>
      </c>
      <c r="E11" s="179">
        <v>57.195</v>
      </c>
      <c r="F11" s="174"/>
      <c r="G11" s="181">
        <f t="shared" si="0"/>
        <v>0</v>
      </c>
      <c r="H11" s="157">
        <v>0</v>
      </c>
      <c r="I11" s="156">
        <f t="shared" si="1"/>
        <v>0</v>
      </c>
      <c r="J11" s="157">
        <v>479</v>
      </c>
      <c r="K11" s="156">
        <f t="shared" si="2"/>
        <v>27396.41</v>
      </c>
      <c r="L11" s="156">
        <v>21</v>
      </c>
      <c r="M11" s="156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6"/>
      <c r="S11" s="156" t="s">
        <v>485</v>
      </c>
      <c r="T11" s="156" t="s">
        <v>382</v>
      </c>
      <c r="U11" s="156">
        <v>0</v>
      </c>
      <c r="V11" s="156">
        <f t="shared" si="6"/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ht="22.5" outlineLevel="1" x14ac:dyDescent="0.2">
      <c r="A12" s="176">
        <v>4</v>
      </c>
      <c r="B12" s="177" t="s">
        <v>3511</v>
      </c>
      <c r="C12" s="186" t="s">
        <v>3512</v>
      </c>
      <c r="D12" s="178" t="s">
        <v>406</v>
      </c>
      <c r="E12" s="179">
        <v>1.5</v>
      </c>
      <c r="F12" s="174"/>
      <c r="G12" s="181">
        <f t="shared" si="0"/>
        <v>0</v>
      </c>
      <c r="H12" s="157">
        <v>0</v>
      </c>
      <c r="I12" s="156">
        <f t="shared" si="1"/>
        <v>0</v>
      </c>
      <c r="J12" s="157">
        <v>7430</v>
      </c>
      <c r="K12" s="156">
        <f t="shared" si="2"/>
        <v>11145</v>
      </c>
      <c r="L12" s="156">
        <v>21</v>
      </c>
      <c r="M12" s="156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6"/>
      <c r="S12" s="156" t="s">
        <v>485</v>
      </c>
      <c r="T12" s="156" t="s">
        <v>382</v>
      </c>
      <c r="U12" s="156">
        <v>0</v>
      </c>
      <c r="V12" s="156">
        <f t="shared" si="6"/>
        <v>0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384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outlineLevel="1" x14ac:dyDescent="0.2">
      <c r="A13" s="176">
        <v>5</v>
      </c>
      <c r="B13" s="177" t="s">
        <v>3513</v>
      </c>
      <c r="C13" s="186" t="s">
        <v>3514</v>
      </c>
      <c r="D13" s="178" t="s">
        <v>380</v>
      </c>
      <c r="E13" s="179">
        <v>104.84</v>
      </c>
      <c r="F13" s="174"/>
      <c r="G13" s="181">
        <f t="shared" si="0"/>
        <v>0</v>
      </c>
      <c r="H13" s="157">
        <v>0</v>
      </c>
      <c r="I13" s="156">
        <f t="shared" si="1"/>
        <v>0</v>
      </c>
      <c r="J13" s="157">
        <v>140</v>
      </c>
      <c r="K13" s="156">
        <f t="shared" si="2"/>
        <v>14677.6</v>
      </c>
      <c r="L13" s="156">
        <v>21</v>
      </c>
      <c r="M13" s="156">
        <f t="shared" si="3"/>
        <v>0</v>
      </c>
      <c r="N13" s="156">
        <v>5.8E-4</v>
      </c>
      <c r="O13" s="156">
        <f t="shared" si="4"/>
        <v>0.06</v>
      </c>
      <c r="P13" s="156">
        <v>0</v>
      </c>
      <c r="Q13" s="156">
        <f t="shared" si="5"/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si="6"/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384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ht="22.5" outlineLevel="1" x14ac:dyDescent="0.2">
      <c r="A14" s="176">
        <v>6</v>
      </c>
      <c r="B14" s="177" t="s">
        <v>3515</v>
      </c>
      <c r="C14" s="186" t="s">
        <v>3516</v>
      </c>
      <c r="D14" s="178" t="s">
        <v>380</v>
      </c>
      <c r="E14" s="179">
        <v>104.84</v>
      </c>
      <c r="F14" s="174"/>
      <c r="G14" s="181">
        <f t="shared" si="0"/>
        <v>0</v>
      </c>
      <c r="H14" s="157">
        <v>0</v>
      </c>
      <c r="I14" s="156">
        <f t="shared" si="1"/>
        <v>0</v>
      </c>
      <c r="J14" s="157">
        <v>88.9</v>
      </c>
      <c r="K14" s="156">
        <f t="shared" si="2"/>
        <v>9320.2800000000007</v>
      </c>
      <c r="L14" s="156">
        <v>21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ht="33.75" outlineLevel="1" x14ac:dyDescent="0.2">
      <c r="A15" s="176">
        <v>7</v>
      </c>
      <c r="B15" s="177" t="s">
        <v>454</v>
      </c>
      <c r="C15" s="186" t="s">
        <v>455</v>
      </c>
      <c r="D15" s="178" t="s">
        <v>406</v>
      </c>
      <c r="E15" s="179">
        <v>28.34</v>
      </c>
      <c r="F15" s="174"/>
      <c r="G15" s="181">
        <f t="shared" si="0"/>
        <v>0</v>
      </c>
      <c r="H15" s="157">
        <v>0</v>
      </c>
      <c r="I15" s="156">
        <f t="shared" si="1"/>
        <v>0</v>
      </c>
      <c r="J15" s="157">
        <v>259</v>
      </c>
      <c r="K15" s="156">
        <f t="shared" si="2"/>
        <v>7340.06</v>
      </c>
      <c r="L15" s="156">
        <v>21</v>
      </c>
      <c r="M15" s="156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6"/>
      <c r="S15" s="156" t="s">
        <v>485</v>
      </c>
      <c r="T15" s="156" t="s">
        <v>382</v>
      </c>
      <c r="U15" s="156">
        <v>0</v>
      </c>
      <c r="V15" s="156">
        <f t="shared" si="6"/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384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ht="33.75" outlineLevel="1" x14ac:dyDescent="0.2">
      <c r="A16" s="176">
        <v>8</v>
      </c>
      <c r="B16" s="177" t="s">
        <v>3163</v>
      </c>
      <c r="C16" s="186" t="s">
        <v>3164</v>
      </c>
      <c r="D16" s="178" t="s">
        <v>406</v>
      </c>
      <c r="E16" s="179">
        <v>283.39999999999998</v>
      </c>
      <c r="F16" s="174"/>
      <c r="G16" s="181">
        <f t="shared" si="0"/>
        <v>0</v>
      </c>
      <c r="H16" s="157">
        <v>0</v>
      </c>
      <c r="I16" s="156">
        <f t="shared" si="1"/>
        <v>0</v>
      </c>
      <c r="J16" s="157">
        <v>19.8</v>
      </c>
      <c r="K16" s="156">
        <f t="shared" si="2"/>
        <v>5611.32</v>
      </c>
      <c r="L16" s="156">
        <v>21</v>
      </c>
      <c r="M16" s="156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6"/>
      <c r="S16" s="156" t="s">
        <v>485</v>
      </c>
      <c r="T16" s="156" t="s">
        <v>382</v>
      </c>
      <c r="U16" s="156">
        <v>0</v>
      </c>
      <c r="V16" s="156">
        <f t="shared" si="6"/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384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ht="22.5" outlineLevel="1" x14ac:dyDescent="0.2">
      <c r="A17" s="176">
        <v>9</v>
      </c>
      <c r="B17" s="177" t="s">
        <v>473</v>
      </c>
      <c r="C17" s="186" t="s">
        <v>474</v>
      </c>
      <c r="D17" s="178" t="s">
        <v>413</v>
      </c>
      <c r="E17" s="179">
        <v>51.012</v>
      </c>
      <c r="F17" s="174"/>
      <c r="G17" s="181">
        <f t="shared" si="0"/>
        <v>0</v>
      </c>
      <c r="H17" s="157">
        <v>0</v>
      </c>
      <c r="I17" s="156">
        <f t="shared" si="1"/>
        <v>0</v>
      </c>
      <c r="J17" s="157">
        <v>650</v>
      </c>
      <c r="K17" s="156">
        <f t="shared" si="2"/>
        <v>33157.800000000003</v>
      </c>
      <c r="L17" s="156">
        <v>21</v>
      </c>
      <c r="M17" s="156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6"/>
      <c r="S17" s="156" t="s">
        <v>485</v>
      </c>
      <c r="T17" s="156" t="s">
        <v>382</v>
      </c>
      <c r="U17" s="156">
        <v>0</v>
      </c>
      <c r="V17" s="156">
        <f t="shared" si="6"/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384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outlineLevel="1" x14ac:dyDescent="0.2">
      <c r="A18" s="176">
        <v>10</v>
      </c>
      <c r="B18" s="177" t="s">
        <v>470</v>
      </c>
      <c r="C18" s="186" t="s">
        <v>471</v>
      </c>
      <c r="D18" s="178" t="s">
        <v>406</v>
      </c>
      <c r="E18" s="179">
        <v>28.34</v>
      </c>
      <c r="F18" s="174"/>
      <c r="G18" s="181">
        <f t="shared" si="0"/>
        <v>0</v>
      </c>
      <c r="H18" s="157">
        <v>0</v>
      </c>
      <c r="I18" s="156">
        <f t="shared" si="1"/>
        <v>0</v>
      </c>
      <c r="J18" s="157">
        <v>18.5</v>
      </c>
      <c r="K18" s="156">
        <f t="shared" si="2"/>
        <v>524.29</v>
      </c>
      <c r="L18" s="156">
        <v>21</v>
      </c>
      <c r="M18" s="156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6"/>
      <c r="S18" s="156" t="s">
        <v>485</v>
      </c>
      <c r="T18" s="156" t="s">
        <v>382</v>
      </c>
      <c r="U18" s="156">
        <v>0</v>
      </c>
      <c r="V18" s="156">
        <f t="shared" si="6"/>
        <v>0</v>
      </c>
      <c r="W18" s="156"/>
      <c r="X18" s="156" t="s">
        <v>383</v>
      </c>
      <c r="Y18" s="147"/>
      <c r="Z18" s="147"/>
      <c r="AA18" s="147"/>
      <c r="AB18" s="147"/>
      <c r="AC18" s="147"/>
      <c r="AD18" s="147"/>
      <c r="AE18" s="147"/>
      <c r="AF18" s="147" t="s">
        <v>384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ht="22.5" outlineLevel="1" x14ac:dyDescent="0.2">
      <c r="A19" s="176">
        <v>11</v>
      </c>
      <c r="B19" s="177" t="s">
        <v>467</v>
      </c>
      <c r="C19" s="186" t="s">
        <v>468</v>
      </c>
      <c r="D19" s="178" t="s">
        <v>406</v>
      </c>
      <c r="E19" s="179">
        <v>76.5</v>
      </c>
      <c r="F19" s="174"/>
      <c r="G19" s="181">
        <f t="shared" si="0"/>
        <v>0</v>
      </c>
      <c r="H19" s="157">
        <v>0</v>
      </c>
      <c r="I19" s="156">
        <f t="shared" si="1"/>
        <v>0</v>
      </c>
      <c r="J19" s="157">
        <v>127</v>
      </c>
      <c r="K19" s="156">
        <f t="shared" si="2"/>
        <v>9715.5</v>
      </c>
      <c r="L19" s="156">
        <v>21</v>
      </c>
      <c r="M19" s="156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6"/>
      <c r="S19" s="156" t="s">
        <v>485</v>
      </c>
      <c r="T19" s="156" t="s">
        <v>382</v>
      </c>
      <c r="U19" s="156">
        <v>0</v>
      </c>
      <c r="V19" s="156">
        <f t="shared" si="6"/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384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ht="22.5" outlineLevel="1" x14ac:dyDescent="0.2">
      <c r="A20" s="176">
        <v>12</v>
      </c>
      <c r="B20" s="177" t="s">
        <v>3517</v>
      </c>
      <c r="C20" s="186" t="s">
        <v>3518</v>
      </c>
      <c r="D20" s="178" t="s">
        <v>380</v>
      </c>
      <c r="E20" s="179">
        <v>160</v>
      </c>
      <c r="F20" s="174"/>
      <c r="G20" s="181">
        <f t="shared" si="0"/>
        <v>0</v>
      </c>
      <c r="H20" s="157">
        <v>0</v>
      </c>
      <c r="I20" s="156">
        <f t="shared" si="1"/>
        <v>0</v>
      </c>
      <c r="J20" s="157">
        <v>21.5</v>
      </c>
      <c r="K20" s="156">
        <f t="shared" si="2"/>
        <v>3440</v>
      </c>
      <c r="L20" s="156">
        <v>21</v>
      </c>
      <c r="M20" s="156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6"/>
      <c r="S20" s="156" t="s">
        <v>485</v>
      </c>
      <c r="T20" s="156" t="s">
        <v>382</v>
      </c>
      <c r="U20" s="156">
        <v>0</v>
      </c>
      <c r="V20" s="156">
        <f t="shared" si="6"/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384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x14ac:dyDescent="0.2">
      <c r="A21" s="164" t="s">
        <v>376</v>
      </c>
      <c r="B21" s="165" t="s">
        <v>253</v>
      </c>
      <c r="C21" s="183" t="s">
        <v>254</v>
      </c>
      <c r="D21" s="166"/>
      <c r="E21" s="167"/>
      <c r="F21" s="168"/>
      <c r="G21" s="169">
        <f>SUMIF(AF22:AF25,"&lt;&gt;NOR",G22:G25)</f>
        <v>0</v>
      </c>
      <c r="H21" s="163"/>
      <c r="I21" s="163">
        <f>SUM(I22:I25)</f>
        <v>51230</v>
      </c>
      <c r="J21" s="163"/>
      <c r="K21" s="163">
        <f>SUM(K22:K25)</f>
        <v>16165.89</v>
      </c>
      <c r="L21" s="163"/>
      <c r="M21" s="163">
        <f>SUM(M22:M25)</f>
        <v>0</v>
      </c>
      <c r="N21" s="163"/>
      <c r="O21" s="163">
        <f>SUM(O22:O25)</f>
        <v>0</v>
      </c>
      <c r="P21" s="163"/>
      <c r="Q21" s="163">
        <f>SUM(Q22:Q25)</f>
        <v>0</v>
      </c>
      <c r="R21" s="163"/>
      <c r="S21" s="163"/>
      <c r="T21" s="163"/>
      <c r="U21" s="163"/>
      <c r="V21" s="163">
        <f>SUM(V22:V25)</f>
        <v>0</v>
      </c>
      <c r="W21" s="163"/>
      <c r="X21" s="163"/>
      <c r="AF21" t="s">
        <v>377</v>
      </c>
    </row>
    <row r="22" spans="1:59" outlineLevel="1" x14ac:dyDescent="0.2">
      <c r="A22" s="176">
        <v>13</v>
      </c>
      <c r="B22" s="177" t="s">
        <v>3519</v>
      </c>
      <c r="C22" s="186" t="s">
        <v>3520</v>
      </c>
      <c r="D22" s="178" t="s">
        <v>397</v>
      </c>
      <c r="E22" s="179">
        <v>80.97</v>
      </c>
      <c r="F22" s="174"/>
      <c r="G22" s="181">
        <f>ROUND(E22*F22,2)</f>
        <v>0</v>
      </c>
      <c r="H22" s="157">
        <v>0</v>
      </c>
      <c r="I22" s="156">
        <f>ROUND(E22*H22,2)</f>
        <v>0</v>
      </c>
      <c r="J22" s="157">
        <v>37</v>
      </c>
      <c r="K22" s="156">
        <f>ROUND(E22*J22,2)</f>
        <v>2995.89</v>
      </c>
      <c r="L22" s="156">
        <v>21</v>
      </c>
      <c r="M22" s="156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6"/>
      <c r="S22" s="156" t="s">
        <v>485</v>
      </c>
      <c r="T22" s="156" t="s">
        <v>382</v>
      </c>
      <c r="U22" s="156">
        <v>0</v>
      </c>
      <c r="V22" s="156">
        <f>ROUND(E22*U22,2)</f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384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outlineLevel="1" x14ac:dyDescent="0.2">
      <c r="A23" s="176">
        <v>14</v>
      </c>
      <c r="B23" s="177" t="s">
        <v>3521</v>
      </c>
      <c r="C23" s="186" t="s">
        <v>3522</v>
      </c>
      <c r="D23" s="178" t="s">
        <v>397</v>
      </c>
      <c r="E23" s="179">
        <v>100</v>
      </c>
      <c r="F23" s="174"/>
      <c r="G23" s="181">
        <f>ROUND(E23*F23,2)</f>
        <v>0</v>
      </c>
      <c r="H23" s="157">
        <v>0</v>
      </c>
      <c r="I23" s="156">
        <f>ROUND(E23*H23,2)</f>
        <v>0</v>
      </c>
      <c r="J23" s="157">
        <v>96.1</v>
      </c>
      <c r="K23" s="156">
        <f>ROUND(E23*J23,2)</f>
        <v>9610</v>
      </c>
      <c r="L23" s="156">
        <v>21</v>
      </c>
      <c r="M23" s="156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6"/>
      <c r="S23" s="156" t="s">
        <v>485</v>
      </c>
      <c r="T23" s="156" t="s">
        <v>382</v>
      </c>
      <c r="U23" s="156">
        <v>0</v>
      </c>
      <c r="V23" s="156">
        <f>ROUND(E23*U23,2)</f>
        <v>0</v>
      </c>
      <c r="W23" s="156"/>
      <c r="X23" s="156" t="s">
        <v>383</v>
      </c>
      <c r="Y23" s="147"/>
      <c r="Z23" s="147"/>
      <c r="AA23" s="147"/>
      <c r="AB23" s="147"/>
      <c r="AC23" s="147"/>
      <c r="AD23" s="147"/>
      <c r="AE23" s="147"/>
      <c r="AF23" s="147" t="s">
        <v>384</v>
      </c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ht="22.5" outlineLevel="1" x14ac:dyDescent="0.2">
      <c r="A24" s="176">
        <v>15</v>
      </c>
      <c r="B24" s="177" t="s">
        <v>3523</v>
      </c>
      <c r="C24" s="186" t="s">
        <v>3524</v>
      </c>
      <c r="D24" s="178" t="s">
        <v>429</v>
      </c>
      <c r="E24" s="179">
        <v>1</v>
      </c>
      <c r="F24" s="174"/>
      <c r="G24" s="181">
        <f>ROUND(E24*F24,2)</f>
        <v>0</v>
      </c>
      <c r="H24" s="157">
        <v>0</v>
      </c>
      <c r="I24" s="156">
        <f>ROUND(E24*H24,2)</f>
        <v>0</v>
      </c>
      <c r="J24" s="157">
        <v>3560</v>
      </c>
      <c r="K24" s="156">
        <f>ROUND(E24*J24,2)</f>
        <v>3560</v>
      </c>
      <c r="L24" s="156">
        <v>21</v>
      </c>
      <c r="M24" s="156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6"/>
      <c r="S24" s="156" t="s">
        <v>485</v>
      </c>
      <c r="T24" s="156" t="s">
        <v>382</v>
      </c>
      <c r="U24" s="156">
        <v>0</v>
      </c>
      <c r="V24" s="156">
        <f>ROUND(E24*U24,2)</f>
        <v>0</v>
      </c>
      <c r="W24" s="156"/>
      <c r="X24" s="156" t="s">
        <v>383</v>
      </c>
      <c r="Y24" s="147"/>
      <c r="Z24" s="147"/>
      <c r="AA24" s="147"/>
      <c r="AB24" s="147"/>
      <c r="AC24" s="147"/>
      <c r="AD24" s="147"/>
      <c r="AE24" s="147"/>
      <c r="AF24" s="147" t="s">
        <v>384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ht="22.5" outlineLevel="1" x14ac:dyDescent="0.2">
      <c r="A25" s="176">
        <v>16</v>
      </c>
      <c r="B25" s="177" t="s">
        <v>3525</v>
      </c>
      <c r="C25" s="186" t="s">
        <v>3526</v>
      </c>
      <c r="D25" s="178" t="s">
        <v>1884</v>
      </c>
      <c r="E25" s="179">
        <v>1</v>
      </c>
      <c r="F25" s="174"/>
      <c r="G25" s="181">
        <f>ROUND(E25*F25,2)</f>
        <v>0</v>
      </c>
      <c r="H25" s="157">
        <v>51230</v>
      </c>
      <c r="I25" s="156">
        <f>ROUND(E25*H25,2)</f>
        <v>51230</v>
      </c>
      <c r="J25" s="157">
        <v>0</v>
      </c>
      <c r="K25" s="156">
        <f>ROUND(E25*J25,2)</f>
        <v>0</v>
      </c>
      <c r="L25" s="156">
        <v>21</v>
      </c>
      <c r="M25" s="156">
        <f>G25*(1+L25/100)</f>
        <v>0</v>
      </c>
      <c r="N25" s="156">
        <v>0</v>
      </c>
      <c r="O25" s="156">
        <f>ROUND(E25*N25,2)</f>
        <v>0</v>
      </c>
      <c r="P25" s="156">
        <v>0</v>
      </c>
      <c r="Q25" s="156">
        <f>ROUND(E25*P25,2)</f>
        <v>0</v>
      </c>
      <c r="R25" s="156"/>
      <c r="S25" s="156" t="s">
        <v>485</v>
      </c>
      <c r="T25" s="156" t="s">
        <v>382</v>
      </c>
      <c r="U25" s="156">
        <v>0</v>
      </c>
      <c r="V25" s="156">
        <f>ROUND(E25*U25,2)</f>
        <v>0</v>
      </c>
      <c r="W25" s="156"/>
      <c r="X25" s="156" t="s">
        <v>407</v>
      </c>
      <c r="Y25" s="147"/>
      <c r="Z25" s="147"/>
      <c r="AA25" s="147"/>
      <c r="AB25" s="147"/>
      <c r="AC25" s="147"/>
      <c r="AD25" s="147"/>
      <c r="AE25" s="147"/>
      <c r="AF25" s="147" t="s">
        <v>408</v>
      </c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x14ac:dyDescent="0.2">
      <c r="A26" s="164" t="s">
        <v>376</v>
      </c>
      <c r="B26" s="165" t="s">
        <v>255</v>
      </c>
      <c r="C26" s="183" t="s">
        <v>256</v>
      </c>
      <c r="D26" s="166"/>
      <c r="E26" s="167"/>
      <c r="F26" s="168"/>
      <c r="G26" s="169">
        <f>SUMIF(AF27:AF27,"&lt;&gt;NOR",G27:G27)</f>
        <v>0</v>
      </c>
      <c r="H26" s="163"/>
      <c r="I26" s="163">
        <f>SUM(I27:I27)</f>
        <v>0</v>
      </c>
      <c r="J26" s="163"/>
      <c r="K26" s="163">
        <f>SUM(K27:K27)</f>
        <v>32874.400000000001</v>
      </c>
      <c r="L26" s="163"/>
      <c r="M26" s="163">
        <f>SUM(M27:M27)</f>
        <v>0</v>
      </c>
      <c r="N26" s="163"/>
      <c r="O26" s="163">
        <f>SUM(O27:O27)</f>
        <v>0</v>
      </c>
      <c r="P26" s="163"/>
      <c r="Q26" s="163">
        <f>SUM(Q27:Q27)</f>
        <v>0</v>
      </c>
      <c r="R26" s="163"/>
      <c r="S26" s="163"/>
      <c r="T26" s="163"/>
      <c r="U26" s="163"/>
      <c r="V26" s="163">
        <f>SUM(V27:V27)</f>
        <v>0</v>
      </c>
      <c r="W26" s="163"/>
      <c r="X26" s="163"/>
      <c r="AF26" t="s">
        <v>377</v>
      </c>
    </row>
    <row r="27" spans="1:59" ht="22.5" outlineLevel="1" x14ac:dyDescent="0.2">
      <c r="A27" s="176">
        <v>17</v>
      </c>
      <c r="B27" s="177" t="s">
        <v>2003</v>
      </c>
      <c r="C27" s="186" t="s">
        <v>3527</v>
      </c>
      <c r="D27" s="178" t="s">
        <v>406</v>
      </c>
      <c r="E27" s="179">
        <v>28.34</v>
      </c>
      <c r="F27" s="174"/>
      <c r="G27" s="181">
        <f>ROUND(E27*F27,2)</f>
        <v>0</v>
      </c>
      <c r="H27" s="157">
        <v>0</v>
      </c>
      <c r="I27" s="156">
        <f>ROUND(E27*H27,2)</f>
        <v>0</v>
      </c>
      <c r="J27" s="157">
        <v>1160</v>
      </c>
      <c r="K27" s="156">
        <f>ROUND(E27*J27,2)</f>
        <v>32874.400000000001</v>
      </c>
      <c r="L27" s="156">
        <v>21</v>
      </c>
      <c r="M27" s="156">
        <f>G27*(1+L27/100)</f>
        <v>0</v>
      </c>
      <c r="N27" s="156">
        <v>0</v>
      </c>
      <c r="O27" s="156">
        <f>ROUND(E27*N27,2)</f>
        <v>0</v>
      </c>
      <c r="P27" s="156">
        <v>0</v>
      </c>
      <c r="Q27" s="156">
        <f>ROUND(E27*P27,2)</f>
        <v>0</v>
      </c>
      <c r="R27" s="156"/>
      <c r="S27" s="156" t="s">
        <v>485</v>
      </c>
      <c r="T27" s="156" t="s">
        <v>382</v>
      </c>
      <c r="U27" s="156">
        <v>0</v>
      </c>
      <c r="V27" s="156">
        <f>ROUND(E27*U27,2)</f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384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x14ac:dyDescent="0.2">
      <c r="A28" s="164" t="s">
        <v>376</v>
      </c>
      <c r="B28" s="165" t="s">
        <v>276</v>
      </c>
      <c r="C28" s="183" t="s">
        <v>277</v>
      </c>
      <c r="D28" s="166"/>
      <c r="E28" s="167"/>
      <c r="F28" s="168"/>
      <c r="G28" s="169">
        <f>SUMIF(AF29:AF55,"&lt;&gt;NOR",G29:G55)</f>
        <v>0</v>
      </c>
      <c r="H28" s="163"/>
      <c r="I28" s="163">
        <f>SUM(I29:I55)</f>
        <v>60250</v>
      </c>
      <c r="J28" s="163"/>
      <c r="K28" s="163">
        <f>SUM(K29:K55)</f>
        <v>271177.70999999996</v>
      </c>
      <c r="L28" s="163"/>
      <c r="M28" s="163">
        <f>SUM(M29:M55)</f>
        <v>0</v>
      </c>
      <c r="N28" s="163"/>
      <c r="O28" s="163">
        <f>SUM(O29:O55)</f>
        <v>15.859999999999998</v>
      </c>
      <c r="P28" s="163"/>
      <c r="Q28" s="163">
        <f>SUM(Q29:Q55)</f>
        <v>9.5</v>
      </c>
      <c r="R28" s="163"/>
      <c r="S28" s="163"/>
      <c r="T28" s="163"/>
      <c r="U28" s="163"/>
      <c r="V28" s="163">
        <f>SUM(V29:V55)</f>
        <v>0</v>
      </c>
      <c r="W28" s="163"/>
      <c r="X28" s="163"/>
      <c r="AF28" t="s">
        <v>377</v>
      </c>
    </row>
    <row r="29" spans="1:59" ht="22.5" outlineLevel="1" x14ac:dyDescent="0.2">
      <c r="A29" s="176">
        <v>18</v>
      </c>
      <c r="B29" s="177" t="s">
        <v>3528</v>
      </c>
      <c r="C29" s="186" t="s">
        <v>3529</v>
      </c>
      <c r="D29" s="178" t="s">
        <v>429</v>
      </c>
      <c r="E29" s="179">
        <v>1</v>
      </c>
      <c r="F29" s="174"/>
      <c r="G29" s="181">
        <f t="shared" ref="G29:G46" si="7">ROUND(E29*F29,2)</f>
        <v>0</v>
      </c>
      <c r="H29" s="157">
        <v>0</v>
      </c>
      <c r="I29" s="156">
        <f t="shared" ref="I29:I46" si="8">ROUND(E29*H29,2)</f>
        <v>0</v>
      </c>
      <c r="J29" s="157">
        <v>9120</v>
      </c>
      <c r="K29" s="156">
        <f t="shared" ref="K29:K46" si="9">ROUND(E29*J29,2)</f>
        <v>9120</v>
      </c>
      <c r="L29" s="156">
        <v>21</v>
      </c>
      <c r="M29" s="156">
        <f t="shared" ref="M29:M46" si="10">G29*(1+L29/100)</f>
        <v>0</v>
      </c>
      <c r="N29" s="156">
        <v>1.4732499999999999</v>
      </c>
      <c r="O29" s="156">
        <f t="shared" ref="O29:O46" si="11">ROUND(E29*N29,2)</f>
        <v>1.47</v>
      </c>
      <c r="P29" s="156">
        <v>0</v>
      </c>
      <c r="Q29" s="156">
        <f t="shared" ref="Q29:Q46" si="12">ROUND(E29*P29,2)</f>
        <v>0</v>
      </c>
      <c r="R29" s="156"/>
      <c r="S29" s="156" t="s">
        <v>485</v>
      </c>
      <c r="T29" s="156" t="s">
        <v>382</v>
      </c>
      <c r="U29" s="156">
        <v>0</v>
      </c>
      <c r="V29" s="156">
        <f t="shared" ref="V29:V46" si="13">ROUND(E29*U29,2)</f>
        <v>0</v>
      </c>
      <c r="W29" s="156"/>
      <c r="X29" s="156" t="s">
        <v>383</v>
      </c>
      <c r="Y29" s="147"/>
      <c r="Z29" s="147"/>
      <c r="AA29" s="147"/>
      <c r="AB29" s="147"/>
      <c r="AC29" s="147"/>
      <c r="AD29" s="147"/>
      <c r="AE29" s="147"/>
      <c r="AF29" s="147" t="s">
        <v>384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ht="22.5" outlineLevel="1" x14ac:dyDescent="0.2">
      <c r="A30" s="176">
        <v>19</v>
      </c>
      <c r="B30" s="177" t="s">
        <v>3530</v>
      </c>
      <c r="C30" s="186" t="s">
        <v>3531</v>
      </c>
      <c r="D30" s="178" t="s">
        <v>397</v>
      </c>
      <c r="E30" s="179">
        <v>26.51</v>
      </c>
      <c r="F30" s="174"/>
      <c r="G30" s="181">
        <f t="shared" si="7"/>
        <v>0</v>
      </c>
      <c r="H30" s="157">
        <v>0</v>
      </c>
      <c r="I30" s="156">
        <f t="shared" si="8"/>
        <v>0</v>
      </c>
      <c r="J30" s="157">
        <v>223</v>
      </c>
      <c r="K30" s="156">
        <f t="shared" si="9"/>
        <v>5911.73</v>
      </c>
      <c r="L30" s="156">
        <v>21</v>
      </c>
      <c r="M30" s="156">
        <f t="shared" si="10"/>
        <v>0</v>
      </c>
      <c r="N30" s="156">
        <v>7.4599999999999996E-3</v>
      </c>
      <c r="O30" s="156">
        <f t="shared" si="11"/>
        <v>0.2</v>
      </c>
      <c r="P30" s="156">
        <v>0</v>
      </c>
      <c r="Q30" s="156">
        <f t="shared" si="12"/>
        <v>0</v>
      </c>
      <c r="R30" s="156"/>
      <c r="S30" s="156" t="s">
        <v>485</v>
      </c>
      <c r="T30" s="156" t="s">
        <v>382</v>
      </c>
      <c r="U30" s="156">
        <v>0</v>
      </c>
      <c r="V30" s="156">
        <f t="shared" si="13"/>
        <v>0</v>
      </c>
      <c r="W30" s="156"/>
      <c r="X30" s="156" t="s">
        <v>383</v>
      </c>
      <c r="Y30" s="147"/>
      <c r="Z30" s="147"/>
      <c r="AA30" s="147"/>
      <c r="AB30" s="147"/>
      <c r="AC30" s="147"/>
      <c r="AD30" s="147"/>
      <c r="AE30" s="147"/>
      <c r="AF30" s="147" t="s">
        <v>384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ht="22.5" outlineLevel="1" x14ac:dyDescent="0.2">
      <c r="A31" s="176">
        <v>20</v>
      </c>
      <c r="B31" s="177" t="s">
        <v>3532</v>
      </c>
      <c r="C31" s="186" t="s">
        <v>3533</v>
      </c>
      <c r="D31" s="178" t="s">
        <v>397</v>
      </c>
      <c r="E31" s="179">
        <v>2.82</v>
      </c>
      <c r="F31" s="174"/>
      <c r="G31" s="181">
        <f t="shared" si="7"/>
        <v>0</v>
      </c>
      <c r="H31" s="157">
        <v>0</v>
      </c>
      <c r="I31" s="156">
        <f t="shared" si="8"/>
        <v>0</v>
      </c>
      <c r="J31" s="157">
        <v>437</v>
      </c>
      <c r="K31" s="156">
        <f t="shared" si="9"/>
        <v>1232.3399999999999</v>
      </c>
      <c r="L31" s="156">
        <v>21</v>
      </c>
      <c r="M31" s="156">
        <f t="shared" si="10"/>
        <v>0</v>
      </c>
      <c r="N31" s="156">
        <v>4.2199999999999998E-3</v>
      </c>
      <c r="O31" s="156">
        <f t="shared" si="11"/>
        <v>0.01</v>
      </c>
      <c r="P31" s="156">
        <v>0</v>
      </c>
      <c r="Q31" s="156">
        <f t="shared" si="12"/>
        <v>0</v>
      </c>
      <c r="R31" s="156"/>
      <c r="S31" s="156" t="s">
        <v>485</v>
      </c>
      <c r="T31" s="156" t="s">
        <v>382</v>
      </c>
      <c r="U31" s="156">
        <v>0</v>
      </c>
      <c r="V31" s="156">
        <f t="shared" si="13"/>
        <v>0</v>
      </c>
      <c r="W31" s="156"/>
      <c r="X31" s="156" t="s">
        <v>383</v>
      </c>
      <c r="Y31" s="147"/>
      <c r="Z31" s="147"/>
      <c r="AA31" s="147"/>
      <c r="AB31" s="147"/>
      <c r="AC31" s="147"/>
      <c r="AD31" s="147"/>
      <c r="AE31" s="147"/>
      <c r="AF31" s="147" t="s">
        <v>384</v>
      </c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ht="22.5" outlineLevel="1" x14ac:dyDescent="0.2">
      <c r="A32" s="176">
        <v>21</v>
      </c>
      <c r="B32" s="177" t="s">
        <v>3534</v>
      </c>
      <c r="C32" s="186" t="s">
        <v>3535</v>
      </c>
      <c r="D32" s="178" t="s">
        <v>397</v>
      </c>
      <c r="E32" s="179">
        <v>7.56</v>
      </c>
      <c r="F32" s="174"/>
      <c r="G32" s="181">
        <f t="shared" si="7"/>
        <v>0</v>
      </c>
      <c r="H32" s="157">
        <v>0</v>
      </c>
      <c r="I32" s="156">
        <f t="shared" si="8"/>
        <v>0</v>
      </c>
      <c r="J32" s="157">
        <v>579</v>
      </c>
      <c r="K32" s="156">
        <f t="shared" si="9"/>
        <v>4377.24</v>
      </c>
      <c r="L32" s="156">
        <v>21</v>
      </c>
      <c r="M32" s="156">
        <f t="shared" si="10"/>
        <v>0</v>
      </c>
      <c r="N32" s="156">
        <v>6.5599999999999999E-3</v>
      </c>
      <c r="O32" s="156">
        <f t="shared" si="11"/>
        <v>0.05</v>
      </c>
      <c r="P32" s="156">
        <v>0</v>
      </c>
      <c r="Q32" s="156">
        <f t="shared" si="12"/>
        <v>0</v>
      </c>
      <c r="R32" s="156"/>
      <c r="S32" s="156" t="s">
        <v>485</v>
      </c>
      <c r="T32" s="156" t="s">
        <v>382</v>
      </c>
      <c r="U32" s="156">
        <v>0</v>
      </c>
      <c r="V32" s="156">
        <f t="shared" si="13"/>
        <v>0</v>
      </c>
      <c r="W32" s="156"/>
      <c r="X32" s="156" t="s">
        <v>383</v>
      </c>
      <c r="Y32" s="147"/>
      <c r="Z32" s="147"/>
      <c r="AA32" s="147"/>
      <c r="AB32" s="147"/>
      <c r="AC32" s="147"/>
      <c r="AD32" s="147"/>
      <c r="AE32" s="147"/>
      <c r="AF32" s="147" t="s">
        <v>384</v>
      </c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ht="22.5" outlineLevel="1" x14ac:dyDescent="0.2">
      <c r="A33" s="176">
        <v>22</v>
      </c>
      <c r="B33" s="177" t="s">
        <v>3536</v>
      </c>
      <c r="C33" s="186" t="s">
        <v>3537</v>
      </c>
      <c r="D33" s="178" t="s">
        <v>397</v>
      </c>
      <c r="E33" s="179">
        <v>44.08</v>
      </c>
      <c r="F33" s="174"/>
      <c r="G33" s="181">
        <f t="shared" si="7"/>
        <v>0</v>
      </c>
      <c r="H33" s="157">
        <v>0</v>
      </c>
      <c r="I33" s="156">
        <f t="shared" si="8"/>
        <v>0</v>
      </c>
      <c r="J33" s="157">
        <v>1180</v>
      </c>
      <c r="K33" s="156">
        <f t="shared" si="9"/>
        <v>52014.400000000001</v>
      </c>
      <c r="L33" s="156">
        <v>21</v>
      </c>
      <c r="M33" s="156">
        <f t="shared" si="10"/>
        <v>0</v>
      </c>
      <c r="N33" s="156">
        <v>1.6420000000000001E-2</v>
      </c>
      <c r="O33" s="156">
        <f t="shared" si="11"/>
        <v>0.72</v>
      </c>
      <c r="P33" s="156">
        <v>0</v>
      </c>
      <c r="Q33" s="156">
        <f t="shared" si="12"/>
        <v>0</v>
      </c>
      <c r="R33" s="156"/>
      <c r="S33" s="156" t="s">
        <v>485</v>
      </c>
      <c r="T33" s="156" t="s">
        <v>382</v>
      </c>
      <c r="U33" s="156">
        <v>0</v>
      </c>
      <c r="V33" s="156">
        <f t="shared" si="13"/>
        <v>0</v>
      </c>
      <c r="W33" s="156"/>
      <c r="X33" s="156" t="s">
        <v>383</v>
      </c>
      <c r="Y33" s="147"/>
      <c r="Z33" s="147"/>
      <c r="AA33" s="147"/>
      <c r="AB33" s="147"/>
      <c r="AC33" s="147"/>
      <c r="AD33" s="147"/>
      <c r="AE33" s="147"/>
      <c r="AF33" s="147" t="s">
        <v>384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ht="22.5" outlineLevel="1" x14ac:dyDescent="0.2">
      <c r="A34" s="176">
        <v>23</v>
      </c>
      <c r="B34" s="177" t="s">
        <v>3538</v>
      </c>
      <c r="C34" s="186" t="s">
        <v>3539</v>
      </c>
      <c r="D34" s="178" t="s">
        <v>406</v>
      </c>
      <c r="E34" s="179">
        <v>4.95</v>
      </c>
      <c r="F34" s="174"/>
      <c r="G34" s="181">
        <f t="shared" si="7"/>
        <v>0</v>
      </c>
      <c r="H34" s="157">
        <v>0</v>
      </c>
      <c r="I34" s="156">
        <f t="shared" si="8"/>
        <v>0</v>
      </c>
      <c r="J34" s="157">
        <v>4480</v>
      </c>
      <c r="K34" s="156">
        <f t="shared" si="9"/>
        <v>22176</v>
      </c>
      <c r="L34" s="156">
        <v>21</v>
      </c>
      <c r="M34" s="156">
        <f t="shared" si="10"/>
        <v>0</v>
      </c>
      <c r="N34" s="156">
        <v>0</v>
      </c>
      <c r="O34" s="156">
        <f t="shared" si="11"/>
        <v>0</v>
      </c>
      <c r="P34" s="156">
        <v>1.92</v>
      </c>
      <c r="Q34" s="156">
        <f t="shared" si="12"/>
        <v>9.5</v>
      </c>
      <c r="R34" s="156"/>
      <c r="S34" s="156" t="s">
        <v>485</v>
      </c>
      <c r="T34" s="156" t="s">
        <v>382</v>
      </c>
      <c r="U34" s="156">
        <v>0</v>
      </c>
      <c r="V34" s="156">
        <f t="shared" si="13"/>
        <v>0</v>
      </c>
      <c r="W34" s="156"/>
      <c r="X34" s="156" t="s">
        <v>383</v>
      </c>
      <c r="Y34" s="147"/>
      <c r="Z34" s="147"/>
      <c r="AA34" s="147"/>
      <c r="AB34" s="147"/>
      <c r="AC34" s="147"/>
      <c r="AD34" s="147"/>
      <c r="AE34" s="147"/>
      <c r="AF34" s="147" t="s">
        <v>384</v>
      </c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ht="22.5" outlineLevel="1" x14ac:dyDescent="0.2">
      <c r="A35" s="176">
        <v>24</v>
      </c>
      <c r="B35" s="177" t="s">
        <v>3540</v>
      </c>
      <c r="C35" s="186" t="s">
        <v>3541</v>
      </c>
      <c r="D35" s="178" t="s">
        <v>429</v>
      </c>
      <c r="E35" s="179">
        <v>5</v>
      </c>
      <c r="F35" s="174"/>
      <c r="G35" s="181">
        <f t="shared" si="7"/>
        <v>0</v>
      </c>
      <c r="H35" s="157">
        <v>0</v>
      </c>
      <c r="I35" s="156">
        <f t="shared" si="8"/>
        <v>0</v>
      </c>
      <c r="J35" s="157">
        <v>902</v>
      </c>
      <c r="K35" s="156">
        <f t="shared" si="9"/>
        <v>4510</v>
      </c>
      <c r="L35" s="156">
        <v>21</v>
      </c>
      <c r="M35" s="156">
        <f t="shared" si="10"/>
        <v>0</v>
      </c>
      <c r="N35" s="156">
        <v>1.0189999999999999E-2</v>
      </c>
      <c r="O35" s="156">
        <f t="shared" si="11"/>
        <v>0.05</v>
      </c>
      <c r="P35" s="156">
        <v>0</v>
      </c>
      <c r="Q35" s="156">
        <f t="shared" si="12"/>
        <v>0</v>
      </c>
      <c r="R35" s="156"/>
      <c r="S35" s="156" t="s">
        <v>485</v>
      </c>
      <c r="T35" s="156" t="s">
        <v>382</v>
      </c>
      <c r="U35" s="156">
        <v>0</v>
      </c>
      <c r="V35" s="156">
        <f t="shared" si="13"/>
        <v>0</v>
      </c>
      <c r="W35" s="156"/>
      <c r="X35" s="156" t="s">
        <v>383</v>
      </c>
      <c r="Y35" s="147"/>
      <c r="Z35" s="147"/>
      <c r="AA35" s="147"/>
      <c r="AB35" s="147"/>
      <c r="AC35" s="147"/>
      <c r="AD35" s="147"/>
      <c r="AE35" s="147"/>
      <c r="AF35" s="147" t="s">
        <v>384</v>
      </c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outlineLevel="1" x14ac:dyDescent="0.2">
      <c r="A36" s="176">
        <v>25</v>
      </c>
      <c r="B36" s="177" t="s">
        <v>3542</v>
      </c>
      <c r="C36" s="186" t="s">
        <v>3543</v>
      </c>
      <c r="D36" s="178" t="s">
        <v>429</v>
      </c>
      <c r="E36" s="179">
        <v>5</v>
      </c>
      <c r="F36" s="174"/>
      <c r="G36" s="181">
        <f t="shared" si="7"/>
        <v>0</v>
      </c>
      <c r="H36" s="157">
        <v>3070</v>
      </c>
      <c r="I36" s="156">
        <f t="shared" si="8"/>
        <v>15350</v>
      </c>
      <c r="J36" s="157">
        <v>0</v>
      </c>
      <c r="K36" s="156">
        <f t="shared" si="9"/>
        <v>0</v>
      </c>
      <c r="L36" s="156">
        <v>21</v>
      </c>
      <c r="M36" s="156">
        <f t="shared" si="10"/>
        <v>0</v>
      </c>
      <c r="N36" s="156">
        <v>1.054</v>
      </c>
      <c r="O36" s="156">
        <f t="shared" si="11"/>
        <v>5.27</v>
      </c>
      <c r="P36" s="156">
        <v>0</v>
      </c>
      <c r="Q36" s="156">
        <f t="shared" si="12"/>
        <v>0</v>
      </c>
      <c r="R36" s="156"/>
      <c r="S36" s="156" t="s">
        <v>485</v>
      </c>
      <c r="T36" s="156" t="s">
        <v>382</v>
      </c>
      <c r="U36" s="156">
        <v>0</v>
      </c>
      <c r="V36" s="156">
        <f t="shared" si="13"/>
        <v>0</v>
      </c>
      <c r="W36" s="156"/>
      <c r="X36" s="156" t="s">
        <v>407</v>
      </c>
      <c r="Y36" s="147"/>
      <c r="Z36" s="147"/>
      <c r="AA36" s="147"/>
      <c r="AB36" s="147"/>
      <c r="AC36" s="147"/>
      <c r="AD36" s="147"/>
      <c r="AE36" s="147"/>
      <c r="AF36" s="147" t="s">
        <v>408</v>
      </c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ht="22.5" outlineLevel="1" x14ac:dyDescent="0.2">
      <c r="A37" s="176">
        <v>26</v>
      </c>
      <c r="B37" s="177" t="s">
        <v>3544</v>
      </c>
      <c r="C37" s="186" t="s">
        <v>3545</v>
      </c>
      <c r="D37" s="178" t="s">
        <v>429</v>
      </c>
      <c r="E37" s="179">
        <v>2</v>
      </c>
      <c r="F37" s="174"/>
      <c r="G37" s="181">
        <f t="shared" si="7"/>
        <v>0</v>
      </c>
      <c r="H37" s="157">
        <v>0</v>
      </c>
      <c r="I37" s="156">
        <f t="shared" si="8"/>
        <v>0</v>
      </c>
      <c r="J37" s="157">
        <v>935</v>
      </c>
      <c r="K37" s="156">
        <f t="shared" si="9"/>
        <v>1870</v>
      </c>
      <c r="L37" s="156">
        <v>21</v>
      </c>
      <c r="M37" s="156">
        <f t="shared" si="10"/>
        <v>0</v>
      </c>
      <c r="N37" s="156">
        <v>1.248E-2</v>
      </c>
      <c r="O37" s="156">
        <f t="shared" si="11"/>
        <v>0.02</v>
      </c>
      <c r="P37" s="156">
        <v>0</v>
      </c>
      <c r="Q37" s="156">
        <f t="shared" si="12"/>
        <v>0</v>
      </c>
      <c r="R37" s="156"/>
      <c r="S37" s="156" t="s">
        <v>485</v>
      </c>
      <c r="T37" s="156" t="s">
        <v>382</v>
      </c>
      <c r="U37" s="156">
        <v>0</v>
      </c>
      <c r="V37" s="156">
        <f t="shared" si="13"/>
        <v>0</v>
      </c>
      <c r="W37" s="156"/>
      <c r="X37" s="156" t="s">
        <v>383</v>
      </c>
      <c r="Y37" s="147"/>
      <c r="Z37" s="147"/>
      <c r="AA37" s="147"/>
      <c r="AB37" s="147"/>
      <c r="AC37" s="147"/>
      <c r="AD37" s="147"/>
      <c r="AE37" s="147"/>
      <c r="AF37" s="147" t="s">
        <v>384</v>
      </c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ht="22.5" outlineLevel="1" x14ac:dyDescent="0.2">
      <c r="A38" s="176">
        <v>27</v>
      </c>
      <c r="B38" s="177" t="s">
        <v>3546</v>
      </c>
      <c r="C38" s="186" t="s">
        <v>3547</v>
      </c>
      <c r="D38" s="178" t="s">
        <v>429</v>
      </c>
      <c r="E38" s="179">
        <v>2</v>
      </c>
      <c r="F38" s="174"/>
      <c r="G38" s="181">
        <f t="shared" si="7"/>
        <v>0</v>
      </c>
      <c r="H38" s="157">
        <v>2250</v>
      </c>
      <c r="I38" s="156">
        <f t="shared" si="8"/>
        <v>4500</v>
      </c>
      <c r="J38" s="157">
        <v>0</v>
      </c>
      <c r="K38" s="156">
        <f t="shared" si="9"/>
        <v>0</v>
      </c>
      <c r="L38" s="156">
        <v>21</v>
      </c>
      <c r="M38" s="156">
        <f t="shared" si="10"/>
        <v>0</v>
      </c>
      <c r="N38" s="156">
        <v>0.54800000000000004</v>
      </c>
      <c r="O38" s="156">
        <f t="shared" si="11"/>
        <v>1.1000000000000001</v>
      </c>
      <c r="P38" s="156">
        <v>0</v>
      </c>
      <c r="Q38" s="156">
        <f t="shared" si="12"/>
        <v>0</v>
      </c>
      <c r="R38" s="156"/>
      <c r="S38" s="156" t="s">
        <v>485</v>
      </c>
      <c r="T38" s="156" t="s">
        <v>382</v>
      </c>
      <c r="U38" s="156">
        <v>0</v>
      </c>
      <c r="V38" s="156">
        <f t="shared" si="13"/>
        <v>0</v>
      </c>
      <c r="W38" s="156"/>
      <c r="X38" s="156" t="s">
        <v>407</v>
      </c>
      <c r="Y38" s="147"/>
      <c r="Z38" s="147"/>
      <c r="AA38" s="147"/>
      <c r="AB38" s="147"/>
      <c r="AC38" s="147"/>
      <c r="AD38" s="147"/>
      <c r="AE38" s="147"/>
      <c r="AF38" s="147" t="s">
        <v>408</v>
      </c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 ht="22.5" outlineLevel="1" x14ac:dyDescent="0.2">
      <c r="A39" s="176">
        <v>28</v>
      </c>
      <c r="B39" s="177" t="s">
        <v>3548</v>
      </c>
      <c r="C39" s="186" t="s">
        <v>3549</v>
      </c>
      <c r="D39" s="178" t="s">
        <v>429</v>
      </c>
      <c r="E39" s="179">
        <v>2</v>
      </c>
      <c r="F39" s="174"/>
      <c r="G39" s="181">
        <f t="shared" si="7"/>
        <v>0</v>
      </c>
      <c r="H39" s="157">
        <v>0</v>
      </c>
      <c r="I39" s="156">
        <f t="shared" si="8"/>
        <v>0</v>
      </c>
      <c r="J39" s="157">
        <v>1080</v>
      </c>
      <c r="K39" s="156">
        <f t="shared" si="9"/>
        <v>2160</v>
      </c>
      <c r="L39" s="156">
        <v>21</v>
      </c>
      <c r="M39" s="156">
        <f t="shared" si="10"/>
        <v>0</v>
      </c>
      <c r="N39" s="156">
        <v>2.8539999999999999E-2</v>
      </c>
      <c r="O39" s="156">
        <f t="shared" si="11"/>
        <v>0.06</v>
      </c>
      <c r="P39" s="156">
        <v>0</v>
      </c>
      <c r="Q39" s="156">
        <f t="shared" si="12"/>
        <v>0</v>
      </c>
      <c r="R39" s="156"/>
      <c r="S39" s="156" t="s">
        <v>485</v>
      </c>
      <c r="T39" s="156" t="s">
        <v>382</v>
      </c>
      <c r="U39" s="156">
        <v>0</v>
      </c>
      <c r="V39" s="156">
        <f t="shared" si="13"/>
        <v>0</v>
      </c>
      <c r="W39" s="156"/>
      <c r="X39" s="156" t="s">
        <v>383</v>
      </c>
      <c r="Y39" s="147"/>
      <c r="Z39" s="147"/>
      <c r="AA39" s="147"/>
      <c r="AB39" s="147"/>
      <c r="AC39" s="147"/>
      <c r="AD39" s="147"/>
      <c r="AE39" s="147"/>
      <c r="AF39" s="147" t="s">
        <v>384</v>
      </c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 ht="22.5" outlineLevel="1" x14ac:dyDescent="0.2">
      <c r="A40" s="176">
        <v>29</v>
      </c>
      <c r="B40" s="177" t="s">
        <v>3550</v>
      </c>
      <c r="C40" s="186" t="s">
        <v>3551</v>
      </c>
      <c r="D40" s="178" t="s">
        <v>429</v>
      </c>
      <c r="E40" s="179">
        <v>2</v>
      </c>
      <c r="F40" s="174"/>
      <c r="G40" s="181">
        <f t="shared" si="7"/>
        <v>0</v>
      </c>
      <c r="H40" s="157">
        <v>13000</v>
      </c>
      <c r="I40" s="156">
        <f t="shared" si="8"/>
        <v>26000</v>
      </c>
      <c r="J40" s="157">
        <v>0</v>
      </c>
      <c r="K40" s="156">
        <f t="shared" si="9"/>
        <v>0</v>
      </c>
      <c r="L40" s="156">
        <v>21</v>
      </c>
      <c r="M40" s="156">
        <f t="shared" si="10"/>
        <v>0</v>
      </c>
      <c r="N40" s="156">
        <v>2.5659999999999998</v>
      </c>
      <c r="O40" s="156">
        <f t="shared" si="11"/>
        <v>5.13</v>
      </c>
      <c r="P40" s="156">
        <v>0</v>
      </c>
      <c r="Q40" s="156">
        <f t="shared" si="12"/>
        <v>0</v>
      </c>
      <c r="R40" s="156"/>
      <c r="S40" s="156" t="s">
        <v>485</v>
      </c>
      <c r="T40" s="156" t="s">
        <v>382</v>
      </c>
      <c r="U40" s="156">
        <v>0</v>
      </c>
      <c r="V40" s="156">
        <f t="shared" si="13"/>
        <v>0</v>
      </c>
      <c r="W40" s="156"/>
      <c r="X40" s="156" t="s">
        <v>407</v>
      </c>
      <c r="Y40" s="147"/>
      <c r="Z40" s="147"/>
      <c r="AA40" s="147"/>
      <c r="AB40" s="147"/>
      <c r="AC40" s="147"/>
      <c r="AD40" s="147"/>
      <c r="AE40" s="147"/>
      <c r="AF40" s="147" t="s">
        <v>408</v>
      </c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 ht="33.75" outlineLevel="1" x14ac:dyDescent="0.2">
      <c r="A41" s="176">
        <v>30</v>
      </c>
      <c r="B41" s="177" t="s">
        <v>3552</v>
      </c>
      <c r="C41" s="186" t="s">
        <v>3553</v>
      </c>
      <c r="D41" s="178" t="s">
        <v>429</v>
      </c>
      <c r="E41" s="179">
        <v>4</v>
      </c>
      <c r="F41" s="174"/>
      <c r="G41" s="181">
        <f t="shared" si="7"/>
        <v>0</v>
      </c>
      <c r="H41" s="157">
        <v>0</v>
      </c>
      <c r="I41" s="156">
        <f t="shared" si="8"/>
        <v>0</v>
      </c>
      <c r="J41" s="157">
        <v>7780</v>
      </c>
      <c r="K41" s="156">
        <f t="shared" si="9"/>
        <v>31120</v>
      </c>
      <c r="L41" s="156">
        <v>21</v>
      </c>
      <c r="M41" s="156">
        <f t="shared" si="10"/>
        <v>0</v>
      </c>
      <c r="N41" s="156">
        <v>4.7800000000000002E-2</v>
      </c>
      <c r="O41" s="156">
        <f t="shared" si="11"/>
        <v>0.19</v>
      </c>
      <c r="P41" s="156">
        <v>0</v>
      </c>
      <c r="Q41" s="156">
        <f t="shared" si="12"/>
        <v>0</v>
      </c>
      <c r="R41" s="156"/>
      <c r="S41" s="156" t="s">
        <v>485</v>
      </c>
      <c r="T41" s="156" t="s">
        <v>382</v>
      </c>
      <c r="U41" s="156">
        <v>0</v>
      </c>
      <c r="V41" s="156">
        <f t="shared" si="13"/>
        <v>0</v>
      </c>
      <c r="W41" s="156"/>
      <c r="X41" s="156" t="s">
        <v>383</v>
      </c>
      <c r="Y41" s="147"/>
      <c r="Z41" s="147"/>
      <c r="AA41" s="147"/>
      <c r="AB41" s="147"/>
      <c r="AC41" s="147"/>
      <c r="AD41" s="147"/>
      <c r="AE41" s="147"/>
      <c r="AF41" s="147" t="s">
        <v>384</v>
      </c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</row>
    <row r="42" spans="1:59" ht="22.5" outlineLevel="1" x14ac:dyDescent="0.2">
      <c r="A42" s="176">
        <v>31</v>
      </c>
      <c r="B42" s="177" t="s">
        <v>3554</v>
      </c>
      <c r="C42" s="186" t="s">
        <v>3555</v>
      </c>
      <c r="D42" s="178" t="s">
        <v>429</v>
      </c>
      <c r="E42" s="179">
        <v>5</v>
      </c>
      <c r="F42" s="174"/>
      <c r="G42" s="181">
        <f t="shared" si="7"/>
        <v>0</v>
      </c>
      <c r="H42" s="157">
        <v>320</v>
      </c>
      <c r="I42" s="156">
        <f t="shared" si="8"/>
        <v>1600</v>
      </c>
      <c r="J42" s="157">
        <v>0</v>
      </c>
      <c r="K42" s="156">
        <f t="shared" si="9"/>
        <v>0</v>
      </c>
      <c r="L42" s="156">
        <v>21</v>
      </c>
      <c r="M42" s="156">
        <f t="shared" si="10"/>
        <v>0</v>
      </c>
      <c r="N42" s="156">
        <v>5.0999999999999997E-2</v>
      </c>
      <c r="O42" s="156">
        <f t="shared" si="11"/>
        <v>0.26</v>
      </c>
      <c r="P42" s="156">
        <v>0</v>
      </c>
      <c r="Q42" s="156">
        <f t="shared" si="12"/>
        <v>0</v>
      </c>
      <c r="R42" s="156"/>
      <c r="S42" s="156" t="s">
        <v>485</v>
      </c>
      <c r="T42" s="156" t="s">
        <v>382</v>
      </c>
      <c r="U42" s="156">
        <v>0</v>
      </c>
      <c r="V42" s="156">
        <f t="shared" si="13"/>
        <v>0</v>
      </c>
      <c r="W42" s="156"/>
      <c r="X42" s="156" t="s">
        <v>407</v>
      </c>
      <c r="Y42" s="147"/>
      <c r="Z42" s="147"/>
      <c r="AA42" s="147"/>
      <c r="AB42" s="147"/>
      <c r="AC42" s="147"/>
      <c r="AD42" s="147"/>
      <c r="AE42" s="147"/>
      <c r="AF42" s="147" t="s">
        <v>408</v>
      </c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 ht="22.5" outlineLevel="1" x14ac:dyDescent="0.2">
      <c r="A43" s="176">
        <v>32</v>
      </c>
      <c r="B43" s="177" t="s">
        <v>3556</v>
      </c>
      <c r="C43" s="186" t="s">
        <v>3557</v>
      </c>
      <c r="D43" s="178" t="s">
        <v>429</v>
      </c>
      <c r="E43" s="179">
        <v>5</v>
      </c>
      <c r="F43" s="174"/>
      <c r="G43" s="181">
        <f t="shared" si="7"/>
        <v>0</v>
      </c>
      <c r="H43" s="157">
        <v>343</v>
      </c>
      <c r="I43" s="156">
        <f t="shared" si="8"/>
        <v>1715</v>
      </c>
      <c r="J43" s="157">
        <v>0</v>
      </c>
      <c r="K43" s="156">
        <f t="shared" si="9"/>
        <v>0</v>
      </c>
      <c r="L43" s="156">
        <v>21</v>
      </c>
      <c r="M43" s="156">
        <f t="shared" si="10"/>
        <v>0</v>
      </c>
      <c r="N43" s="156">
        <v>6.8000000000000005E-2</v>
      </c>
      <c r="O43" s="156">
        <f t="shared" si="11"/>
        <v>0.34</v>
      </c>
      <c r="P43" s="156">
        <v>0</v>
      </c>
      <c r="Q43" s="156">
        <f t="shared" si="12"/>
        <v>0</v>
      </c>
      <c r="R43" s="156"/>
      <c r="S43" s="156" t="s">
        <v>485</v>
      </c>
      <c r="T43" s="156" t="s">
        <v>382</v>
      </c>
      <c r="U43" s="156">
        <v>0</v>
      </c>
      <c r="V43" s="156">
        <f t="shared" si="13"/>
        <v>0</v>
      </c>
      <c r="W43" s="156"/>
      <c r="X43" s="156" t="s">
        <v>407</v>
      </c>
      <c r="Y43" s="147"/>
      <c r="Z43" s="147"/>
      <c r="AA43" s="147"/>
      <c r="AB43" s="147"/>
      <c r="AC43" s="147"/>
      <c r="AD43" s="147"/>
      <c r="AE43" s="147"/>
      <c r="AF43" s="147" t="s">
        <v>408</v>
      </c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 ht="22.5" outlineLevel="1" x14ac:dyDescent="0.2">
      <c r="A44" s="176">
        <v>33</v>
      </c>
      <c r="B44" s="177" t="s">
        <v>3558</v>
      </c>
      <c r="C44" s="186" t="s">
        <v>3559</v>
      </c>
      <c r="D44" s="178" t="s">
        <v>429</v>
      </c>
      <c r="E44" s="179">
        <v>5</v>
      </c>
      <c r="F44" s="174"/>
      <c r="G44" s="181">
        <f t="shared" si="7"/>
        <v>0</v>
      </c>
      <c r="H44" s="157">
        <v>229</v>
      </c>
      <c r="I44" s="156">
        <f t="shared" si="8"/>
        <v>1145</v>
      </c>
      <c r="J44" s="157">
        <v>0</v>
      </c>
      <c r="K44" s="156">
        <f t="shared" si="9"/>
        <v>0</v>
      </c>
      <c r="L44" s="156">
        <v>21</v>
      </c>
      <c r="M44" s="156">
        <f t="shared" si="10"/>
        <v>0</v>
      </c>
      <c r="N44" s="156">
        <v>2.8000000000000001E-2</v>
      </c>
      <c r="O44" s="156">
        <f t="shared" si="11"/>
        <v>0.14000000000000001</v>
      </c>
      <c r="P44" s="156">
        <v>0</v>
      </c>
      <c r="Q44" s="156">
        <f t="shared" si="12"/>
        <v>0</v>
      </c>
      <c r="R44" s="156"/>
      <c r="S44" s="156" t="s">
        <v>485</v>
      </c>
      <c r="T44" s="156" t="s">
        <v>382</v>
      </c>
      <c r="U44" s="156">
        <v>0</v>
      </c>
      <c r="V44" s="156">
        <f t="shared" si="13"/>
        <v>0</v>
      </c>
      <c r="W44" s="156"/>
      <c r="X44" s="156" t="s">
        <v>407</v>
      </c>
      <c r="Y44" s="147"/>
      <c r="Z44" s="147"/>
      <c r="AA44" s="147"/>
      <c r="AB44" s="147"/>
      <c r="AC44" s="147"/>
      <c r="AD44" s="147"/>
      <c r="AE44" s="147"/>
      <c r="AF44" s="147" t="s">
        <v>408</v>
      </c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 ht="22.5" outlineLevel="1" x14ac:dyDescent="0.2">
      <c r="A45" s="176">
        <v>34</v>
      </c>
      <c r="B45" s="177" t="s">
        <v>3560</v>
      </c>
      <c r="C45" s="186" t="s">
        <v>3561</v>
      </c>
      <c r="D45" s="178" t="s">
        <v>1884</v>
      </c>
      <c r="E45" s="179">
        <v>1</v>
      </c>
      <c r="F45" s="174"/>
      <c r="G45" s="181">
        <f t="shared" si="7"/>
        <v>0</v>
      </c>
      <c r="H45" s="157">
        <v>0</v>
      </c>
      <c r="I45" s="156">
        <f t="shared" si="8"/>
        <v>0</v>
      </c>
      <c r="J45" s="157">
        <v>25698</v>
      </c>
      <c r="K45" s="156">
        <f t="shared" si="9"/>
        <v>25698</v>
      </c>
      <c r="L45" s="156">
        <v>21</v>
      </c>
      <c r="M45" s="156">
        <f t="shared" si="10"/>
        <v>0</v>
      </c>
      <c r="N45" s="156">
        <v>0</v>
      </c>
      <c r="O45" s="156">
        <f t="shared" si="11"/>
        <v>0</v>
      </c>
      <c r="P45" s="156">
        <v>0</v>
      </c>
      <c r="Q45" s="156">
        <f t="shared" si="12"/>
        <v>0</v>
      </c>
      <c r="R45" s="156"/>
      <c r="S45" s="156" t="s">
        <v>485</v>
      </c>
      <c r="T45" s="156" t="s">
        <v>382</v>
      </c>
      <c r="U45" s="156">
        <v>0</v>
      </c>
      <c r="V45" s="156">
        <f t="shared" si="13"/>
        <v>0</v>
      </c>
      <c r="W45" s="156"/>
      <c r="X45" s="156" t="s">
        <v>383</v>
      </c>
      <c r="Y45" s="147"/>
      <c r="Z45" s="147"/>
      <c r="AA45" s="147"/>
      <c r="AB45" s="147"/>
      <c r="AC45" s="147"/>
      <c r="AD45" s="147"/>
      <c r="AE45" s="147"/>
      <c r="AF45" s="147" t="s">
        <v>384</v>
      </c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 ht="45" outlineLevel="1" x14ac:dyDescent="0.2">
      <c r="A46" s="170">
        <v>35</v>
      </c>
      <c r="B46" s="171" t="s">
        <v>3562</v>
      </c>
      <c r="C46" s="184" t="s">
        <v>3563</v>
      </c>
      <c r="D46" s="172" t="s">
        <v>1884</v>
      </c>
      <c r="E46" s="173">
        <v>1</v>
      </c>
      <c r="F46" s="174"/>
      <c r="G46" s="175">
        <f t="shared" si="7"/>
        <v>0</v>
      </c>
      <c r="H46" s="157">
        <v>0</v>
      </c>
      <c r="I46" s="156">
        <f t="shared" si="8"/>
        <v>0</v>
      </c>
      <c r="J46" s="157">
        <v>58900</v>
      </c>
      <c r="K46" s="156">
        <f t="shared" si="9"/>
        <v>58900</v>
      </c>
      <c r="L46" s="156">
        <v>21</v>
      </c>
      <c r="M46" s="156">
        <f t="shared" si="10"/>
        <v>0</v>
      </c>
      <c r="N46" s="156">
        <v>0</v>
      </c>
      <c r="O46" s="156">
        <f t="shared" si="11"/>
        <v>0</v>
      </c>
      <c r="P46" s="156">
        <v>0</v>
      </c>
      <c r="Q46" s="156">
        <f t="shared" si="12"/>
        <v>0</v>
      </c>
      <c r="R46" s="156"/>
      <c r="S46" s="156" t="s">
        <v>485</v>
      </c>
      <c r="T46" s="156" t="s">
        <v>382</v>
      </c>
      <c r="U46" s="156">
        <v>0</v>
      </c>
      <c r="V46" s="156">
        <f t="shared" si="13"/>
        <v>0</v>
      </c>
      <c r="W46" s="156"/>
      <c r="X46" s="156" t="s">
        <v>383</v>
      </c>
      <c r="Y46" s="147"/>
      <c r="Z46" s="147"/>
      <c r="AA46" s="147"/>
      <c r="AB46" s="147"/>
      <c r="AC46" s="147"/>
      <c r="AD46" s="147"/>
      <c r="AE46" s="147"/>
      <c r="AF46" s="147" t="s">
        <v>384</v>
      </c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 outlineLevel="1" x14ac:dyDescent="0.2">
      <c r="A47" s="154"/>
      <c r="B47" s="155"/>
      <c r="C47" s="249" t="s">
        <v>3564</v>
      </c>
      <c r="D47" s="250"/>
      <c r="E47" s="250"/>
      <c r="F47" s="250"/>
      <c r="G47" s="250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47"/>
      <c r="Z47" s="147"/>
      <c r="AA47" s="147"/>
      <c r="AB47" s="147"/>
      <c r="AC47" s="147"/>
      <c r="AD47" s="147"/>
      <c r="AE47" s="147"/>
      <c r="AF47" s="147" t="s">
        <v>655</v>
      </c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 outlineLevel="1" x14ac:dyDescent="0.2">
      <c r="A48" s="176">
        <v>36</v>
      </c>
      <c r="B48" s="177" t="s">
        <v>3565</v>
      </c>
      <c r="C48" s="186" t="s">
        <v>3566</v>
      </c>
      <c r="D48" s="178" t="s">
        <v>397</v>
      </c>
      <c r="E48" s="179">
        <v>13</v>
      </c>
      <c r="F48" s="174"/>
      <c r="G48" s="181">
        <f t="shared" ref="G48:G55" si="14">ROUND(E48*F48,2)</f>
        <v>0</v>
      </c>
      <c r="H48" s="157">
        <v>0</v>
      </c>
      <c r="I48" s="156">
        <f t="shared" ref="I48:I55" si="15">ROUND(E48*H48,2)</f>
        <v>0</v>
      </c>
      <c r="J48" s="157">
        <v>450</v>
      </c>
      <c r="K48" s="156">
        <f t="shared" ref="K48:K55" si="16">ROUND(E48*J48,2)</f>
        <v>5850</v>
      </c>
      <c r="L48" s="156">
        <v>21</v>
      </c>
      <c r="M48" s="156">
        <f t="shared" ref="M48:M55" si="17">G48*(1+L48/100)</f>
        <v>0</v>
      </c>
      <c r="N48" s="156">
        <v>0</v>
      </c>
      <c r="O48" s="156">
        <f t="shared" ref="O48:O55" si="18">ROUND(E48*N48,2)</f>
        <v>0</v>
      </c>
      <c r="P48" s="156">
        <v>0</v>
      </c>
      <c r="Q48" s="156">
        <f t="shared" ref="Q48:Q55" si="19">ROUND(E48*P48,2)</f>
        <v>0</v>
      </c>
      <c r="R48" s="156"/>
      <c r="S48" s="156" t="s">
        <v>485</v>
      </c>
      <c r="T48" s="156" t="s">
        <v>382</v>
      </c>
      <c r="U48" s="156">
        <v>0</v>
      </c>
      <c r="V48" s="156">
        <f t="shared" ref="V48:V55" si="20">ROUND(E48*U48,2)</f>
        <v>0</v>
      </c>
      <c r="W48" s="156"/>
      <c r="X48" s="156" t="s">
        <v>383</v>
      </c>
      <c r="Y48" s="147"/>
      <c r="Z48" s="147"/>
      <c r="AA48" s="147"/>
      <c r="AB48" s="147"/>
      <c r="AC48" s="147"/>
      <c r="AD48" s="147"/>
      <c r="AE48" s="147"/>
      <c r="AF48" s="147" t="s">
        <v>384</v>
      </c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</row>
    <row r="49" spans="1:59" outlineLevel="1" x14ac:dyDescent="0.2">
      <c r="A49" s="176">
        <v>37</v>
      </c>
      <c r="B49" s="177" t="s">
        <v>3567</v>
      </c>
      <c r="C49" s="186" t="s">
        <v>3568</v>
      </c>
      <c r="D49" s="178" t="s">
        <v>429</v>
      </c>
      <c r="E49" s="179">
        <v>2</v>
      </c>
      <c r="F49" s="174"/>
      <c r="G49" s="181">
        <f t="shared" si="14"/>
        <v>0</v>
      </c>
      <c r="H49" s="157">
        <v>0</v>
      </c>
      <c r="I49" s="156">
        <f t="shared" si="15"/>
        <v>0</v>
      </c>
      <c r="J49" s="157">
        <v>1890</v>
      </c>
      <c r="K49" s="156">
        <f t="shared" si="16"/>
        <v>3780</v>
      </c>
      <c r="L49" s="156">
        <v>21</v>
      </c>
      <c r="M49" s="156">
        <f t="shared" si="17"/>
        <v>0</v>
      </c>
      <c r="N49" s="156">
        <v>0</v>
      </c>
      <c r="O49" s="156">
        <f t="shared" si="18"/>
        <v>0</v>
      </c>
      <c r="P49" s="156">
        <v>0</v>
      </c>
      <c r="Q49" s="156">
        <f t="shared" si="19"/>
        <v>0</v>
      </c>
      <c r="R49" s="156"/>
      <c r="S49" s="156" t="s">
        <v>485</v>
      </c>
      <c r="T49" s="156" t="s">
        <v>382</v>
      </c>
      <c r="U49" s="156">
        <v>0</v>
      </c>
      <c r="V49" s="156">
        <f t="shared" si="20"/>
        <v>0</v>
      </c>
      <c r="W49" s="156"/>
      <c r="X49" s="156" t="s">
        <v>383</v>
      </c>
      <c r="Y49" s="147"/>
      <c r="Z49" s="147"/>
      <c r="AA49" s="147"/>
      <c r="AB49" s="147"/>
      <c r="AC49" s="147"/>
      <c r="AD49" s="147"/>
      <c r="AE49" s="147"/>
      <c r="AF49" s="147" t="s">
        <v>384</v>
      </c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 outlineLevel="1" x14ac:dyDescent="0.2">
      <c r="A50" s="176">
        <v>38</v>
      </c>
      <c r="B50" s="177" t="s">
        <v>3569</v>
      </c>
      <c r="C50" s="186" t="s">
        <v>3570</v>
      </c>
      <c r="D50" s="178" t="s">
        <v>1884</v>
      </c>
      <c r="E50" s="179">
        <v>1</v>
      </c>
      <c r="F50" s="174"/>
      <c r="G50" s="181">
        <f t="shared" si="14"/>
        <v>0</v>
      </c>
      <c r="H50" s="157">
        <v>0</v>
      </c>
      <c r="I50" s="156">
        <f t="shared" si="15"/>
        <v>0</v>
      </c>
      <c r="J50" s="157">
        <v>1230</v>
      </c>
      <c r="K50" s="156">
        <f t="shared" si="16"/>
        <v>1230</v>
      </c>
      <c r="L50" s="156">
        <v>21</v>
      </c>
      <c r="M50" s="156">
        <f t="shared" si="17"/>
        <v>0</v>
      </c>
      <c r="N50" s="156">
        <v>0</v>
      </c>
      <c r="O50" s="156">
        <f t="shared" si="18"/>
        <v>0</v>
      </c>
      <c r="P50" s="156">
        <v>0</v>
      </c>
      <c r="Q50" s="156">
        <f t="shared" si="19"/>
        <v>0</v>
      </c>
      <c r="R50" s="156"/>
      <c r="S50" s="156" t="s">
        <v>485</v>
      </c>
      <c r="T50" s="156" t="s">
        <v>382</v>
      </c>
      <c r="U50" s="156">
        <v>0</v>
      </c>
      <c r="V50" s="156">
        <f t="shared" si="20"/>
        <v>0</v>
      </c>
      <c r="W50" s="156"/>
      <c r="X50" s="156" t="s">
        <v>383</v>
      </c>
      <c r="Y50" s="147"/>
      <c r="Z50" s="147"/>
      <c r="AA50" s="147"/>
      <c r="AB50" s="147"/>
      <c r="AC50" s="147"/>
      <c r="AD50" s="147"/>
      <c r="AE50" s="147"/>
      <c r="AF50" s="147" t="s">
        <v>384</v>
      </c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 outlineLevel="1" x14ac:dyDescent="0.2">
      <c r="A51" s="176">
        <v>39</v>
      </c>
      <c r="B51" s="177" t="s">
        <v>3571</v>
      </c>
      <c r="C51" s="186" t="s">
        <v>3273</v>
      </c>
      <c r="D51" s="178" t="s">
        <v>437</v>
      </c>
      <c r="E51" s="179">
        <v>100</v>
      </c>
      <c r="F51" s="174"/>
      <c r="G51" s="181">
        <f t="shared" si="14"/>
        <v>0</v>
      </c>
      <c r="H51" s="157">
        <v>0</v>
      </c>
      <c r="I51" s="156">
        <f t="shared" si="15"/>
        <v>0</v>
      </c>
      <c r="J51" s="157">
        <v>250</v>
      </c>
      <c r="K51" s="156">
        <f t="shared" si="16"/>
        <v>25000</v>
      </c>
      <c r="L51" s="156">
        <v>21</v>
      </c>
      <c r="M51" s="156">
        <f t="shared" si="17"/>
        <v>0</v>
      </c>
      <c r="N51" s="156">
        <v>0</v>
      </c>
      <c r="O51" s="156">
        <f t="shared" si="18"/>
        <v>0</v>
      </c>
      <c r="P51" s="156">
        <v>0</v>
      </c>
      <c r="Q51" s="156">
        <f t="shared" si="19"/>
        <v>0</v>
      </c>
      <c r="R51" s="156"/>
      <c r="S51" s="156" t="s">
        <v>485</v>
      </c>
      <c r="T51" s="156" t="s">
        <v>382</v>
      </c>
      <c r="U51" s="156">
        <v>0</v>
      </c>
      <c r="V51" s="156">
        <f t="shared" si="20"/>
        <v>0</v>
      </c>
      <c r="W51" s="156"/>
      <c r="X51" s="156" t="s">
        <v>383</v>
      </c>
      <c r="Y51" s="147"/>
      <c r="Z51" s="147"/>
      <c r="AA51" s="147"/>
      <c r="AB51" s="147"/>
      <c r="AC51" s="147"/>
      <c r="AD51" s="147"/>
      <c r="AE51" s="147"/>
      <c r="AF51" s="147" t="s">
        <v>384</v>
      </c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 ht="22.5" outlineLevel="1" x14ac:dyDescent="0.2">
      <c r="A52" s="176">
        <v>40</v>
      </c>
      <c r="B52" s="177" t="s">
        <v>3572</v>
      </c>
      <c r="C52" s="186" t="s">
        <v>3573</v>
      </c>
      <c r="D52" s="178" t="s">
        <v>429</v>
      </c>
      <c r="E52" s="179">
        <v>2</v>
      </c>
      <c r="F52" s="174"/>
      <c r="G52" s="181">
        <f t="shared" si="14"/>
        <v>0</v>
      </c>
      <c r="H52" s="157">
        <v>0</v>
      </c>
      <c r="I52" s="156">
        <f t="shared" si="15"/>
        <v>0</v>
      </c>
      <c r="J52" s="157">
        <v>1050</v>
      </c>
      <c r="K52" s="156">
        <f t="shared" si="16"/>
        <v>2100</v>
      </c>
      <c r="L52" s="156">
        <v>21</v>
      </c>
      <c r="M52" s="156">
        <f t="shared" si="17"/>
        <v>0</v>
      </c>
      <c r="N52" s="156">
        <v>0.21734000000000001</v>
      </c>
      <c r="O52" s="156">
        <f t="shared" si="18"/>
        <v>0.43</v>
      </c>
      <c r="P52" s="156">
        <v>0</v>
      </c>
      <c r="Q52" s="156">
        <f t="shared" si="19"/>
        <v>0</v>
      </c>
      <c r="R52" s="156"/>
      <c r="S52" s="156" t="s">
        <v>485</v>
      </c>
      <c r="T52" s="156" t="s">
        <v>382</v>
      </c>
      <c r="U52" s="156">
        <v>0</v>
      </c>
      <c r="V52" s="156">
        <f t="shared" si="20"/>
        <v>0</v>
      </c>
      <c r="W52" s="156"/>
      <c r="X52" s="156" t="s">
        <v>383</v>
      </c>
      <c r="Y52" s="147"/>
      <c r="Z52" s="147"/>
      <c r="AA52" s="147"/>
      <c r="AB52" s="147"/>
      <c r="AC52" s="147"/>
      <c r="AD52" s="147"/>
      <c r="AE52" s="147"/>
      <c r="AF52" s="147" t="s">
        <v>384</v>
      </c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 ht="22.5" outlineLevel="1" x14ac:dyDescent="0.2">
      <c r="A53" s="176">
        <v>41</v>
      </c>
      <c r="B53" s="177" t="s">
        <v>3574</v>
      </c>
      <c r="C53" s="186" t="s">
        <v>3575</v>
      </c>
      <c r="D53" s="178" t="s">
        <v>429</v>
      </c>
      <c r="E53" s="179">
        <v>2</v>
      </c>
      <c r="F53" s="174"/>
      <c r="G53" s="181">
        <f t="shared" si="14"/>
        <v>0</v>
      </c>
      <c r="H53" s="157">
        <v>4970</v>
      </c>
      <c r="I53" s="156">
        <f t="shared" si="15"/>
        <v>9940</v>
      </c>
      <c r="J53" s="157">
        <v>0</v>
      </c>
      <c r="K53" s="156">
        <f t="shared" si="16"/>
        <v>0</v>
      </c>
      <c r="L53" s="156">
        <v>21</v>
      </c>
      <c r="M53" s="156">
        <f t="shared" si="17"/>
        <v>0</v>
      </c>
      <c r="N53" s="156">
        <v>0.19600000000000001</v>
      </c>
      <c r="O53" s="156">
        <f t="shared" si="18"/>
        <v>0.39</v>
      </c>
      <c r="P53" s="156">
        <v>0</v>
      </c>
      <c r="Q53" s="156">
        <f t="shared" si="19"/>
        <v>0</v>
      </c>
      <c r="R53" s="156"/>
      <c r="S53" s="156" t="s">
        <v>485</v>
      </c>
      <c r="T53" s="156" t="s">
        <v>382</v>
      </c>
      <c r="U53" s="156">
        <v>0</v>
      </c>
      <c r="V53" s="156">
        <f t="shared" si="20"/>
        <v>0</v>
      </c>
      <c r="W53" s="156"/>
      <c r="X53" s="156" t="s">
        <v>407</v>
      </c>
      <c r="Y53" s="147"/>
      <c r="Z53" s="147"/>
      <c r="AA53" s="147"/>
      <c r="AB53" s="147"/>
      <c r="AC53" s="147"/>
      <c r="AD53" s="147"/>
      <c r="AE53" s="147"/>
      <c r="AF53" s="147" t="s">
        <v>408</v>
      </c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 ht="22.5" outlineLevel="1" x14ac:dyDescent="0.2">
      <c r="A54" s="176">
        <v>42</v>
      </c>
      <c r="B54" s="177" t="s">
        <v>3576</v>
      </c>
      <c r="C54" s="186" t="s">
        <v>3577</v>
      </c>
      <c r="D54" s="178" t="s">
        <v>406</v>
      </c>
      <c r="E54" s="179">
        <v>2.5</v>
      </c>
      <c r="F54" s="174"/>
      <c r="G54" s="181">
        <f t="shared" si="14"/>
        <v>0</v>
      </c>
      <c r="H54" s="157">
        <v>0</v>
      </c>
      <c r="I54" s="156">
        <f t="shared" si="15"/>
        <v>0</v>
      </c>
      <c r="J54" s="157">
        <v>2960</v>
      </c>
      <c r="K54" s="156">
        <f t="shared" si="16"/>
        <v>7400</v>
      </c>
      <c r="L54" s="156">
        <v>21</v>
      </c>
      <c r="M54" s="156">
        <f t="shared" si="17"/>
        <v>0</v>
      </c>
      <c r="N54" s="156">
        <v>0</v>
      </c>
      <c r="O54" s="156">
        <f t="shared" si="18"/>
        <v>0</v>
      </c>
      <c r="P54" s="156">
        <v>0</v>
      </c>
      <c r="Q54" s="156">
        <f t="shared" si="19"/>
        <v>0</v>
      </c>
      <c r="R54" s="156"/>
      <c r="S54" s="156" t="s">
        <v>485</v>
      </c>
      <c r="T54" s="156" t="s">
        <v>382</v>
      </c>
      <c r="U54" s="156">
        <v>0</v>
      </c>
      <c r="V54" s="156">
        <f t="shared" si="20"/>
        <v>0</v>
      </c>
      <c r="W54" s="156"/>
      <c r="X54" s="156" t="s">
        <v>383</v>
      </c>
      <c r="Y54" s="147"/>
      <c r="Z54" s="147"/>
      <c r="AA54" s="147"/>
      <c r="AB54" s="147"/>
      <c r="AC54" s="147"/>
      <c r="AD54" s="147"/>
      <c r="AE54" s="147"/>
      <c r="AF54" s="147" t="s">
        <v>384</v>
      </c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</row>
    <row r="55" spans="1:59" ht="22.5" outlineLevel="1" x14ac:dyDescent="0.2">
      <c r="A55" s="176">
        <v>43</v>
      </c>
      <c r="B55" s="177" t="s">
        <v>3578</v>
      </c>
      <c r="C55" s="186" t="s">
        <v>3579</v>
      </c>
      <c r="D55" s="178" t="s">
        <v>380</v>
      </c>
      <c r="E55" s="179">
        <v>8</v>
      </c>
      <c r="F55" s="174"/>
      <c r="G55" s="181">
        <f t="shared" si="14"/>
        <v>0</v>
      </c>
      <c r="H55" s="157">
        <v>0</v>
      </c>
      <c r="I55" s="156">
        <f t="shared" si="15"/>
        <v>0</v>
      </c>
      <c r="J55" s="157">
        <v>841</v>
      </c>
      <c r="K55" s="156">
        <f t="shared" si="16"/>
        <v>6728</v>
      </c>
      <c r="L55" s="156">
        <v>21</v>
      </c>
      <c r="M55" s="156">
        <f t="shared" si="17"/>
        <v>0</v>
      </c>
      <c r="N55" s="156">
        <v>4.0200000000000001E-3</v>
      </c>
      <c r="O55" s="156">
        <f t="shared" si="18"/>
        <v>0.03</v>
      </c>
      <c r="P55" s="156">
        <v>0</v>
      </c>
      <c r="Q55" s="156">
        <f t="shared" si="19"/>
        <v>0</v>
      </c>
      <c r="R55" s="156"/>
      <c r="S55" s="156" t="s">
        <v>485</v>
      </c>
      <c r="T55" s="156" t="s">
        <v>382</v>
      </c>
      <c r="U55" s="156">
        <v>0</v>
      </c>
      <c r="V55" s="156">
        <f t="shared" si="20"/>
        <v>0</v>
      </c>
      <c r="W55" s="156"/>
      <c r="X55" s="156" t="s">
        <v>383</v>
      </c>
      <c r="Y55" s="147"/>
      <c r="Z55" s="147"/>
      <c r="AA55" s="147"/>
      <c r="AB55" s="147"/>
      <c r="AC55" s="147"/>
      <c r="AD55" s="147"/>
      <c r="AE55" s="147"/>
      <c r="AF55" s="147" t="s">
        <v>384</v>
      </c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 x14ac:dyDescent="0.2">
      <c r="A56" s="164" t="s">
        <v>376</v>
      </c>
      <c r="B56" s="165" t="s">
        <v>294</v>
      </c>
      <c r="C56" s="183" t="s">
        <v>295</v>
      </c>
      <c r="D56" s="166"/>
      <c r="E56" s="167"/>
      <c r="F56" s="168"/>
      <c r="G56" s="169">
        <f>SUMIF(AF57:AF59,"&lt;&gt;NOR",G57:G59)</f>
        <v>0</v>
      </c>
      <c r="H56" s="163"/>
      <c r="I56" s="163">
        <f>SUM(I57:I59)</f>
        <v>0</v>
      </c>
      <c r="J56" s="163"/>
      <c r="K56" s="163">
        <f>SUM(K57:K59)</f>
        <v>12144.22</v>
      </c>
      <c r="L56" s="163"/>
      <c r="M56" s="163">
        <f>SUM(M57:M59)</f>
        <v>0</v>
      </c>
      <c r="N56" s="163"/>
      <c r="O56" s="163">
        <f>SUM(O57:O59)</f>
        <v>0</v>
      </c>
      <c r="P56" s="163"/>
      <c r="Q56" s="163">
        <f>SUM(Q57:Q59)</f>
        <v>0</v>
      </c>
      <c r="R56" s="163"/>
      <c r="S56" s="163"/>
      <c r="T56" s="163"/>
      <c r="U56" s="163"/>
      <c r="V56" s="163">
        <f>SUM(V57:V59)</f>
        <v>0</v>
      </c>
      <c r="W56" s="163"/>
      <c r="X56" s="163"/>
      <c r="AF56" t="s">
        <v>377</v>
      </c>
    </row>
    <row r="57" spans="1:59" ht="22.5" outlineLevel="1" x14ac:dyDescent="0.2">
      <c r="A57" s="176">
        <v>44</v>
      </c>
      <c r="B57" s="177" t="s">
        <v>3580</v>
      </c>
      <c r="C57" s="186" t="s">
        <v>3581</v>
      </c>
      <c r="D57" s="178" t="s">
        <v>413</v>
      </c>
      <c r="E57" s="179">
        <v>9.5039999999999996</v>
      </c>
      <c r="F57" s="174"/>
      <c r="G57" s="181">
        <f>ROUND(E57*F57,2)</f>
        <v>0</v>
      </c>
      <c r="H57" s="157">
        <v>0</v>
      </c>
      <c r="I57" s="156">
        <f>ROUND(E57*H57,2)</f>
        <v>0</v>
      </c>
      <c r="J57" s="157">
        <v>234</v>
      </c>
      <c r="K57" s="156">
        <f>ROUND(E57*J57,2)</f>
        <v>2223.94</v>
      </c>
      <c r="L57" s="156">
        <v>21</v>
      </c>
      <c r="M57" s="156">
        <f>G57*(1+L57/100)</f>
        <v>0</v>
      </c>
      <c r="N57" s="156">
        <v>0</v>
      </c>
      <c r="O57" s="156">
        <f>ROUND(E57*N57,2)</f>
        <v>0</v>
      </c>
      <c r="P57" s="156">
        <v>0</v>
      </c>
      <c r="Q57" s="156">
        <f>ROUND(E57*P57,2)</f>
        <v>0</v>
      </c>
      <c r="R57" s="156"/>
      <c r="S57" s="156" t="s">
        <v>485</v>
      </c>
      <c r="T57" s="156" t="s">
        <v>382</v>
      </c>
      <c r="U57" s="156">
        <v>0</v>
      </c>
      <c r="V57" s="156">
        <f>ROUND(E57*U57,2)</f>
        <v>0</v>
      </c>
      <c r="W57" s="156"/>
      <c r="X57" s="156" t="s">
        <v>383</v>
      </c>
      <c r="Y57" s="147"/>
      <c r="Z57" s="147"/>
      <c r="AA57" s="147"/>
      <c r="AB57" s="147"/>
      <c r="AC57" s="147"/>
      <c r="AD57" s="147"/>
      <c r="AE57" s="147"/>
      <c r="AF57" s="147" t="s">
        <v>384</v>
      </c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 ht="22.5" outlineLevel="1" x14ac:dyDescent="0.2">
      <c r="A58" s="176">
        <v>45</v>
      </c>
      <c r="B58" s="177" t="s">
        <v>3582</v>
      </c>
      <c r="C58" s="186" t="s">
        <v>3583</v>
      </c>
      <c r="D58" s="178" t="s">
        <v>413</v>
      </c>
      <c r="E58" s="179">
        <v>180.57599999999999</v>
      </c>
      <c r="F58" s="174"/>
      <c r="G58" s="181">
        <f>ROUND(E58*F58,2)</f>
        <v>0</v>
      </c>
      <c r="H58" s="157">
        <v>0</v>
      </c>
      <c r="I58" s="156">
        <f>ROUND(E58*H58,2)</f>
        <v>0</v>
      </c>
      <c r="J58" s="157">
        <v>10.199999999999999</v>
      </c>
      <c r="K58" s="156">
        <f>ROUND(E58*J58,2)</f>
        <v>1841.88</v>
      </c>
      <c r="L58" s="156">
        <v>21</v>
      </c>
      <c r="M58" s="156">
        <f>G58*(1+L58/100)</f>
        <v>0</v>
      </c>
      <c r="N58" s="156">
        <v>0</v>
      </c>
      <c r="O58" s="156">
        <f>ROUND(E58*N58,2)</f>
        <v>0</v>
      </c>
      <c r="P58" s="156">
        <v>0</v>
      </c>
      <c r="Q58" s="156">
        <f>ROUND(E58*P58,2)</f>
        <v>0</v>
      </c>
      <c r="R58" s="156"/>
      <c r="S58" s="156" t="s">
        <v>485</v>
      </c>
      <c r="T58" s="156" t="s">
        <v>382</v>
      </c>
      <c r="U58" s="156">
        <v>0</v>
      </c>
      <c r="V58" s="156">
        <f>ROUND(E58*U58,2)</f>
        <v>0</v>
      </c>
      <c r="W58" s="156"/>
      <c r="X58" s="156" t="s">
        <v>383</v>
      </c>
      <c r="Y58" s="147"/>
      <c r="Z58" s="147"/>
      <c r="AA58" s="147"/>
      <c r="AB58" s="147"/>
      <c r="AC58" s="147"/>
      <c r="AD58" s="147"/>
      <c r="AE58" s="147"/>
      <c r="AF58" s="147" t="s">
        <v>384</v>
      </c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</row>
    <row r="59" spans="1:59" ht="33.75" outlineLevel="1" x14ac:dyDescent="0.2">
      <c r="A59" s="176">
        <v>46</v>
      </c>
      <c r="B59" s="177" t="s">
        <v>3584</v>
      </c>
      <c r="C59" s="186" t="s">
        <v>3585</v>
      </c>
      <c r="D59" s="178" t="s">
        <v>413</v>
      </c>
      <c r="E59" s="179">
        <v>9.5039999999999996</v>
      </c>
      <c r="F59" s="174"/>
      <c r="G59" s="181">
        <f>ROUND(E59*F59,2)</f>
        <v>0</v>
      </c>
      <c r="H59" s="157">
        <v>0</v>
      </c>
      <c r="I59" s="156">
        <f>ROUND(E59*H59,2)</f>
        <v>0</v>
      </c>
      <c r="J59" s="157">
        <v>850</v>
      </c>
      <c r="K59" s="156">
        <f>ROUND(E59*J59,2)</f>
        <v>8078.4</v>
      </c>
      <c r="L59" s="156">
        <v>21</v>
      </c>
      <c r="M59" s="156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6"/>
      <c r="S59" s="156" t="s">
        <v>485</v>
      </c>
      <c r="T59" s="156" t="s">
        <v>382</v>
      </c>
      <c r="U59" s="156">
        <v>0</v>
      </c>
      <c r="V59" s="156">
        <f>ROUND(E59*U59,2)</f>
        <v>0</v>
      </c>
      <c r="W59" s="156"/>
      <c r="X59" s="156" t="s">
        <v>383</v>
      </c>
      <c r="Y59" s="147"/>
      <c r="Z59" s="147"/>
      <c r="AA59" s="147"/>
      <c r="AB59" s="147"/>
      <c r="AC59" s="147"/>
      <c r="AD59" s="147"/>
      <c r="AE59" s="147"/>
      <c r="AF59" s="147" t="s">
        <v>384</v>
      </c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 x14ac:dyDescent="0.2">
      <c r="A60" s="164" t="s">
        <v>376</v>
      </c>
      <c r="B60" s="165" t="s">
        <v>296</v>
      </c>
      <c r="C60" s="183" t="s">
        <v>297</v>
      </c>
      <c r="D60" s="166"/>
      <c r="E60" s="167"/>
      <c r="F60" s="168"/>
      <c r="G60" s="169">
        <f>SUMIF(AF61:AF68,"&lt;&gt;NOR",G61:G68)</f>
        <v>0</v>
      </c>
      <c r="H60" s="163"/>
      <c r="I60" s="163">
        <f>SUM(I61:I68)</f>
        <v>0</v>
      </c>
      <c r="J60" s="163"/>
      <c r="K60" s="163">
        <f>SUM(K61:K68)</f>
        <v>24730</v>
      </c>
      <c r="L60" s="163"/>
      <c r="M60" s="163">
        <f>SUM(M61:M68)</f>
        <v>0</v>
      </c>
      <c r="N60" s="163"/>
      <c r="O60" s="163">
        <f>SUM(O61:O68)</f>
        <v>0</v>
      </c>
      <c r="P60" s="163"/>
      <c r="Q60" s="163">
        <f>SUM(Q61:Q68)</f>
        <v>0</v>
      </c>
      <c r="R60" s="163"/>
      <c r="S60" s="163"/>
      <c r="T60" s="163"/>
      <c r="U60" s="163"/>
      <c r="V60" s="163">
        <f>SUM(V61:V68)</f>
        <v>0</v>
      </c>
      <c r="W60" s="163"/>
      <c r="X60" s="163"/>
      <c r="AF60" t="s">
        <v>377</v>
      </c>
    </row>
    <row r="61" spans="1:59" outlineLevel="1" x14ac:dyDescent="0.2">
      <c r="A61" s="176">
        <v>47</v>
      </c>
      <c r="B61" s="177" t="s">
        <v>3454</v>
      </c>
      <c r="C61" s="186" t="s">
        <v>3455</v>
      </c>
      <c r="D61" s="178" t="s">
        <v>1884</v>
      </c>
      <c r="E61" s="179">
        <v>1</v>
      </c>
      <c r="F61" s="174"/>
      <c r="G61" s="181">
        <f t="shared" ref="G61:G68" si="21">ROUND(E61*F61,2)</f>
        <v>0</v>
      </c>
      <c r="H61" s="157">
        <v>0</v>
      </c>
      <c r="I61" s="156">
        <f t="shared" ref="I61:I68" si="22">ROUND(E61*H61,2)</f>
        <v>0</v>
      </c>
      <c r="J61" s="157">
        <v>3560</v>
      </c>
      <c r="K61" s="156">
        <f t="shared" ref="K61:K68" si="23">ROUND(E61*J61,2)</f>
        <v>3560</v>
      </c>
      <c r="L61" s="156">
        <v>21</v>
      </c>
      <c r="M61" s="156">
        <f t="shared" ref="M61:M68" si="24">G61*(1+L61/100)</f>
        <v>0</v>
      </c>
      <c r="N61" s="156">
        <v>0</v>
      </c>
      <c r="O61" s="156">
        <f t="shared" ref="O61:O68" si="25">ROUND(E61*N61,2)</f>
        <v>0</v>
      </c>
      <c r="P61" s="156">
        <v>0</v>
      </c>
      <c r="Q61" s="156">
        <f t="shared" ref="Q61:Q68" si="26">ROUND(E61*P61,2)</f>
        <v>0</v>
      </c>
      <c r="R61" s="156"/>
      <c r="S61" s="156" t="s">
        <v>485</v>
      </c>
      <c r="T61" s="156" t="s">
        <v>382</v>
      </c>
      <c r="U61" s="156">
        <v>0</v>
      </c>
      <c r="V61" s="156">
        <f t="shared" ref="V61:V68" si="27">ROUND(E61*U61,2)</f>
        <v>0</v>
      </c>
      <c r="W61" s="156"/>
      <c r="X61" s="156" t="s">
        <v>383</v>
      </c>
      <c r="Y61" s="147"/>
      <c r="Z61" s="147"/>
      <c r="AA61" s="147"/>
      <c r="AB61" s="147"/>
      <c r="AC61" s="147"/>
      <c r="AD61" s="147"/>
      <c r="AE61" s="147"/>
      <c r="AF61" s="147" t="s">
        <v>384</v>
      </c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</row>
    <row r="62" spans="1:59" outlineLevel="1" x14ac:dyDescent="0.2">
      <c r="A62" s="176">
        <v>48</v>
      </c>
      <c r="B62" s="177" t="s">
        <v>3456</v>
      </c>
      <c r="C62" s="186" t="s">
        <v>3457</v>
      </c>
      <c r="D62" s="178" t="s">
        <v>1884</v>
      </c>
      <c r="E62" s="179">
        <v>1</v>
      </c>
      <c r="F62" s="174"/>
      <c r="G62" s="181">
        <f t="shared" si="21"/>
        <v>0</v>
      </c>
      <c r="H62" s="157">
        <v>0</v>
      </c>
      <c r="I62" s="156">
        <f t="shared" si="22"/>
        <v>0</v>
      </c>
      <c r="J62" s="157">
        <v>1560</v>
      </c>
      <c r="K62" s="156">
        <f t="shared" si="23"/>
        <v>1560</v>
      </c>
      <c r="L62" s="156">
        <v>21</v>
      </c>
      <c r="M62" s="156">
        <f t="shared" si="24"/>
        <v>0</v>
      </c>
      <c r="N62" s="156">
        <v>0</v>
      </c>
      <c r="O62" s="156">
        <f t="shared" si="25"/>
        <v>0</v>
      </c>
      <c r="P62" s="156">
        <v>0</v>
      </c>
      <c r="Q62" s="156">
        <f t="shared" si="26"/>
        <v>0</v>
      </c>
      <c r="R62" s="156"/>
      <c r="S62" s="156" t="s">
        <v>485</v>
      </c>
      <c r="T62" s="156" t="s">
        <v>382</v>
      </c>
      <c r="U62" s="156">
        <v>0</v>
      </c>
      <c r="V62" s="156">
        <f t="shared" si="27"/>
        <v>0</v>
      </c>
      <c r="W62" s="156"/>
      <c r="X62" s="156" t="s">
        <v>383</v>
      </c>
      <c r="Y62" s="147"/>
      <c r="Z62" s="147"/>
      <c r="AA62" s="147"/>
      <c r="AB62" s="147"/>
      <c r="AC62" s="147"/>
      <c r="AD62" s="147"/>
      <c r="AE62" s="147"/>
      <c r="AF62" s="147" t="s">
        <v>384</v>
      </c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 outlineLevel="1" x14ac:dyDescent="0.2">
      <c r="A63" s="176">
        <v>49</v>
      </c>
      <c r="B63" s="177" t="s">
        <v>3458</v>
      </c>
      <c r="C63" s="186" t="s">
        <v>3459</v>
      </c>
      <c r="D63" s="178" t="s">
        <v>1884</v>
      </c>
      <c r="E63" s="179">
        <v>1</v>
      </c>
      <c r="F63" s="174"/>
      <c r="G63" s="181">
        <f t="shared" si="21"/>
        <v>0</v>
      </c>
      <c r="H63" s="157">
        <v>0</v>
      </c>
      <c r="I63" s="156">
        <f t="shared" si="22"/>
        <v>0</v>
      </c>
      <c r="J63" s="157">
        <v>3560</v>
      </c>
      <c r="K63" s="156">
        <f t="shared" si="23"/>
        <v>3560</v>
      </c>
      <c r="L63" s="156">
        <v>21</v>
      </c>
      <c r="M63" s="156">
        <f t="shared" si="24"/>
        <v>0</v>
      </c>
      <c r="N63" s="156">
        <v>0</v>
      </c>
      <c r="O63" s="156">
        <f t="shared" si="25"/>
        <v>0</v>
      </c>
      <c r="P63" s="156">
        <v>0</v>
      </c>
      <c r="Q63" s="156">
        <f t="shared" si="26"/>
        <v>0</v>
      </c>
      <c r="R63" s="156"/>
      <c r="S63" s="156" t="s">
        <v>485</v>
      </c>
      <c r="T63" s="156" t="s">
        <v>382</v>
      </c>
      <c r="U63" s="156">
        <v>0</v>
      </c>
      <c r="V63" s="156">
        <f t="shared" si="27"/>
        <v>0</v>
      </c>
      <c r="W63" s="156"/>
      <c r="X63" s="156" t="s">
        <v>383</v>
      </c>
      <c r="Y63" s="147"/>
      <c r="Z63" s="147"/>
      <c r="AA63" s="147"/>
      <c r="AB63" s="147"/>
      <c r="AC63" s="147"/>
      <c r="AD63" s="147"/>
      <c r="AE63" s="147"/>
      <c r="AF63" s="147" t="s">
        <v>384</v>
      </c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 outlineLevel="1" x14ac:dyDescent="0.2">
      <c r="A64" s="176">
        <v>50</v>
      </c>
      <c r="B64" s="177" t="s">
        <v>3460</v>
      </c>
      <c r="C64" s="186" t="s">
        <v>3461</v>
      </c>
      <c r="D64" s="178" t="s">
        <v>1884</v>
      </c>
      <c r="E64" s="179">
        <v>1</v>
      </c>
      <c r="F64" s="174"/>
      <c r="G64" s="181">
        <f t="shared" si="21"/>
        <v>0</v>
      </c>
      <c r="H64" s="157">
        <v>0</v>
      </c>
      <c r="I64" s="156">
        <f t="shared" si="22"/>
        <v>0</v>
      </c>
      <c r="J64" s="157">
        <v>2890</v>
      </c>
      <c r="K64" s="156">
        <f t="shared" si="23"/>
        <v>2890</v>
      </c>
      <c r="L64" s="156">
        <v>21</v>
      </c>
      <c r="M64" s="156">
        <f t="shared" si="24"/>
        <v>0</v>
      </c>
      <c r="N64" s="156">
        <v>0</v>
      </c>
      <c r="O64" s="156">
        <f t="shared" si="25"/>
        <v>0</v>
      </c>
      <c r="P64" s="156">
        <v>0</v>
      </c>
      <c r="Q64" s="156">
        <f t="shared" si="26"/>
        <v>0</v>
      </c>
      <c r="R64" s="156"/>
      <c r="S64" s="156" t="s">
        <v>485</v>
      </c>
      <c r="T64" s="156" t="s">
        <v>382</v>
      </c>
      <c r="U64" s="156">
        <v>0</v>
      </c>
      <c r="V64" s="156">
        <f t="shared" si="27"/>
        <v>0</v>
      </c>
      <c r="W64" s="156"/>
      <c r="X64" s="156" t="s">
        <v>383</v>
      </c>
      <c r="Y64" s="147"/>
      <c r="Z64" s="147"/>
      <c r="AA64" s="147"/>
      <c r="AB64" s="147"/>
      <c r="AC64" s="147"/>
      <c r="AD64" s="147"/>
      <c r="AE64" s="147"/>
      <c r="AF64" s="147" t="s">
        <v>384</v>
      </c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</row>
    <row r="65" spans="1:59" ht="22.5" outlineLevel="1" x14ac:dyDescent="0.2">
      <c r="A65" s="176">
        <v>51</v>
      </c>
      <c r="B65" s="177" t="s">
        <v>3462</v>
      </c>
      <c r="C65" s="186" t="s">
        <v>3463</v>
      </c>
      <c r="D65" s="178" t="s">
        <v>1884</v>
      </c>
      <c r="E65" s="179">
        <v>1</v>
      </c>
      <c r="F65" s="174"/>
      <c r="G65" s="181">
        <f t="shared" si="21"/>
        <v>0</v>
      </c>
      <c r="H65" s="157">
        <v>0</v>
      </c>
      <c r="I65" s="156">
        <f t="shared" si="22"/>
        <v>0</v>
      </c>
      <c r="J65" s="157">
        <v>3560</v>
      </c>
      <c r="K65" s="156">
        <f t="shared" si="23"/>
        <v>3560</v>
      </c>
      <c r="L65" s="156">
        <v>21</v>
      </c>
      <c r="M65" s="156">
        <f t="shared" si="24"/>
        <v>0</v>
      </c>
      <c r="N65" s="156">
        <v>0</v>
      </c>
      <c r="O65" s="156">
        <f t="shared" si="25"/>
        <v>0</v>
      </c>
      <c r="P65" s="156">
        <v>0</v>
      </c>
      <c r="Q65" s="156">
        <f t="shared" si="26"/>
        <v>0</v>
      </c>
      <c r="R65" s="156"/>
      <c r="S65" s="156" t="s">
        <v>485</v>
      </c>
      <c r="T65" s="156" t="s">
        <v>382</v>
      </c>
      <c r="U65" s="156">
        <v>0</v>
      </c>
      <c r="V65" s="156">
        <f t="shared" si="27"/>
        <v>0</v>
      </c>
      <c r="W65" s="156"/>
      <c r="X65" s="156" t="s">
        <v>383</v>
      </c>
      <c r="Y65" s="147"/>
      <c r="Z65" s="147"/>
      <c r="AA65" s="147"/>
      <c r="AB65" s="147"/>
      <c r="AC65" s="147"/>
      <c r="AD65" s="147"/>
      <c r="AE65" s="147"/>
      <c r="AF65" s="147" t="s">
        <v>384</v>
      </c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</row>
    <row r="66" spans="1:59" outlineLevel="1" x14ac:dyDescent="0.2">
      <c r="A66" s="176">
        <v>52</v>
      </c>
      <c r="B66" s="177" t="s">
        <v>3464</v>
      </c>
      <c r="C66" s="186" t="s">
        <v>3465</v>
      </c>
      <c r="D66" s="178" t="s">
        <v>1884</v>
      </c>
      <c r="E66" s="179">
        <v>1</v>
      </c>
      <c r="F66" s="174"/>
      <c r="G66" s="181">
        <f t="shared" si="21"/>
        <v>0</v>
      </c>
      <c r="H66" s="157">
        <v>0</v>
      </c>
      <c r="I66" s="156">
        <f t="shared" si="22"/>
        <v>0</v>
      </c>
      <c r="J66" s="157">
        <v>2500</v>
      </c>
      <c r="K66" s="156">
        <f t="shared" si="23"/>
        <v>2500</v>
      </c>
      <c r="L66" s="156">
        <v>21</v>
      </c>
      <c r="M66" s="156">
        <f t="shared" si="24"/>
        <v>0</v>
      </c>
      <c r="N66" s="156">
        <v>0</v>
      </c>
      <c r="O66" s="156">
        <f t="shared" si="25"/>
        <v>0</v>
      </c>
      <c r="P66" s="156">
        <v>0</v>
      </c>
      <c r="Q66" s="156">
        <f t="shared" si="26"/>
        <v>0</v>
      </c>
      <c r="R66" s="156"/>
      <c r="S66" s="156" t="s">
        <v>485</v>
      </c>
      <c r="T66" s="156" t="s">
        <v>382</v>
      </c>
      <c r="U66" s="156">
        <v>0</v>
      </c>
      <c r="V66" s="156">
        <f t="shared" si="27"/>
        <v>0</v>
      </c>
      <c r="W66" s="156"/>
      <c r="X66" s="156" t="s">
        <v>383</v>
      </c>
      <c r="Y66" s="147"/>
      <c r="Z66" s="147"/>
      <c r="AA66" s="147"/>
      <c r="AB66" s="147"/>
      <c r="AC66" s="147"/>
      <c r="AD66" s="147"/>
      <c r="AE66" s="147"/>
      <c r="AF66" s="147" t="s">
        <v>384</v>
      </c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</row>
    <row r="67" spans="1:59" outlineLevel="1" x14ac:dyDescent="0.2">
      <c r="A67" s="176">
        <v>53</v>
      </c>
      <c r="B67" s="177" t="s">
        <v>3466</v>
      </c>
      <c r="C67" s="186" t="s">
        <v>3467</v>
      </c>
      <c r="D67" s="178" t="s">
        <v>1884</v>
      </c>
      <c r="E67" s="179">
        <v>1</v>
      </c>
      <c r="F67" s="174"/>
      <c r="G67" s="181">
        <f t="shared" si="21"/>
        <v>0</v>
      </c>
      <c r="H67" s="157">
        <v>0</v>
      </c>
      <c r="I67" s="156">
        <f t="shared" si="22"/>
        <v>0</v>
      </c>
      <c r="J67" s="157">
        <v>5600</v>
      </c>
      <c r="K67" s="156">
        <f t="shared" si="23"/>
        <v>5600</v>
      </c>
      <c r="L67" s="156">
        <v>21</v>
      </c>
      <c r="M67" s="156">
        <f t="shared" si="24"/>
        <v>0</v>
      </c>
      <c r="N67" s="156">
        <v>0</v>
      </c>
      <c r="O67" s="156">
        <f t="shared" si="25"/>
        <v>0</v>
      </c>
      <c r="P67" s="156">
        <v>0</v>
      </c>
      <c r="Q67" s="156">
        <f t="shared" si="26"/>
        <v>0</v>
      </c>
      <c r="R67" s="156"/>
      <c r="S67" s="156" t="s">
        <v>485</v>
      </c>
      <c r="T67" s="156" t="s">
        <v>382</v>
      </c>
      <c r="U67" s="156">
        <v>0</v>
      </c>
      <c r="V67" s="156">
        <f t="shared" si="27"/>
        <v>0</v>
      </c>
      <c r="W67" s="156"/>
      <c r="X67" s="156" t="s">
        <v>383</v>
      </c>
      <c r="Y67" s="147"/>
      <c r="Z67" s="147"/>
      <c r="AA67" s="147"/>
      <c r="AB67" s="147"/>
      <c r="AC67" s="147"/>
      <c r="AD67" s="147"/>
      <c r="AE67" s="147"/>
      <c r="AF67" s="147" t="s">
        <v>384</v>
      </c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</row>
    <row r="68" spans="1:59" outlineLevel="1" x14ac:dyDescent="0.2">
      <c r="A68" s="170">
        <v>54</v>
      </c>
      <c r="B68" s="171" t="s">
        <v>3468</v>
      </c>
      <c r="C68" s="184" t="s">
        <v>3469</v>
      </c>
      <c r="D68" s="172" t="s">
        <v>1884</v>
      </c>
      <c r="E68" s="173">
        <v>1</v>
      </c>
      <c r="F68" s="174"/>
      <c r="G68" s="175">
        <f t="shared" si="21"/>
        <v>0</v>
      </c>
      <c r="H68" s="157">
        <v>0</v>
      </c>
      <c r="I68" s="156">
        <f t="shared" si="22"/>
        <v>0</v>
      </c>
      <c r="J68" s="157">
        <v>1500</v>
      </c>
      <c r="K68" s="156">
        <f t="shared" si="23"/>
        <v>1500</v>
      </c>
      <c r="L68" s="156">
        <v>21</v>
      </c>
      <c r="M68" s="156">
        <f t="shared" si="24"/>
        <v>0</v>
      </c>
      <c r="N68" s="156">
        <v>0</v>
      </c>
      <c r="O68" s="156">
        <f t="shared" si="25"/>
        <v>0</v>
      </c>
      <c r="P68" s="156">
        <v>0</v>
      </c>
      <c r="Q68" s="156">
        <f t="shared" si="26"/>
        <v>0</v>
      </c>
      <c r="R68" s="156"/>
      <c r="S68" s="156" t="s">
        <v>485</v>
      </c>
      <c r="T68" s="156" t="s">
        <v>382</v>
      </c>
      <c r="U68" s="156">
        <v>0</v>
      </c>
      <c r="V68" s="156">
        <f t="shared" si="27"/>
        <v>0</v>
      </c>
      <c r="W68" s="156"/>
      <c r="X68" s="156" t="s">
        <v>383</v>
      </c>
      <c r="Y68" s="147"/>
      <c r="Z68" s="147"/>
      <c r="AA68" s="147"/>
      <c r="AB68" s="147"/>
      <c r="AC68" s="147"/>
      <c r="AD68" s="147"/>
      <c r="AE68" s="147"/>
      <c r="AF68" s="147" t="s">
        <v>384</v>
      </c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</row>
    <row r="69" spans="1:59" x14ac:dyDescent="0.2">
      <c r="A69" s="3"/>
      <c r="B69" s="4"/>
      <c r="C69" s="187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AD69">
        <v>15</v>
      </c>
      <c r="AE69">
        <v>21</v>
      </c>
      <c r="AF69" t="s">
        <v>363</v>
      </c>
    </row>
    <row r="70" spans="1:59" x14ac:dyDescent="0.2">
      <c r="A70" s="150"/>
      <c r="B70" s="151" t="s">
        <v>31</v>
      </c>
      <c r="C70" s="188"/>
      <c r="D70" s="152"/>
      <c r="E70" s="153"/>
      <c r="F70" s="153"/>
      <c r="G70" s="182">
        <f>G8+G21+G26+G28+G56+G60</f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AD70">
        <f>SUMIF(L7:L68,AD69,G7:G68)</f>
        <v>0</v>
      </c>
      <c r="AE70">
        <f>SUMIF(L7:L68,AE69,G7:G68)</f>
        <v>0</v>
      </c>
      <c r="AF70" t="s">
        <v>1915</v>
      </c>
    </row>
    <row r="71" spans="1:59" x14ac:dyDescent="0.2">
      <c r="A71" s="3"/>
      <c r="B71" s="4"/>
      <c r="C71" s="187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59" x14ac:dyDescent="0.2">
      <c r="A72" s="3"/>
      <c r="B72" s="4"/>
      <c r="C72" s="187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59" x14ac:dyDescent="0.2">
      <c r="A73" s="258" t="s">
        <v>1916</v>
      </c>
      <c r="B73" s="258"/>
      <c r="C73" s="259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59" x14ac:dyDescent="0.2">
      <c r="A74" s="260"/>
      <c r="B74" s="261"/>
      <c r="C74" s="262"/>
      <c r="D74" s="261"/>
      <c r="E74" s="261"/>
      <c r="F74" s="261"/>
      <c r="G74" s="26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AF74" t="s">
        <v>1917</v>
      </c>
    </row>
    <row r="75" spans="1:59" x14ac:dyDescent="0.2">
      <c r="A75" s="264"/>
      <c r="B75" s="265"/>
      <c r="C75" s="266"/>
      <c r="D75" s="265"/>
      <c r="E75" s="265"/>
      <c r="F75" s="265"/>
      <c r="G75" s="267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59" x14ac:dyDescent="0.2">
      <c r="A76" s="264"/>
      <c r="B76" s="265"/>
      <c r="C76" s="266"/>
      <c r="D76" s="265"/>
      <c r="E76" s="265"/>
      <c r="F76" s="265"/>
      <c r="G76" s="267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59" x14ac:dyDescent="0.2">
      <c r="A77" s="264"/>
      <c r="B77" s="265"/>
      <c r="C77" s="266"/>
      <c r="D77" s="265"/>
      <c r="E77" s="265"/>
      <c r="F77" s="265"/>
      <c r="G77" s="267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59" x14ac:dyDescent="0.2">
      <c r="A78" s="268"/>
      <c r="B78" s="269"/>
      <c r="C78" s="270"/>
      <c r="D78" s="269"/>
      <c r="E78" s="269"/>
      <c r="F78" s="269"/>
      <c r="G78" s="271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59" x14ac:dyDescent="0.2">
      <c r="A79" s="3"/>
      <c r="B79" s="4"/>
      <c r="C79" s="187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59" x14ac:dyDescent="0.2">
      <c r="C80" s="189"/>
      <c r="D80" s="10"/>
      <c r="AF80" t="s">
        <v>1918</v>
      </c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7">
    <mergeCell ref="A74:G78"/>
    <mergeCell ref="C47:G47"/>
    <mergeCell ref="A1:G1"/>
    <mergeCell ref="C2:G2"/>
    <mergeCell ref="C3:G3"/>
    <mergeCell ref="C4:G4"/>
    <mergeCell ref="A73:C73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8" activePane="bottomLeft" state="frozen"/>
      <selection pane="bottomLeft" activeCell="F38" sqref="F9:F38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87</v>
      </c>
      <c r="C4" s="255" t="s">
        <v>88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233</v>
      </c>
      <c r="C8" s="183" t="s">
        <v>234</v>
      </c>
      <c r="D8" s="166"/>
      <c r="E8" s="167"/>
      <c r="F8" s="168"/>
      <c r="G8" s="169">
        <f>SUMIF(AF9:AF24,"&lt;&gt;NOR",G9:G24)</f>
        <v>0</v>
      </c>
      <c r="H8" s="163"/>
      <c r="I8" s="163">
        <f>SUM(I9:I24)</f>
        <v>0</v>
      </c>
      <c r="J8" s="163"/>
      <c r="K8" s="163">
        <f>SUM(K9:K24)</f>
        <v>407497.85</v>
      </c>
      <c r="L8" s="163"/>
      <c r="M8" s="163">
        <f>SUM(M9:M24)</f>
        <v>0</v>
      </c>
      <c r="N8" s="163"/>
      <c r="O8" s="163">
        <f>SUM(O9:O24)</f>
        <v>0.15</v>
      </c>
      <c r="P8" s="163"/>
      <c r="Q8" s="163">
        <f>SUM(Q9:Q24)</f>
        <v>49.800000000000004</v>
      </c>
      <c r="R8" s="163"/>
      <c r="S8" s="163"/>
      <c r="T8" s="163"/>
      <c r="U8" s="163"/>
      <c r="V8" s="163">
        <f>SUM(V9:V24)</f>
        <v>0</v>
      </c>
      <c r="W8" s="163"/>
      <c r="X8" s="163"/>
      <c r="AF8" t="s">
        <v>377</v>
      </c>
    </row>
    <row r="9" spans="1:59" ht="22.5" outlineLevel="1" x14ac:dyDescent="0.2">
      <c r="A9" s="176">
        <v>1</v>
      </c>
      <c r="B9" s="177" t="s">
        <v>3586</v>
      </c>
      <c r="C9" s="186" t="s">
        <v>3587</v>
      </c>
      <c r="D9" s="178" t="s">
        <v>380</v>
      </c>
      <c r="E9" s="179">
        <v>20</v>
      </c>
      <c r="F9" s="174"/>
      <c r="G9" s="181">
        <f t="shared" ref="G9:G24" si="0">ROUND(E9*F9,2)</f>
        <v>0</v>
      </c>
      <c r="H9" s="157">
        <v>0</v>
      </c>
      <c r="I9" s="156">
        <f t="shared" ref="I9:I24" si="1">ROUND(E9*H9,2)</f>
        <v>0</v>
      </c>
      <c r="J9" s="157">
        <v>120</v>
      </c>
      <c r="K9" s="156">
        <f t="shared" ref="K9:K24" si="2">ROUND(E9*J9,2)</f>
        <v>2400</v>
      </c>
      <c r="L9" s="156">
        <v>21</v>
      </c>
      <c r="M9" s="156">
        <f t="shared" ref="M9:M24" si="3">G9*(1+L9/100)</f>
        <v>0</v>
      </c>
      <c r="N9" s="156">
        <v>0</v>
      </c>
      <c r="O9" s="156">
        <f t="shared" ref="O9:O24" si="4">ROUND(E9*N9,2)</f>
        <v>0</v>
      </c>
      <c r="P9" s="156">
        <v>0.26</v>
      </c>
      <c r="Q9" s="156">
        <f t="shared" ref="Q9:Q24" si="5">ROUND(E9*P9,2)</f>
        <v>5.2</v>
      </c>
      <c r="R9" s="156"/>
      <c r="S9" s="156" t="s">
        <v>485</v>
      </c>
      <c r="T9" s="156" t="s">
        <v>382</v>
      </c>
      <c r="U9" s="156">
        <v>0</v>
      </c>
      <c r="V9" s="156">
        <f t="shared" ref="V9:V24" si="6"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ht="22.5" outlineLevel="1" x14ac:dyDescent="0.2">
      <c r="A10" s="176">
        <v>2</v>
      </c>
      <c r="B10" s="177" t="s">
        <v>3588</v>
      </c>
      <c r="C10" s="186" t="s">
        <v>3589</v>
      </c>
      <c r="D10" s="178" t="s">
        <v>380</v>
      </c>
      <c r="E10" s="179">
        <v>20</v>
      </c>
      <c r="F10" s="174"/>
      <c r="G10" s="181">
        <f t="shared" si="0"/>
        <v>0</v>
      </c>
      <c r="H10" s="157">
        <v>0</v>
      </c>
      <c r="I10" s="156">
        <f t="shared" si="1"/>
        <v>0</v>
      </c>
      <c r="J10" s="157">
        <v>317</v>
      </c>
      <c r="K10" s="156">
        <f t="shared" si="2"/>
        <v>6340</v>
      </c>
      <c r="L10" s="156">
        <v>21</v>
      </c>
      <c r="M10" s="156">
        <f t="shared" si="3"/>
        <v>0</v>
      </c>
      <c r="N10" s="156">
        <v>0</v>
      </c>
      <c r="O10" s="156">
        <f t="shared" si="4"/>
        <v>0</v>
      </c>
      <c r="P10" s="156">
        <v>0.19</v>
      </c>
      <c r="Q10" s="156">
        <f t="shared" si="5"/>
        <v>3.8</v>
      </c>
      <c r="R10" s="156"/>
      <c r="S10" s="156" t="s">
        <v>485</v>
      </c>
      <c r="T10" s="156" t="s">
        <v>382</v>
      </c>
      <c r="U10" s="156">
        <v>0</v>
      </c>
      <c r="V10" s="156">
        <f t="shared" si="6"/>
        <v>0</v>
      </c>
      <c r="W10" s="156"/>
      <c r="X10" s="156" t="s">
        <v>383</v>
      </c>
      <c r="Y10" s="147"/>
      <c r="Z10" s="147"/>
      <c r="AA10" s="147"/>
      <c r="AB10" s="147"/>
      <c r="AC10" s="147"/>
      <c r="AD10" s="147"/>
      <c r="AE10" s="147"/>
      <c r="AF10" s="147" t="s">
        <v>384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ht="22.5" outlineLevel="1" x14ac:dyDescent="0.2">
      <c r="A11" s="176">
        <v>3</v>
      </c>
      <c r="B11" s="177" t="s">
        <v>3590</v>
      </c>
      <c r="C11" s="186" t="s">
        <v>3591</v>
      </c>
      <c r="D11" s="178" t="s">
        <v>380</v>
      </c>
      <c r="E11" s="179">
        <v>80</v>
      </c>
      <c r="F11" s="174"/>
      <c r="G11" s="181">
        <f t="shared" si="0"/>
        <v>0</v>
      </c>
      <c r="H11" s="157">
        <v>0</v>
      </c>
      <c r="I11" s="156">
        <f t="shared" si="1"/>
        <v>0</v>
      </c>
      <c r="J11" s="157">
        <v>77</v>
      </c>
      <c r="K11" s="156">
        <f t="shared" si="2"/>
        <v>6160</v>
      </c>
      <c r="L11" s="156">
        <v>21</v>
      </c>
      <c r="M11" s="156">
        <f t="shared" si="3"/>
        <v>0</v>
      </c>
      <c r="N11" s="156">
        <v>0</v>
      </c>
      <c r="O11" s="156">
        <f t="shared" si="4"/>
        <v>0</v>
      </c>
      <c r="P11" s="156">
        <v>0.28999999999999998</v>
      </c>
      <c r="Q11" s="156">
        <f t="shared" si="5"/>
        <v>23.2</v>
      </c>
      <c r="R11" s="156"/>
      <c r="S11" s="156" t="s">
        <v>485</v>
      </c>
      <c r="T11" s="156" t="s">
        <v>382</v>
      </c>
      <c r="U11" s="156">
        <v>0</v>
      </c>
      <c r="V11" s="156">
        <f t="shared" si="6"/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ht="22.5" outlineLevel="1" x14ac:dyDescent="0.2">
      <c r="A12" s="176">
        <v>4</v>
      </c>
      <c r="B12" s="177" t="s">
        <v>3592</v>
      </c>
      <c r="C12" s="186" t="s">
        <v>3593</v>
      </c>
      <c r="D12" s="178" t="s">
        <v>380</v>
      </c>
      <c r="E12" s="179">
        <v>80</v>
      </c>
      <c r="F12" s="174"/>
      <c r="G12" s="181">
        <f t="shared" si="0"/>
        <v>0</v>
      </c>
      <c r="H12" s="157">
        <v>0</v>
      </c>
      <c r="I12" s="156">
        <f t="shared" si="1"/>
        <v>0</v>
      </c>
      <c r="J12" s="157">
        <v>88.7</v>
      </c>
      <c r="K12" s="156">
        <f t="shared" si="2"/>
        <v>7096</v>
      </c>
      <c r="L12" s="156">
        <v>21</v>
      </c>
      <c r="M12" s="156">
        <f t="shared" si="3"/>
        <v>0</v>
      </c>
      <c r="N12" s="156">
        <v>0</v>
      </c>
      <c r="O12" s="156">
        <f t="shared" si="4"/>
        <v>0</v>
      </c>
      <c r="P12" s="156">
        <v>0.22</v>
      </c>
      <c r="Q12" s="156">
        <f t="shared" si="5"/>
        <v>17.600000000000001</v>
      </c>
      <c r="R12" s="156"/>
      <c r="S12" s="156" t="s">
        <v>485</v>
      </c>
      <c r="T12" s="156" t="s">
        <v>382</v>
      </c>
      <c r="U12" s="156">
        <v>0</v>
      </c>
      <c r="V12" s="156">
        <f t="shared" si="6"/>
        <v>0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384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ht="22.5" outlineLevel="1" x14ac:dyDescent="0.2">
      <c r="A13" s="176">
        <v>5</v>
      </c>
      <c r="B13" s="177" t="s">
        <v>3505</v>
      </c>
      <c r="C13" s="186" t="s">
        <v>3506</v>
      </c>
      <c r="D13" s="178" t="s">
        <v>437</v>
      </c>
      <c r="E13" s="179">
        <v>100</v>
      </c>
      <c r="F13" s="174"/>
      <c r="G13" s="181">
        <f t="shared" si="0"/>
        <v>0</v>
      </c>
      <c r="H13" s="157">
        <v>0</v>
      </c>
      <c r="I13" s="156">
        <f t="shared" si="1"/>
        <v>0</v>
      </c>
      <c r="J13" s="157">
        <v>72.900000000000006</v>
      </c>
      <c r="K13" s="156">
        <f t="shared" si="2"/>
        <v>7290</v>
      </c>
      <c r="L13" s="156">
        <v>21</v>
      </c>
      <c r="M13" s="156">
        <f t="shared" si="3"/>
        <v>0</v>
      </c>
      <c r="N13" s="156">
        <v>3.0000000000000001E-5</v>
      </c>
      <c r="O13" s="156">
        <f t="shared" si="4"/>
        <v>0</v>
      </c>
      <c r="P13" s="156">
        <v>0</v>
      </c>
      <c r="Q13" s="156">
        <f t="shared" si="5"/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si="6"/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384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ht="22.5" outlineLevel="1" x14ac:dyDescent="0.2">
      <c r="A14" s="176">
        <v>6</v>
      </c>
      <c r="B14" s="177" t="s">
        <v>3594</v>
      </c>
      <c r="C14" s="186" t="s">
        <v>3595</v>
      </c>
      <c r="D14" s="178" t="s">
        <v>406</v>
      </c>
      <c r="E14" s="179">
        <v>260.37</v>
      </c>
      <c r="F14" s="174"/>
      <c r="G14" s="181">
        <f t="shared" si="0"/>
        <v>0</v>
      </c>
      <c r="H14" s="157">
        <v>0</v>
      </c>
      <c r="I14" s="156">
        <f t="shared" si="1"/>
        <v>0</v>
      </c>
      <c r="J14" s="157">
        <v>438</v>
      </c>
      <c r="K14" s="156">
        <f t="shared" si="2"/>
        <v>114042.06</v>
      </c>
      <c r="L14" s="156">
        <v>21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ht="22.5" outlineLevel="1" x14ac:dyDescent="0.2">
      <c r="A15" s="176">
        <v>7</v>
      </c>
      <c r="B15" s="177" t="s">
        <v>3509</v>
      </c>
      <c r="C15" s="186" t="s">
        <v>3510</v>
      </c>
      <c r="D15" s="178" t="s">
        <v>406</v>
      </c>
      <c r="E15" s="179">
        <v>130.185</v>
      </c>
      <c r="F15" s="174"/>
      <c r="G15" s="181">
        <f t="shared" si="0"/>
        <v>0</v>
      </c>
      <c r="H15" s="157">
        <v>0</v>
      </c>
      <c r="I15" s="156">
        <f t="shared" si="1"/>
        <v>0</v>
      </c>
      <c r="J15" s="157">
        <v>479</v>
      </c>
      <c r="K15" s="156">
        <f t="shared" si="2"/>
        <v>62358.62</v>
      </c>
      <c r="L15" s="156">
        <v>21</v>
      </c>
      <c r="M15" s="156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6"/>
      <c r="S15" s="156" t="s">
        <v>485</v>
      </c>
      <c r="T15" s="156" t="s">
        <v>382</v>
      </c>
      <c r="U15" s="156">
        <v>0</v>
      </c>
      <c r="V15" s="156">
        <f t="shared" si="6"/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384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ht="22.5" outlineLevel="1" x14ac:dyDescent="0.2">
      <c r="A16" s="176">
        <v>8</v>
      </c>
      <c r="B16" s="177" t="s">
        <v>3511</v>
      </c>
      <c r="C16" s="186" t="s">
        <v>3512</v>
      </c>
      <c r="D16" s="178" t="s">
        <v>406</v>
      </c>
      <c r="E16" s="179">
        <v>2.2000000000000002</v>
      </c>
      <c r="F16" s="174"/>
      <c r="G16" s="181">
        <f t="shared" si="0"/>
        <v>0</v>
      </c>
      <c r="H16" s="157">
        <v>0</v>
      </c>
      <c r="I16" s="156">
        <f t="shared" si="1"/>
        <v>0</v>
      </c>
      <c r="J16" s="157">
        <v>7430</v>
      </c>
      <c r="K16" s="156">
        <f t="shared" si="2"/>
        <v>16346</v>
      </c>
      <c r="L16" s="156">
        <v>21</v>
      </c>
      <c r="M16" s="156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6"/>
      <c r="S16" s="156" t="s">
        <v>485</v>
      </c>
      <c r="T16" s="156" t="s">
        <v>382</v>
      </c>
      <c r="U16" s="156">
        <v>0</v>
      </c>
      <c r="V16" s="156">
        <f t="shared" si="6"/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384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outlineLevel="1" x14ac:dyDescent="0.2">
      <c r="A17" s="176">
        <v>9</v>
      </c>
      <c r="B17" s="177" t="s">
        <v>3513</v>
      </c>
      <c r="C17" s="186" t="s">
        <v>3514</v>
      </c>
      <c r="D17" s="178" t="s">
        <v>380</v>
      </c>
      <c r="E17" s="179">
        <v>259.08999999999997</v>
      </c>
      <c r="F17" s="174"/>
      <c r="G17" s="181">
        <f t="shared" si="0"/>
        <v>0</v>
      </c>
      <c r="H17" s="157">
        <v>0</v>
      </c>
      <c r="I17" s="156">
        <f t="shared" si="1"/>
        <v>0</v>
      </c>
      <c r="J17" s="157">
        <v>140</v>
      </c>
      <c r="K17" s="156">
        <f t="shared" si="2"/>
        <v>36272.6</v>
      </c>
      <c r="L17" s="156">
        <v>21</v>
      </c>
      <c r="M17" s="156">
        <f t="shared" si="3"/>
        <v>0</v>
      </c>
      <c r="N17" s="156">
        <v>5.8E-4</v>
      </c>
      <c r="O17" s="156">
        <f t="shared" si="4"/>
        <v>0.15</v>
      </c>
      <c r="P17" s="156">
        <v>0</v>
      </c>
      <c r="Q17" s="156">
        <f t="shared" si="5"/>
        <v>0</v>
      </c>
      <c r="R17" s="156"/>
      <c r="S17" s="156" t="s">
        <v>485</v>
      </c>
      <c r="T17" s="156" t="s">
        <v>382</v>
      </c>
      <c r="U17" s="156">
        <v>0</v>
      </c>
      <c r="V17" s="156">
        <f t="shared" si="6"/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384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ht="22.5" outlineLevel="1" x14ac:dyDescent="0.2">
      <c r="A18" s="176">
        <v>10</v>
      </c>
      <c r="B18" s="177" t="s">
        <v>3515</v>
      </c>
      <c r="C18" s="186" t="s">
        <v>3516</v>
      </c>
      <c r="D18" s="178" t="s">
        <v>380</v>
      </c>
      <c r="E18" s="179">
        <v>259.08999999999997</v>
      </c>
      <c r="F18" s="174"/>
      <c r="G18" s="181">
        <f t="shared" si="0"/>
        <v>0</v>
      </c>
      <c r="H18" s="157">
        <v>0</v>
      </c>
      <c r="I18" s="156">
        <f t="shared" si="1"/>
        <v>0</v>
      </c>
      <c r="J18" s="157">
        <v>88.9</v>
      </c>
      <c r="K18" s="156">
        <f t="shared" si="2"/>
        <v>23033.1</v>
      </c>
      <c r="L18" s="156">
        <v>21</v>
      </c>
      <c r="M18" s="156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6"/>
      <c r="S18" s="156" t="s">
        <v>485</v>
      </c>
      <c r="T18" s="156" t="s">
        <v>382</v>
      </c>
      <c r="U18" s="156">
        <v>0</v>
      </c>
      <c r="V18" s="156">
        <f t="shared" si="6"/>
        <v>0</v>
      </c>
      <c r="W18" s="156"/>
      <c r="X18" s="156" t="s">
        <v>383</v>
      </c>
      <c r="Y18" s="147"/>
      <c r="Z18" s="147"/>
      <c r="AA18" s="147"/>
      <c r="AB18" s="147"/>
      <c r="AC18" s="147"/>
      <c r="AD18" s="147"/>
      <c r="AE18" s="147"/>
      <c r="AF18" s="147" t="s">
        <v>384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ht="33.75" outlineLevel="1" x14ac:dyDescent="0.2">
      <c r="A19" s="176">
        <v>11</v>
      </c>
      <c r="B19" s="177" t="s">
        <v>454</v>
      </c>
      <c r="C19" s="186" t="s">
        <v>455</v>
      </c>
      <c r="D19" s="178" t="s">
        <v>406</v>
      </c>
      <c r="E19" s="179">
        <v>56.35</v>
      </c>
      <c r="F19" s="174"/>
      <c r="G19" s="181">
        <f t="shared" si="0"/>
        <v>0</v>
      </c>
      <c r="H19" s="157">
        <v>0</v>
      </c>
      <c r="I19" s="156">
        <f t="shared" si="1"/>
        <v>0</v>
      </c>
      <c r="J19" s="157">
        <v>259</v>
      </c>
      <c r="K19" s="156">
        <f t="shared" si="2"/>
        <v>14594.65</v>
      </c>
      <c r="L19" s="156">
        <v>21</v>
      </c>
      <c r="M19" s="156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6"/>
      <c r="S19" s="156" t="s">
        <v>485</v>
      </c>
      <c r="T19" s="156" t="s">
        <v>382</v>
      </c>
      <c r="U19" s="156">
        <v>0</v>
      </c>
      <c r="V19" s="156">
        <f t="shared" si="6"/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384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ht="33.75" outlineLevel="1" x14ac:dyDescent="0.2">
      <c r="A20" s="176">
        <v>12</v>
      </c>
      <c r="B20" s="177" t="s">
        <v>3163</v>
      </c>
      <c r="C20" s="186" t="s">
        <v>3164</v>
      </c>
      <c r="D20" s="178" t="s">
        <v>406</v>
      </c>
      <c r="E20" s="179">
        <v>563.5</v>
      </c>
      <c r="F20" s="174"/>
      <c r="G20" s="181">
        <f t="shared" si="0"/>
        <v>0</v>
      </c>
      <c r="H20" s="157">
        <v>0</v>
      </c>
      <c r="I20" s="156">
        <f t="shared" si="1"/>
        <v>0</v>
      </c>
      <c r="J20" s="157">
        <v>19.8</v>
      </c>
      <c r="K20" s="156">
        <f t="shared" si="2"/>
        <v>11157.3</v>
      </c>
      <c r="L20" s="156">
        <v>21</v>
      </c>
      <c r="M20" s="156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6"/>
      <c r="S20" s="156" t="s">
        <v>485</v>
      </c>
      <c r="T20" s="156" t="s">
        <v>382</v>
      </c>
      <c r="U20" s="156">
        <v>0</v>
      </c>
      <c r="V20" s="156">
        <f t="shared" si="6"/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384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ht="22.5" outlineLevel="1" x14ac:dyDescent="0.2">
      <c r="A21" s="176">
        <v>13</v>
      </c>
      <c r="B21" s="177" t="s">
        <v>473</v>
      </c>
      <c r="C21" s="186" t="s">
        <v>474</v>
      </c>
      <c r="D21" s="178" t="s">
        <v>413</v>
      </c>
      <c r="E21" s="179">
        <v>101.43</v>
      </c>
      <c r="F21" s="174"/>
      <c r="G21" s="181">
        <f t="shared" si="0"/>
        <v>0</v>
      </c>
      <c r="H21" s="157">
        <v>0</v>
      </c>
      <c r="I21" s="156">
        <f t="shared" si="1"/>
        <v>0</v>
      </c>
      <c r="J21" s="157">
        <v>650</v>
      </c>
      <c r="K21" s="156">
        <f t="shared" si="2"/>
        <v>65929.5</v>
      </c>
      <c r="L21" s="156">
        <v>21</v>
      </c>
      <c r="M21" s="156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6"/>
      <c r="S21" s="156" t="s">
        <v>485</v>
      </c>
      <c r="T21" s="156" t="s">
        <v>382</v>
      </c>
      <c r="U21" s="156">
        <v>0</v>
      </c>
      <c r="V21" s="156">
        <f t="shared" si="6"/>
        <v>0</v>
      </c>
      <c r="W21" s="156"/>
      <c r="X21" s="156" t="s">
        <v>383</v>
      </c>
      <c r="Y21" s="147"/>
      <c r="Z21" s="147"/>
      <c r="AA21" s="147"/>
      <c r="AB21" s="147"/>
      <c r="AC21" s="147"/>
      <c r="AD21" s="147"/>
      <c r="AE21" s="147"/>
      <c r="AF21" s="147" t="s">
        <v>384</v>
      </c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outlineLevel="1" x14ac:dyDescent="0.2">
      <c r="A22" s="176">
        <v>14</v>
      </c>
      <c r="B22" s="177" t="s">
        <v>470</v>
      </c>
      <c r="C22" s="186" t="s">
        <v>471</v>
      </c>
      <c r="D22" s="178" t="s">
        <v>406</v>
      </c>
      <c r="E22" s="179">
        <v>56.35</v>
      </c>
      <c r="F22" s="174"/>
      <c r="G22" s="181">
        <f t="shared" si="0"/>
        <v>0</v>
      </c>
      <c r="H22" s="157">
        <v>0</v>
      </c>
      <c r="I22" s="156">
        <f t="shared" si="1"/>
        <v>0</v>
      </c>
      <c r="J22" s="157">
        <v>18.5</v>
      </c>
      <c r="K22" s="156">
        <f t="shared" si="2"/>
        <v>1042.48</v>
      </c>
      <c r="L22" s="156">
        <v>21</v>
      </c>
      <c r="M22" s="156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6"/>
      <c r="S22" s="156" t="s">
        <v>485</v>
      </c>
      <c r="T22" s="156" t="s">
        <v>382</v>
      </c>
      <c r="U22" s="156">
        <v>0</v>
      </c>
      <c r="V22" s="156">
        <f t="shared" si="6"/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384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ht="22.5" outlineLevel="1" x14ac:dyDescent="0.2">
      <c r="A23" s="176">
        <v>15</v>
      </c>
      <c r="B23" s="177" t="s">
        <v>467</v>
      </c>
      <c r="C23" s="186" t="s">
        <v>468</v>
      </c>
      <c r="D23" s="178" t="s">
        <v>406</v>
      </c>
      <c r="E23" s="179">
        <v>204.02</v>
      </c>
      <c r="F23" s="174"/>
      <c r="G23" s="181">
        <f t="shared" si="0"/>
        <v>0</v>
      </c>
      <c r="H23" s="157">
        <v>0</v>
      </c>
      <c r="I23" s="156">
        <f t="shared" si="1"/>
        <v>0</v>
      </c>
      <c r="J23" s="157">
        <v>127</v>
      </c>
      <c r="K23" s="156">
        <f t="shared" si="2"/>
        <v>25910.54</v>
      </c>
      <c r="L23" s="156">
        <v>21</v>
      </c>
      <c r="M23" s="156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6"/>
      <c r="S23" s="156" t="s">
        <v>485</v>
      </c>
      <c r="T23" s="156" t="s">
        <v>382</v>
      </c>
      <c r="U23" s="156">
        <v>0</v>
      </c>
      <c r="V23" s="156">
        <f t="shared" si="6"/>
        <v>0</v>
      </c>
      <c r="W23" s="156"/>
      <c r="X23" s="156" t="s">
        <v>383</v>
      </c>
      <c r="Y23" s="147"/>
      <c r="Z23" s="147"/>
      <c r="AA23" s="147"/>
      <c r="AB23" s="147"/>
      <c r="AC23" s="147"/>
      <c r="AD23" s="147"/>
      <c r="AE23" s="147"/>
      <c r="AF23" s="147" t="s">
        <v>384</v>
      </c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ht="22.5" outlineLevel="1" x14ac:dyDescent="0.2">
      <c r="A24" s="176">
        <v>16</v>
      </c>
      <c r="B24" s="177" t="s">
        <v>3517</v>
      </c>
      <c r="C24" s="186" t="s">
        <v>3518</v>
      </c>
      <c r="D24" s="178" t="s">
        <v>380</v>
      </c>
      <c r="E24" s="179">
        <v>350</v>
      </c>
      <c r="F24" s="174"/>
      <c r="G24" s="181">
        <f t="shared" si="0"/>
        <v>0</v>
      </c>
      <c r="H24" s="157">
        <v>0</v>
      </c>
      <c r="I24" s="156">
        <f t="shared" si="1"/>
        <v>0</v>
      </c>
      <c r="J24" s="157">
        <v>21.5</v>
      </c>
      <c r="K24" s="156">
        <f t="shared" si="2"/>
        <v>7525</v>
      </c>
      <c r="L24" s="156">
        <v>21</v>
      </c>
      <c r="M24" s="156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6"/>
      <c r="S24" s="156" t="s">
        <v>485</v>
      </c>
      <c r="T24" s="156" t="s">
        <v>382</v>
      </c>
      <c r="U24" s="156">
        <v>0</v>
      </c>
      <c r="V24" s="156">
        <f t="shared" si="6"/>
        <v>0</v>
      </c>
      <c r="W24" s="156"/>
      <c r="X24" s="156" t="s">
        <v>383</v>
      </c>
      <c r="Y24" s="147"/>
      <c r="Z24" s="147"/>
      <c r="AA24" s="147"/>
      <c r="AB24" s="147"/>
      <c r="AC24" s="147"/>
      <c r="AD24" s="147"/>
      <c r="AE24" s="147"/>
      <c r="AF24" s="147" t="s">
        <v>384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x14ac:dyDescent="0.2">
      <c r="A25" s="164" t="s">
        <v>376</v>
      </c>
      <c r="B25" s="165" t="s">
        <v>253</v>
      </c>
      <c r="C25" s="183" t="s">
        <v>254</v>
      </c>
      <c r="D25" s="166"/>
      <c r="E25" s="167"/>
      <c r="F25" s="168"/>
      <c r="G25" s="169">
        <f>SUMIF(AF26:AF29,"&lt;&gt;NOR",G26:G29)</f>
        <v>0</v>
      </c>
      <c r="H25" s="163"/>
      <c r="I25" s="163">
        <f>SUM(I26:I29)</f>
        <v>45600</v>
      </c>
      <c r="J25" s="163"/>
      <c r="K25" s="163">
        <f>SUM(K26:K29)</f>
        <v>36260.15</v>
      </c>
      <c r="L25" s="163"/>
      <c r="M25" s="163">
        <f>SUM(M26:M29)</f>
        <v>0</v>
      </c>
      <c r="N25" s="163"/>
      <c r="O25" s="163">
        <f>SUM(O26:O29)</f>
        <v>1.76</v>
      </c>
      <c r="P25" s="163"/>
      <c r="Q25" s="163">
        <f>SUM(Q26:Q29)</f>
        <v>0</v>
      </c>
      <c r="R25" s="163"/>
      <c r="S25" s="163"/>
      <c r="T25" s="163"/>
      <c r="U25" s="163"/>
      <c r="V25" s="163">
        <f>SUM(V26:V29)</f>
        <v>0</v>
      </c>
      <c r="W25" s="163"/>
      <c r="X25" s="163"/>
      <c r="AF25" t="s">
        <v>377</v>
      </c>
    </row>
    <row r="26" spans="1:59" outlineLevel="1" x14ac:dyDescent="0.2">
      <c r="A26" s="176">
        <v>17</v>
      </c>
      <c r="B26" s="177" t="s">
        <v>3519</v>
      </c>
      <c r="C26" s="186" t="s">
        <v>3520</v>
      </c>
      <c r="D26" s="178" t="s">
        <v>397</v>
      </c>
      <c r="E26" s="179">
        <v>160.94999999999999</v>
      </c>
      <c r="F26" s="174"/>
      <c r="G26" s="181">
        <f>ROUND(E26*F26,2)</f>
        <v>0</v>
      </c>
      <c r="H26" s="157">
        <v>0</v>
      </c>
      <c r="I26" s="156">
        <f>ROUND(E26*H26,2)</f>
        <v>0</v>
      </c>
      <c r="J26" s="157">
        <v>37</v>
      </c>
      <c r="K26" s="156">
        <f>ROUND(E26*J26,2)</f>
        <v>5955.15</v>
      </c>
      <c r="L26" s="156">
        <v>21</v>
      </c>
      <c r="M26" s="156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6"/>
      <c r="S26" s="156" t="s">
        <v>485</v>
      </c>
      <c r="T26" s="156" t="s">
        <v>382</v>
      </c>
      <c r="U26" s="156">
        <v>0</v>
      </c>
      <c r="V26" s="156">
        <f>ROUND(E26*U26,2)</f>
        <v>0</v>
      </c>
      <c r="W26" s="156"/>
      <c r="X26" s="156" t="s">
        <v>383</v>
      </c>
      <c r="Y26" s="147"/>
      <c r="Z26" s="147"/>
      <c r="AA26" s="147"/>
      <c r="AB26" s="147"/>
      <c r="AC26" s="147"/>
      <c r="AD26" s="147"/>
      <c r="AE26" s="147"/>
      <c r="AF26" s="147" t="s">
        <v>384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outlineLevel="1" x14ac:dyDescent="0.2">
      <c r="A27" s="176">
        <v>18</v>
      </c>
      <c r="B27" s="177" t="s">
        <v>3521</v>
      </c>
      <c r="C27" s="186" t="s">
        <v>3522</v>
      </c>
      <c r="D27" s="178" t="s">
        <v>397</v>
      </c>
      <c r="E27" s="179">
        <v>250</v>
      </c>
      <c r="F27" s="174"/>
      <c r="G27" s="181">
        <f>ROUND(E27*F27,2)</f>
        <v>0</v>
      </c>
      <c r="H27" s="157">
        <v>0</v>
      </c>
      <c r="I27" s="156">
        <f>ROUND(E27*H27,2)</f>
        <v>0</v>
      </c>
      <c r="J27" s="157">
        <v>96.1</v>
      </c>
      <c r="K27" s="156">
        <f>ROUND(E27*J27,2)</f>
        <v>24025</v>
      </c>
      <c r="L27" s="156">
        <v>21</v>
      </c>
      <c r="M27" s="156">
        <f>G27*(1+L27/100)</f>
        <v>0</v>
      </c>
      <c r="N27" s="156">
        <v>0</v>
      </c>
      <c r="O27" s="156">
        <f>ROUND(E27*N27,2)</f>
        <v>0</v>
      </c>
      <c r="P27" s="156">
        <v>0</v>
      </c>
      <c r="Q27" s="156">
        <f>ROUND(E27*P27,2)</f>
        <v>0</v>
      </c>
      <c r="R27" s="156"/>
      <c r="S27" s="156" t="s">
        <v>485</v>
      </c>
      <c r="T27" s="156" t="s">
        <v>382</v>
      </c>
      <c r="U27" s="156">
        <v>0</v>
      </c>
      <c r="V27" s="156">
        <f>ROUND(E27*U27,2)</f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384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outlineLevel="1" x14ac:dyDescent="0.2">
      <c r="A28" s="176">
        <v>19</v>
      </c>
      <c r="B28" s="177" t="s">
        <v>3596</v>
      </c>
      <c r="C28" s="186" t="s">
        <v>3597</v>
      </c>
      <c r="D28" s="178" t="s">
        <v>429</v>
      </c>
      <c r="E28" s="179">
        <v>1</v>
      </c>
      <c r="F28" s="174"/>
      <c r="G28" s="181">
        <f>ROUND(E28*F28,2)</f>
        <v>0</v>
      </c>
      <c r="H28" s="157">
        <v>0</v>
      </c>
      <c r="I28" s="156">
        <f>ROUND(E28*H28,2)</f>
        <v>0</v>
      </c>
      <c r="J28" s="157">
        <v>6280</v>
      </c>
      <c r="K28" s="156">
        <f>ROUND(E28*J28,2)</f>
        <v>6280</v>
      </c>
      <c r="L28" s="156">
        <v>21</v>
      </c>
      <c r="M28" s="156">
        <f>G28*(1+L28/100)</f>
        <v>0</v>
      </c>
      <c r="N28" s="156">
        <v>0</v>
      </c>
      <c r="O28" s="156">
        <f>ROUND(E28*N28,2)</f>
        <v>0</v>
      </c>
      <c r="P28" s="156">
        <v>0</v>
      </c>
      <c r="Q28" s="156">
        <f>ROUND(E28*P28,2)</f>
        <v>0</v>
      </c>
      <c r="R28" s="156"/>
      <c r="S28" s="156" t="s">
        <v>485</v>
      </c>
      <c r="T28" s="156" t="s">
        <v>382</v>
      </c>
      <c r="U28" s="156">
        <v>0</v>
      </c>
      <c r="V28" s="156">
        <f>ROUND(E28*U28,2)</f>
        <v>0</v>
      </c>
      <c r="W28" s="156"/>
      <c r="X28" s="156" t="s">
        <v>383</v>
      </c>
      <c r="Y28" s="147"/>
      <c r="Z28" s="147"/>
      <c r="AA28" s="147"/>
      <c r="AB28" s="147"/>
      <c r="AC28" s="147"/>
      <c r="AD28" s="147"/>
      <c r="AE28" s="147"/>
      <c r="AF28" s="147" t="s">
        <v>384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ht="22.5" outlineLevel="1" x14ac:dyDescent="0.2">
      <c r="A29" s="176">
        <v>20</v>
      </c>
      <c r="B29" s="177" t="s">
        <v>3598</v>
      </c>
      <c r="C29" s="186" t="s">
        <v>3599</v>
      </c>
      <c r="D29" s="178" t="s">
        <v>429</v>
      </c>
      <c r="E29" s="179">
        <v>1</v>
      </c>
      <c r="F29" s="174"/>
      <c r="G29" s="181">
        <f>ROUND(E29*F29,2)</f>
        <v>0</v>
      </c>
      <c r="H29" s="157">
        <v>45600</v>
      </c>
      <c r="I29" s="156">
        <f>ROUND(E29*H29,2)</f>
        <v>45600</v>
      </c>
      <c r="J29" s="157">
        <v>0</v>
      </c>
      <c r="K29" s="156">
        <f>ROUND(E29*J29,2)</f>
        <v>0</v>
      </c>
      <c r="L29" s="156">
        <v>21</v>
      </c>
      <c r="M29" s="156">
        <f>G29*(1+L29/100)</f>
        <v>0</v>
      </c>
      <c r="N29" s="156">
        <v>1.7646299999999999</v>
      </c>
      <c r="O29" s="156">
        <f>ROUND(E29*N29,2)</f>
        <v>1.76</v>
      </c>
      <c r="P29" s="156">
        <v>0</v>
      </c>
      <c r="Q29" s="156">
        <f>ROUND(E29*P29,2)</f>
        <v>0</v>
      </c>
      <c r="R29" s="156"/>
      <c r="S29" s="156" t="s">
        <v>485</v>
      </c>
      <c r="T29" s="156" t="s">
        <v>382</v>
      </c>
      <c r="U29" s="156">
        <v>0</v>
      </c>
      <c r="V29" s="156">
        <f>ROUND(E29*U29,2)</f>
        <v>0</v>
      </c>
      <c r="W29" s="156"/>
      <c r="X29" s="156" t="s">
        <v>407</v>
      </c>
      <c r="Y29" s="147"/>
      <c r="Z29" s="147"/>
      <c r="AA29" s="147"/>
      <c r="AB29" s="147"/>
      <c r="AC29" s="147"/>
      <c r="AD29" s="147"/>
      <c r="AE29" s="147"/>
      <c r="AF29" s="147" t="s">
        <v>408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x14ac:dyDescent="0.2">
      <c r="A30" s="164" t="s">
        <v>376</v>
      </c>
      <c r="B30" s="165" t="s">
        <v>255</v>
      </c>
      <c r="C30" s="183" t="s">
        <v>256</v>
      </c>
      <c r="D30" s="166"/>
      <c r="E30" s="167"/>
      <c r="F30" s="168"/>
      <c r="G30" s="169">
        <f>SUMIF(AF31:AF31,"&lt;&gt;NOR",G31:G31)</f>
        <v>0</v>
      </c>
      <c r="H30" s="163"/>
      <c r="I30" s="163">
        <f>SUM(I31:I31)</f>
        <v>0</v>
      </c>
      <c r="J30" s="163"/>
      <c r="K30" s="163">
        <f>SUM(K31:K31)</f>
        <v>65366</v>
      </c>
      <c r="L30" s="163"/>
      <c r="M30" s="163">
        <f>SUM(M31:M31)</f>
        <v>0</v>
      </c>
      <c r="N30" s="163"/>
      <c r="O30" s="163">
        <f>SUM(O31:O31)</f>
        <v>0</v>
      </c>
      <c r="P30" s="163"/>
      <c r="Q30" s="163">
        <f>SUM(Q31:Q31)</f>
        <v>0</v>
      </c>
      <c r="R30" s="163"/>
      <c r="S30" s="163"/>
      <c r="T30" s="163"/>
      <c r="U30" s="163"/>
      <c r="V30" s="163">
        <f>SUM(V31:V31)</f>
        <v>0</v>
      </c>
      <c r="W30" s="163"/>
      <c r="X30" s="163"/>
      <c r="AF30" t="s">
        <v>377</v>
      </c>
    </row>
    <row r="31" spans="1:59" ht="22.5" outlineLevel="1" x14ac:dyDescent="0.2">
      <c r="A31" s="176">
        <v>21</v>
      </c>
      <c r="B31" s="177" t="s">
        <v>2003</v>
      </c>
      <c r="C31" s="186" t="s">
        <v>3527</v>
      </c>
      <c r="D31" s="178" t="s">
        <v>406</v>
      </c>
      <c r="E31" s="179">
        <v>56.35</v>
      </c>
      <c r="F31" s="174"/>
      <c r="G31" s="181">
        <f>ROUND(E31*F31,2)</f>
        <v>0</v>
      </c>
      <c r="H31" s="157">
        <v>0</v>
      </c>
      <c r="I31" s="156">
        <f>ROUND(E31*H31,2)</f>
        <v>0</v>
      </c>
      <c r="J31" s="157">
        <v>1160</v>
      </c>
      <c r="K31" s="156">
        <f>ROUND(E31*J31,2)</f>
        <v>65366</v>
      </c>
      <c r="L31" s="156">
        <v>21</v>
      </c>
      <c r="M31" s="156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6"/>
      <c r="S31" s="156" t="s">
        <v>485</v>
      </c>
      <c r="T31" s="156" t="s">
        <v>382</v>
      </c>
      <c r="U31" s="156">
        <v>0</v>
      </c>
      <c r="V31" s="156">
        <f>ROUND(E31*U31,2)</f>
        <v>0</v>
      </c>
      <c r="W31" s="156"/>
      <c r="X31" s="156" t="s">
        <v>383</v>
      </c>
      <c r="Y31" s="147"/>
      <c r="Z31" s="147"/>
      <c r="AA31" s="147"/>
      <c r="AB31" s="147"/>
      <c r="AC31" s="147"/>
      <c r="AD31" s="147"/>
      <c r="AE31" s="147"/>
      <c r="AF31" s="147" t="s">
        <v>384</v>
      </c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x14ac:dyDescent="0.2">
      <c r="A32" s="164" t="s">
        <v>376</v>
      </c>
      <c r="B32" s="165" t="s">
        <v>257</v>
      </c>
      <c r="C32" s="183" t="s">
        <v>258</v>
      </c>
      <c r="D32" s="166"/>
      <c r="E32" s="167"/>
      <c r="F32" s="168"/>
      <c r="G32" s="169">
        <f>SUMIF(AF33:AF40,"&lt;&gt;NOR",G33:G40)</f>
        <v>0</v>
      </c>
      <c r="H32" s="163"/>
      <c r="I32" s="163">
        <f>SUM(I33:I40)</f>
        <v>8300</v>
      </c>
      <c r="J32" s="163"/>
      <c r="K32" s="163">
        <f>SUM(K33:K40)</f>
        <v>77660</v>
      </c>
      <c r="L32" s="163"/>
      <c r="M32" s="163">
        <f>SUM(M33:M40)</f>
        <v>0</v>
      </c>
      <c r="N32" s="163"/>
      <c r="O32" s="163">
        <f>SUM(O33:O40)</f>
        <v>64.81</v>
      </c>
      <c r="P32" s="163"/>
      <c r="Q32" s="163">
        <f>SUM(Q33:Q40)</f>
        <v>0</v>
      </c>
      <c r="R32" s="163"/>
      <c r="S32" s="163"/>
      <c r="T32" s="163"/>
      <c r="U32" s="163"/>
      <c r="V32" s="163">
        <f>SUM(V33:V40)</f>
        <v>0</v>
      </c>
      <c r="W32" s="163"/>
      <c r="X32" s="163"/>
      <c r="AF32" t="s">
        <v>377</v>
      </c>
    </row>
    <row r="33" spans="1:59" ht="22.5" outlineLevel="1" x14ac:dyDescent="0.2">
      <c r="A33" s="176">
        <v>22</v>
      </c>
      <c r="B33" s="177" t="s">
        <v>3600</v>
      </c>
      <c r="C33" s="186" t="s">
        <v>3601</v>
      </c>
      <c r="D33" s="178" t="s">
        <v>380</v>
      </c>
      <c r="E33" s="179">
        <v>80</v>
      </c>
      <c r="F33" s="174"/>
      <c r="G33" s="181">
        <f t="shared" ref="G33:G38" si="7">ROUND(E33*F33,2)</f>
        <v>0</v>
      </c>
      <c r="H33" s="157">
        <v>0</v>
      </c>
      <c r="I33" s="156">
        <f t="shared" ref="I33:I38" si="8">ROUND(E33*H33,2)</f>
        <v>0</v>
      </c>
      <c r="J33" s="157">
        <v>187</v>
      </c>
      <c r="K33" s="156">
        <f t="shared" ref="K33:K38" si="9">ROUND(E33*J33,2)</f>
        <v>14960</v>
      </c>
      <c r="L33" s="156">
        <v>21</v>
      </c>
      <c r="M33" s="156">
        <f t="shared" ref="M33:M38" si="10">G33*(1+L33/100)</f>
        <v>0</v>
      </c>
      <c r="N33" s="156">
        <v>0.28499999999999998</v>
      </c>
      <c r="O33" s="156">
        <f t="shared" ref="O33:O38" si="11">ROUND(E33*N33,2)</f>
        <v>22.8</v>
      </c>
      <c r="P33" s="156">
        <v>0</v>
      </c>
      <c r="Q33" s="156">
        <f t="shared" ref="Q33:Q38" si="12">ROUND(E33*P33,2)</f>
        <v>0</v>
      </c>
      <c r="R33" s="156"/>
      <c r="S33" s="156" t="s">
        <v>485</v>
      </c>
      <c r="T33" s="156" t="s">
        <v>382</v>
      </c>
      <c r="U33" s="156">
        <v>0</v>
      </c>
      <c r="V33" s="156">
        <f t="shared" ref="V33:V38" si="13">ROUND(E33*U33,2)</f>
        <v>0</v>
      </c>
      <c r="W33" s="156"/>
      <c r="X33" s="156" t="s">
        <v>383</v>
      </c>
      <c r="Y33" s="147"/>
      <c r="Z33" s="147"/>
      <c r="AA33" s="147"/>
      <c r="AB33" s="147"/>
      <c r="AC33" s="147"/>
      <c r="AD33" s="147"/>
      <c r="AE33" s="147"/>
      <c r="AF33" s="147" t="s">
        <v>384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ht="22.5" outlineLevel="1" x14ac:dyDescent="0.2">
      <c r="A34" s="176">
        <v>23</v>
      </c>
      <c r="B34" s="177" t="s">
        <v>3602</v>
      </c>
      <c r="C34" s="186" t="s">
        <v>3603</v>
      </c>
      <c r="D34" s="178" t="s">
        <v>380</v>
      </c>
      <c r="E34" s="179">
        <v>80</v>
      </c>
      <c r="F34" s="174"/>
      <c r="G34" s="181">
        <f t="shared" si="7"/>
        <v>0</v>
      </c>
      <c r="H34" s="157">
        <v>0</v>
      </c>
      <c r="I34" s="156">
        <f t="shared" si="8"/>
        <v>0</v>
      </c>
      <c r="J34" s="157">
        <v>59.5</v>
      </c>
      <c r="K34" s="156">
        <f t="shared" si="9"/>
        <v>4760</v>
      </c>
      <c r="L34" s="156">
        <v>21</v>
      </c>
      <c r="M34" s="156">
        <f t="shared" si="10"/>
        <v>0</v>
      </c>
      <c r="N34" s="156">
        <v>0.185</v>
      </c>
      <c r="O34" s="156">
        <f t="shared" si="11"/>
        <v>14.8</v>
      </c>
      <c r="P34" s="156">
        <v>0</v>
      </c>
      <c r="Q34" s="156">
        <f t="shared" si="12"/>
        <v>0</v>
      </c>
      <c r="R34" s="156"/>
      <c r="S34" s="156" t="s">
        <v>485</v>
      </c>
      <c r="T34" s="156" t="s">
        <v>382</v>
      </c>
      <c r="U34" s="156">
        <v>0</v>
      </c>
      <c r="V34" s="156">
        <f t="shared" si="13"/>
        <v>0</v>
      </c>
      <c r="W34" s="156"/>
      <c r="X34" s="156" t="s">
        <v>383</v>
      </c>
      <c r="Y34" s="147"/>
      <c r="Z34" s="147"/>
      <c r="AA34" s="147"/>
      <c r="AB34" s="147"/>
      <c r="AC34" s="147"/>
      <c r="AD34" s="147"/>
      <c r="AE34" s="147"/>
      <c r="AF34" s="147" t="s">
        <v>384</v>
      </c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ht="22.5" outlineLevel="1" x14ac:dyDescent="0.2">
      <c r="A35" s="176">
        <v>24</v>
      </c>
      <c r="B35" s="177" t="s">
        <v>3604</v>
      </c>
      <c r="C35" s="186" t="s">
        <v>3605</v>
      </c>
      <c r="D35" s="178" t="s">
        <v>380</v>
      </c>
      <c r="E35" s="179">
        <v>80</v>
      </c>
      <c r="F35" s="174"/>
      <c r="G35" s="181">
        <f t="shared" si="7"/>
        <v>0</v>
      </c>
      <c r="H35" s="157">
        <v>0</v>
      </c>
      <c r="I35" s="156">
        <f t="shared" si="8"/>
        <v>0</v>
      </c>
      <c r="J35" s="157">
        <v>595</v>
      </c>
      <c r="K35" s="156">
        <f t="shared" si="9"/>
        <v>47600</v>
      </c>
      <c r="L35" s="156">
        <v>21</v>
      </c>
      <c r="M35" s="156">
        <f t="shared" si="10"/>
        <v>0</v>
      </c>
      <c r="N35" s="156">
        <v>0.20745</v>
      </c>
      <c r="O35" s="156">
        <f t="shared" si="11"/>
        <v>16.600000000000001</v>
      </c>
      <c r="P35" s="156">
        <v>0</v>
      </c>
      <c r="Q35" s="156">
        <f t="shared" si="12"/>
        <v>0</v>
      </c>
      <c r="R35" s="156"/>
      <c r="S35" s="156" t="s">
        <v>485</v>
      </c>
      <c r="T35" s="156" t="s">
        <v>382</v>
      </c>
      <c r="U35" s="156">
        <v>0</v>
      </c>
      <c r="V35" s="156">
        <f t="shared" si="13"/>
        <v>0</v>
      </c>
      <c r="W35" s="156"/>
      <c r="X35" s="156" t="s">
        <v>383</v>
      </c>
      <c r="Y35" s="147"/>
      <c r="Z35" s="147"/>
      <c r="AA35" s="147"/>
      <c r="AB35" s="147"/>
      <c r="AC35" s="147"/>
      <c r="AD35" s="147"/>
      <c r="AE35" s="147"/>
      <c r="AF35" s="147" t="s">
        <v>384</v>
      </c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ht="22.5" outlineLevel="1" x14ac:dyDescent="0.2">
      <c r="A36" s="176">
        <v>25</v>
      </c>
      <c r="B36" s="177" t="s">
        <v>3606</v>
      </c>
      <c r="C36" s="186" t="s">
        <v>3607</v>
      </c>
      <c r="D36" s="178" t="s">
        <v>380</v>
      </c>
      <c r="E36" s="179">
        <v>20</v>
      </c>
      <c r="F36" s="174"/>
      <c r="G36" s="181">
        <f t="shared" si="7"/>
        <v>0</v>
      </c>
      <c r="H36" s="157">
        <v>0</v>
      </c>
      <c r="I36" s="156">
        <f t="shared" si="8"/>
        <v>0</v>
      </c>
      <c r="J36" s="157">
        <v>160</v>
      </c>
      <c r="K36" s="156">
        <f t="shared" si="9"/>
        <v>3200</v>
      </c>
      <c r="L36" s="156">
        <v>21</v>
      </c>
      <c r="M36" s="156">
        <f t="shared" si="10"/>
        <v>0</v>
      </c>
      <c r="N36" s="156">
        <v>0.23</v>
      </c>
      <c r="O36" s="156">
        <f t="shared" si="11"/>
        <v>4.5999999999999996</v>
      </c>
      <c r="P36" s="156">
        <v>0</v>
      </c>
      <c r="Q36" s="156">
        <f t="shared" si="12"/>
        <v>0</v>
      </c>
      <c r="R36" s="156"/>
      <c r="S36" s="156" t="s">
        <v>485</v>
      </c>
      <c r="T36" s="156" t="s">
        <v>382</v>
      </c>
      <c r="U36" s="156">
        <v>0</v>
      </c>
      <c r="V36" s="156">
        <f t="shared" si="13"/>
        <v>0</v>
      </c>
      <c r="W36" s="156"/>
      <c r="X36" s="156" t="s">
        <v>383</v>
      </c>
      <c r="Y36" s="147"/>
      <c r="Z36" s="147"/>
      <c r="AA36" s="147"/>
      <c r="AB36" s="147"/>
      <c r="AC36" s="147"/>
      <c r="AD36" s="147"/>
      <c r="AE36" s="147"/>
      <c r="AF36" s="147" t="s">
        <v>384</v>
      </c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ht="22.5" outlineLevel="1" x14ac:dyDescent="0.2">
      <c r="A37" s="176">
        <v>26</v>
      </c>
      <c r="B37" s="177" t="s">
        <v>3608</v>
      </c>
      <c r="C37" s="186" t="s">
        <v>3609</v>
      </c>
      <c r="D37" s="178" t="s">
        <v>380</v>
      </c>
      <c r="E37" s="179">
        <v>20</v>
      </c>
      <c r="F37" s="174"/>
      <c r="G37" s="181">
        <f t="shared" si="7"/>
        <v>0</v>
      </c>
      <c r="H37" s="157">
        <v>0</v>
      </c>
      <c r="I37" s="156">
        <f t="shared" si="8"/>
        <v>0</v>
      </c>
      <c r="J37" s="157">
        <v>357</v>
      </c>
      <c r="K37" s="156">
        <f t="shared" si="9"/>
        <v>7140</v>
      </c>
      <c r="L37" s="156">
        <v>21</v>
      </c>
      <c r="M37" s="156">
        <f t="shared" si="10"/>
        <v>0</v>
      </c>
      <c r="N37" s="156">
        <v>8.4250000000000005E-2</v>
      </c>
      <c r="O37" s="156">
        <f t="shared" si="11"/>
        <v>1.69</v>
      </c>
      <c r="P37" s="156">
        <v>0</v>
      </c>
      <c r="Q37" s="156">
        <f t="shared" si="12"/>
        <v>0</v>
      </c>
      <c r="R37" s="156"/>
      <c r="S37" s="156" t="s">
        <v>485</v>
      </c>
      <c r="T37" s="156" t="s">
        <v>382</v>
      </c>
      <c r="U37" s="156">
        <v>0</v>
      </c>
      <c r="V37" s="156">
        <f t="shared" si="13"/>
        <v>0</v>
      </c>
      <c r="W37" s="156"/>
      <c r="X37" s="156" t="s">
        <v>383</v>
      </c>
      <c r="Y37" s="147"/>
      <c r="Z37" s="147"/>
      <c r="AA37" s="147"/>
      <c r="AB37" s="147"/>
      <c r="AC37" s="147"/>
      <c r="AD37" s="147"/>
      <c r="AE37" s="147"/>
      <c r="AF37" s="147" t="s">
        <v>384</v>
      </c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outlineLevel="1" x14ac:dyDescent="0.2">
      <c r="A38" s="170">
        <v>27</v>
      </c>
      <c r="B38" s="171" t="s">
        <v>3610</v>
      </c>
      <c r="C38" s="184" t="s">
        <v>3611</v>
      </c>
      <c r="D38" s="172" t="s">
        <v>380</v>
      </c>
      <c r="E38" s="173">
        <v>20</v>
      </c>
      <c r="F38" s="174"/>
      <c r="G38" s="175">
        <f t="shared" si="7"/>
        <v>0</v>
      </c>
      <c r="H38" s="157">
        <v>415</v>
      </c>
      <c r="I38" s="156">
        <f t="shared" si="8"/>
        <v>8300</v>
      </c>
      <c r="J38" s="157">
        <v>0</v>
      </c>
      <c r="K38" s="156">
        <f t="shared" si="9"/>
        <v>0</v>
      </c>
      <c r="L38" s="156">
        <v>21</v>
      </c>
      <c r="M38" s="156">
        <f t="shared" si="10"/>
        <v>0</v>
      </c>
      <c r="N38" s="156">
        <v>0.216</v>
      </c>
      <c r="O38" s="156">
        <f t="shared" si="11"/>
        <v>4.32</v>
      </c>
      <c r="P38" s="156">
        <v>0</v>
      </c>
      <c r="Q38" s="156">
        <f t="shared" si="12"/>
        <v>0</v>
      </c>
      <c r="R38" s="156"/>
      <c r="S38" s="156" t="s">
        <v>485</v>
      </c>
      <c r="T38" s="156" t="s">
        <v>382</v>
      </c>
      <c r="U38" s="156">
        <v>0</v>
      </c>
      <c r="V38" s="156">
        <f t="shared" si="13"/>
        <v>0</v>
      </c>
      <c r="W38" s="156"/>
      <c r="X38" s="156" t="s">
        <v>407</v>
      </c>
      <c r="Y38" s="147"/>
      <c r="Z38" s="147"/>
      <c r="AA38" s="147"/>
      <c r="AB38" s="147"/>
      <c r="AC38" s="147"/>
      <c r="AD38" s="147"/>
      <c r="AE38" s="147"/>
      <c r="AF38" s="147" t="s">
        <v>408</v>
      </c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 outlineLevel="1" x14ac:dyDescent="0.2">
      <c r="A39" s="154"/>
      <c r="B39" s="155"/>
      <c r="C39" s="249" t="s">
        <v>3366</v>
      </c>
      <c r="D39" s="250"/>
      <c r="E39" s="250"/>
      <c r="F39" s="250"/>
      <c r="G39" s="250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47"/>
      <c r="Z39" s="147"/>
      <c r="AA39" s="147"/>
      <c r="AB39" s="147"/>
      <c r="AC39" s="147"/>
      <c r="AD39" s="147"/>
      <c r="AE39" s="147"/>
      <c r="AF39" s="147" t="s">
        <v>655</v>
      </c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 outlineLevel="1" x14ac:dyDescent="0.2">
      <c r="A40" s="154"/>
      <c r="B40" s="155"/>
      <c r="C40" s="247" t="s">
        <v>3612</v>
      </c>
      <c r="D40" s="248"/>
      <c r="E40" s="248"/>
      <c r="F40" s="248"/>
      <c r="G40" s="248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47"/>
      <c r="Z40" s="147"/>
      <c r="AA40" s="147"/>
      <c r="AB40" s="147"/>
      <c r="AC40" s="147"/>
      <c r="AD40" s="147"/>
      <c r="AE40" s="147"/>
      <c r="AF40" s="147" t="s">
        <v>655</v>
      </c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 x14ac:dyDescent="0.2">
      <c r="A41" s="164" t="s">
        <v>376</v>
      </c>
      <c r="B41" s="165" t="s">
        <v>276</v>
      </c>
      <c r="C41" s="183" t="s">
        <v>277</v>
      </c>
      <c r="D41" s="166"/>
      <c r="E41" s="167"/>
      <c r="F41" s="168"/>
      <c r="G41" s="169">
        <f>SUMIF(AF42:AF72,"&lt;&gt;NOR",G42:G72)</f>
        <v>0</v>
      </c>
      <c r="H41" s="163"/>
      <c r="I41" s="163">
        <f>SUM(I42:I72)</f>
        <v>154286</v>
      </c>
      <c r="J41" s="163"/>
      <c r="K41" s="163">
        <f>SUM(K42:K72)</f>
        <v>433671.54000000004</v>
      </c>
      <c r="L41" s="163"/>
      <c r="M41" s="163">
        <f>SUM(M42:M72)</f>
        <v>0</v>
      </c>
      <c r="N41" s="163"/>
      <c r="O41" s="163">
        <f>SUM(O42:O72)</f>
        <v>39.289999999999992</v>
      </c>
      <c r="P41" s="163"/>
      <c r="Q41" s="163">
        <f>SUM(Q42:Q72)</f>
        <v>10.45</v>
      </c>
      <c r="R41" s="163"/>
      <c r="S41" s="163"/>
      <c r="T41" s="163"/>
      <c r="U41" s="163"/>
      <c r="V41" s="163">
        <f>SUM(V42:V72)</f>
        <v>0</v>
      </c>
      <c r="W41" s="163"/>
      <c r="X41" s="163"/>
      <c r="AF41" t="s">
        <v>377</v>
      </c>
    </row>
    <row r="42" spans="1:59" ht="22.5" outlineLevel="1" x14ac:dyDescent="0.2">
      <c r="A42" s="176">
        <v>28</v>
      </c>
      <c r="B42" s="177" t="s">
        <v>3528</v>
      </c>
      <c r="C42" s="186" t="s">
        <v>3529</v>
      </c>
      <c r="D42" s="178" t="s">
        <v>429</v>
      </c>
      <c r="E42" s="179">
        <v>2</v>
      </c>
      <c r="F42" s="174"/>
      <c r="G42" s="181">
        <f t="shared" ref="G42:G53" si="14">ROUND(E42*F42,2)</f>
        <v>0</v>
      </c>
      <c r="H42" s="157">
        <v>0</v>
      </c>
      <c r="I42" s="156">
        <f t="shared" ref="I42:I53" si="15">ROUND(E42*H42,2)</f>
        <v>0</v>
      </c>
      <c r="J42" s="157">
        <v>9120</v>
      </c>
      <c r="K42" s="156">
        <f t="shared" ref="K42:K53" si="16">ROUND(E42*J42,2)</f>
        <v>18240</v>
      </c>
      <c r="L42" s="156">
        <v>21</v>
      </c>
      <c r="M42" s="156">
        <f t="shared" ref="M42:M53" si="17">G42*(1+L42/100)</f>
        <v>0</v>
      </c>
      <c r="N42" s="156">
        <v>1.4732499999999999</v>
      </c>
      <c r="O42" s="156">
        <f t="shared" ref="O42:O53" si="18">ROUND(E42*N42,2)</f>
        <v>2.95</v>
      </c>
      <c r="P42" s="156">
        <v>0</v>
      </c>
      <c r="Q42" s="156">
        <f t="shared" ref="Q42:Q53" si="19">ROUND(E42*P42,2)</f>
        <v>0</v>
      </c>
      <c r="R42" s="156"/>
      <c r="S42" s="156" t="s">
        <v>485</v>
      </c>
      <c r="T42" s="156" t="s">
        <v>382</v>
      </c>
      <c r="U42" s="156">
        <v>0</v>
      </c>
      <c r="V42" s="156">
        <f t="shared" ref="V42:V53" si="20">ROUND(E42*U42,2)</f>
        <v>0</v>
      </c>
      <c r="W42" s="156"/>
      <c r="X42" s="156" t="s">
        <v>383</v>
      </c>
      <c r="Y42" s="147"/>
      <c r="Z42" s="147"/>
      <c r="AA42" s="147"/>
      <c r="AB42" s="147"/>
      <c r="AC42" s="147"/>
      <c r="AD42" s="147"/>
      <c r="AE42" s="147"/>
      <c r="AF42" s="147" t="s">
        <v>384</v>
      </c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 outlineLevel="1" x14ac:dyDescent="0.2">
      <c r="A43" s="176">
        <v>29</v>
      </c>
      <c r="B43" s="177" t="s">
        <v>3613</v>
      </c>
      <c r="C43" s="186" t="s">
        <v>3614</v>
      </c>
      <c r="D43" s="178" t="s">
        <v>1884</v>
      </c>
      <c r="E43" s="179">
        <v>1</v>
      </c>
      <c r="F43" s="174"/>
      <c r="G43" s="181">
        <f t="shared" si="14"/>
        <v>0</v>
      </c>
      <c r="H43" s="157">
        <v>0</v>
      </c>
      <c r="I43" s="156">
        <f t="shared" si="15"/>
        <v>0</v>
      </c>
      <c r="J43" s="157">
        <v>3890</v>
      </c>
      <c r="K43" s="156">
        <f t="shared" si="16"/>
        <v>3890</v>
      </c>
      <c r="L43" s="156">
        <v>21</v>
      </c>
      <c r="M43" s="156">
        <f t="shared" si="17"/>
        <v>0</v>
      </c>
      <c r="N43" s="156">
        <v>0</v>
      </c>
      <c r="O43" s="156">
        <f t="shared" si="18"/>
        <v>0</v>
      </c>
      <c r="P43" s="156">
        <v>0</v>
      </c>
      <c r="Q43" s="156">
        <f t="shared" si="19"/>
        <v>0</v>
      </c>
      <c r="R43" s="156"/>
      <c r="S43" s="156" t="s">
        <v>485</v>
      </c>
      <c r="T43" s="156" t="s">
        <v>382</v>
      </c>
      <c r="U43" s="156">
        <v>0</v>
      </c>
      <c r="V43" s="156">
        <f t="shared" si="20"/>
        <v>0</v>
      </c>
      <c r="W43" s="156"/>
      <c r="X43" s="156" t="s">
        <v>383</v>
      </c>
      <c r="Y43" s="147"/>
      <c r="Z43" s="147"/>
      <c r="AA43" s="147"/>
      <c r="AB43" s="147"/>
      <c r="AC43" s="147"/>
      <c r="AD43" s="147"/>
      <c r="AE43" s="147"/>
      <c r="AF43" s="147" t="s">
        <v>384</v>
      </c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 ht="22.5" outlineLevel="1" x14ac:dyDescent="0.2">
      <c r="A44" s="176">
        <v>30</v>
      </c>
      <c r="B44" s="177" t="s">
        <v>3615</v>
      </c>
      <c r="C44" s="186" t="s">
        <v>3616</v>
      </c>
      <c r="D44" s="178" t="s">
        <v>397</v>
      </c>
      <c r="E44" s="179">
        <v>15.34</v>
      </c>
      <c r="F44" s="174"/>
      <c r="G44" s="181">
        <f t="shared" si="14"/>
        <v>0</v>
      </c>
      <c r="H44" s="157">
        <v>0</v>
      </c>
      <c r="I44" s="156">
        <f t="shared" si="15"/>
        <v>0</v>
      </c>
      <c r="J44" s="157">
        <v>176</v>
      </c>
      <c r="K44" s="156">
        <f t="shared" si="16"/>
        <v>2699.84</v>
      </c>
      <c r="L44" s="156">
        <v>21</v>
      </c>
      <c r="M44" s="156">
        <f t="shared" si="17"/>
        <v>0</v>
      </c>
      <c r="N44" s="156">
        <v>1.31E-3</v>
      </c>
      <c r="O44" s="156">
        <f t="shared" si="18"/>
        <v>0.02</v>
      </c>
      <c r="P44" s="156">
        <v>0</v>
      </c>
      <c r="Q44" s="156">
        <f t="shared" si="19"/>
        <v>0</v>
      </c>
      <c r="R44" s="156"/>
      <c r="S44" s="156" t="s">
        <v>485</v>
      </c>
      <c r="T44" s="156" t="s">
        <v>382</v>
      </c>
      <c r="U44" s="156">
        <v>0</v>
      </c>
      <c r="V44" s="156">
        <f t="shared" si="20"/>
        <v>0</v>
      </c>
      <c r="W44" s="156"/>
      <c r="X44" s="156" t="s">
        <v>383</v>
      </c>
      <c r="Y44" s="147"/>
      <c r="Z44" s="147"/>
      <c r="AA44" s="147"/>
      <c r="AB44" s="147"/>
      <c r="AC44" s="147"/>
      <c r="AD44" s="147"/>
      <c r="AE44" s="147"/>
      <c r="AF44" s="147" t="s">
        <v>384</v>
      </c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 ht="22.5" outlineLevel="1" x14ac:dyDescent="0.2">
      <c r="A45" s="176">
        <v>31</v>
      </c>
      <c r="B45" s="177" t="s">
        <v>3530</v>
      </c>
      <c r="C45" s="186" t="s">
        <v>3531</v>
      </c>
      <c r="D45" s="178" t="s">
        <v>397</v>
      </c>
      <c r="E45" s="179">
        <v>7.04</v>
      </c>
      <c r="F45" s="174"/>
      <c r="G45" s="181">
        <f t="shared" si="14"/>
        <v>0</v>
      </c>
      <c r="H45" s="157">
        <v>0</v>
      </c>
      <c r="I45" s="156">
        <f t="shared" si="15"/>
        <v>0</v>
      </c>
      <c r="J45" s="157">
        <v>223</v>
      </c>
      <c r="K45" s="156">
        <f t="shared" si="16"/>
        <v>1569.92</v>
      </c>
      <c r="L45" s="156">
        <v>21</v>
      </c>
      <c r="M45" s="156">
        <f t="shared" si="17"/>
        <v>0</v>
      </c>
      <c r="N45" s="156">
        <v>7.4599999999999996E-3</v>
      </c>
      <c r="O45" s="156">
        <f t="shared" si="18"/>
        <v>0.05</v>
      </c>
      <c r="P45" s="156">
        <v>0</v>
      </c>
      <c r="Q45" s="156">
        <f t="shared" si="19"/>
        <v>0</v>
      </c>
      <c r="R45" s="156"/>
      <c r="S45" s="156" t="s">
        <v>485</v>
      </c>
      <c r="T45" s="156" t="s">
        <v>382</v>
      </c>
      <c r="U45" s="156">
        <v>0</v>
      </c>
      <c r="V45" s="156">
        <f t="shared" si="20"/>
        <v>0</v>
      </c>
      <c r="W45" s="156"/>
      <c r="X45" s="156" t="s">
        <v>383</v>
      </c>
      <c r="Y45" s="147"/>
      <c r="Z45" s="147"/>
      <c r="AA45" s="147"/>
      <c r="AB45" s="147"/>
      <c r="AC45" s="147"/>
      <c r="AD45" s="147"/>
      <c r="AE45" s="147"/>
      <c r="AF45" s="147" t="s">
        <v>384</v>
      </c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 ht="22.5" outlineLevel="1" x14ac:dyDescent="0.2">
      <c r="A46" s="176">
        <v>32</v>
      </c>
      <c r="B46" s="177" t="s">
        <v>3532</v>
      </c>
      <c r="C46" s="186" t="s">
        <v>3533</v>
      </c>
      <c r="D46" s="178" t="s">
        <v>397</v>
      </c>
      <c r="E46" s="179">
        <v>61.91</v>
      </c>
      <c r="F46" s="174"/>
      <c r="G46" s="181">
        <f t="shared" si="14"/>
        <v>0</v>
      </c>
      <c r="H46" s="157">
        <v>0</v>
      </c>
      <c r="I46" s="156">
        <f t="shared" si="15"/>
        <v>0</v>
      </c>
      <c r="J46" s="157">
        <v>437</v>
      </c>
      <c r="K46" s="156">
        <f t="shared" si="16"/>
        <v>27054.67</v>
      </c>
      <c r="L46" s="156">
        <v>21</v>
      </c>
      <c r="M46" s="156">
        <f t="shared" si="17"/>
        <v>0</v>
      </c>
      <c r="N46" s="156">
        <v>4.2199999999999998E-3</v>
      </c>
      <c r="O46" s="156">
        <f t="shared" si="18"/>
        <v>0.26</v>
      </c>
      <c r="P46" s="156">
        <v>0</v>
      </c>
      <c r="Q46" s="156">
        <f t="shared" si="19"/>
        <v>0</v>
      </c>
      <c r="R46" s="156"/>
      <c r="S46" s="156" t="s">
        <v>485</v>
      </c>
      <c r="T46" s="156" t="s">
        <v>382</v>
      </c>
      <c r="U46" s="156">
        <v>0</v>
      </c>
      <c r="V46" s="156">
        <f t="shared" si="20"/>
        <v>0</v>
      </c>
      <c r="W46" s="156"/>
      <c r="X46" s="156" t="s">
        <v>383</v>
      </c>
      <c r="Y46" s="147"/>
      <c r="Z46" s="147"/>
      <c r="AA46" s="147"/>
      <c r="AB46" s="147"/>
      <c r="AC46" s="147"/>
      <c r="AD46" s="147"/>
      <c r="AE46" s="147"/>
      <c r="AF46" s="147" t="s">
        <v>384</v>
      </c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 ht="22.5" outlineLevel="1" x14ac:dyDescent="0.2">
      <c r="A47" s="176">
        <v>33</v>
      </c>
      <c r="B47" s="177" t="s">
        <v>3534</v>
      </c>
      <c r="C47" s="186" t="s">
        <v>3535</v>
      </c>
      <c r="D47" s="178" t="s">
        <v>397</v>
      </c>
      <c r="E47" s="179">
        <v>10.97</v>
      </c>
      <c r="F47" s="174"/>
      <c r="G47" s="181">
        <f t="shared" si="14"/>
        <v>0</v>
      </c>
      <c r="H47" s="157">
        <v>0</v>
      </c>
      <c r="I47" s="156">
        <f t="shared" si="15"/>
        <v>0</v>
      </c>
      <c r="J47" s="157">
        <v>579</v>
      </c>
      <c r="K47" s="156">
        <f t="shared" si="16"/>
        <v>6351.63</v>
      </c>
      <c r="L47" s="156">
        <v>21</v>
      </c>
      <c r="M47" s="156">
        <f t="shared" si="17"/>
        <v>0</v>
      </c>
      <c r="N47" s="156">
        <v>6.5599999999999999E-3</v>
      </c>
      <c r="O47" s="156">
        <f t="shared" si="18"/>
        <v>7.0000000000000007E-2</v>
      </c>
      <c r="P47" s="156">
        <v>0</v>
      </c>
      <c r="Q47" s="156">
        <f t="shared" si="19"/>
        <v>0</v>
      </c>
      <c r="R47" s="156"/>
      <c r="S47" s="156" t="s">
        <v>485</v>
      </c>
      <c r="T47" s="156" t="s">
        <v>382</v>
      </c>
      <c r="U47" s="156">
        <v>0</v>
      </c>
      <c r="V47" s="156">
        <f t="shared" si="20"/>
        <v>0</v>
      </c>
      <c r="W47" s="156"/>
      <c r="X47" s="156" t="s">
        <v>383</v>
      </c>
      <c r="Y47" s="147"/>
      <c r="Z47" s="147"/>
      <c r="AA47" s="147"/>
      <c r="AB47" s="147"/>
      <c r="AC47" s="147"/>
      <c r="AD47" s="147"/>
      <c r="AE47" s="147"/>
      <c r="AF47" s="147" t="s">
        <v>384</v>
      </c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 ht="22.5" outlineLevel="1" x14ac:dyDescent="0.2">
      <c r="A48" s="176">
        <v>34</v>
      </c>
      <c r="B48" s="177" t="s">
        <v>3617</v>
      </c>
      <c r="C48" s="186" t="s">
        <v>3618</v>
      </c>
      <c r="D48" s="178" t="s">
        <v>397</v>
      </c>
      <c r="E48" s="179">
        <v>65.69</v>
      </c>
      <c r="F48" s="174"/>
      <c r="G48" s="181">
        <f t="shared" si="14"/>
        <v>0</v>
      </c>
      <c r="H48" s="157">
        <v>0</v>
      </c>
      <c r="I48" s="156">
        <f t="shared" si="15"/>
        <v>0</v>
      </c>
      <c r="J48" s="157">
        <v>792</v>
      </c>
      <c r="K48" s="156">
        <f t="shared" si="16"/>
        <v>52026.48</v>
      </c>
      <c r="L48" s="156">
        <v>21</v>
      </c>
      <c r="M48" s="156">
        <f t="shared" si="17"/>
        <v>0</v>
      </c>
      <c r="N48" s="156">
        <v>1.323E-2</v>
      </c>
      <c r="O48" s="156">
        <f t="shared" si="18"/>
        <v>0.87</v>
      </c>
      <c r="P48" s="156">
        <v>0</v>
      </c>
      <c r="Q48" s="156">
        <f t="shared" si="19"/>
        <v>0</v>
      </c>
      <c r="R48" s="156"/>
      <c r="S48" s="156" t="s">
        <v>485</v>
      </c>
      <c r="T48" s="156" t="s">
        <v>382</v>
      </c>
      <c r="U48" s="156">
        <v>0</v>
      </c>
      <c r="V48" s="156">
        <f t="shared" si="20"/>
        <v>0</v>
      </c>
      <c r="W48" s="156"/>
      <c r="X48" s="156" t="s">
        <v>383</v>
      </c>
      <c r="Y48" s="147"/>
      <c r="Z48" s="147"/>
      <c r="AA48" s="147"/>
      <c r="AB48" s="147"/>
      <c r="AC48" s="147"/>
      <c r="AD48" s="147"/>
      <c r="AE48" s="147"/>
      <c r="AF48" s="147" t="s">
        <v>384</v>
      </c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</row>
    <row r="49" spans="1:59" outlineLevel="1" x14ac:dyDescent="0.2">
      <c r="A49" s="176">
        <v>35</v>
      </c>
      <c r="B49" s="177" t="s">
        <v>3619</v>
      </c>
      <c r="C49" s="186" t="s">
        <v>3620</v>
      </c>
      <c r="D49" s="178" t="s">
        <v>397</v>
      </c>
      <c r="E49" s="179">
        <v>10</v>
      </c>
      <c r="F49" s="174"/>
      <c r="G49" s="181">
        <f t="shared" si="14"/>
        <v>0</v>
      </c>
      <c r="H49" s="157">
        <v>0</v>
      </c>
      <c r="I49" s="156">
        <f t="shared" si="15"/>
        <v>0</v>
      </c>
      <c r="J49" s="157">
        <v>63.4</v>
      </c>
      <c r="K49" s="156">
        <f t="shared" si="16"/>
        <v>634</v>
      </c>
      <c r="L49" s="156">
        <v>21</v>
      </c>
      <c r="M49" s="156">
        <f t="shared" si="17"/>
        <v>0</v>
      </c>
      <c r="N49" s="156">
        <v>0</v>
      </c>
      <c r="O49" s="156">
        <f t="shared" si="18"/>
        <v>0</v>
      </c>
      <c r="P49" s="156">
        <v>5.0000000000000001E-3</v>
      </c>
      <c r="Q49" s="156">
        <f t="shared" si="19"/>
        <v>0.05</v>
      </c>
      <c r="R49" s="156"/>
      <c r="S49" s="156" t="s">
        <v>485</v>
      </c>
      <c r="T49" s="156" t="s">
        <v>382</v>
      </c>
      <c r="U49" s="156">
        <v>0</v>
      </c>
      <c r="V49" s="156">
        <f t="shared" si="20"/>
        <v>0</v>
      </c>
      <c r="W49" s="156"/>
      <c r="X49" s="156" t="s">
        <v>383</v>
      </c>
      <c r="Y49" s="147"/>
      <c r="Z49" s="147"/>
      <c r="AA49" s="147"/>
      <c r="AB49" s="147"/>
      <c r="AC49" s="147"/>
      <c r="AD49" s="147"/>
      <c r="AE49" s="147"/>
      <c r="AF49" s="147" t="s">
        <v>384</v>
      </c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 ht="22.5" outlineLevel="1" x14ac:dyDescent="0.2">
      <c r="A50" s="176">
        <v>36</v>
      </c>
      <c r="B50" s="177" t="s">
        <v>3621</v>
      </c>
      <c r="C50" s="186" t="s">
        <v>3622</v>
      </c>
      <c r="D50" s="178" t="s">
        <v>397</v>
      </c>
      <c r="E50" s="179">
        <v>60</v>
      </c>
      <c r="F50" s="174"/>
      <c r="G50" s="181">
        <f t="shared" si="14"/>
        <v>0</v>
      </c>
      <c r="H50" s="157">
        <v>0</v>
      </c>
      <c r="I50" s="156">
        <f t="shared" si="15"/>
        <v>0</v>
      </c>
      <c r="J50" s="157">
        <v>69.900000000000006</v>
      </c>
      <c r="K50" s="156">
        <f t="shared" si="16"/>
        <v>4194</v>
      </c>
      <c r="L50" s="156">
        <v>21</v>
      </c>
      <c r="M50" s="156">
        <f t="shared" si="17"/>
        <v>0</v>
      </c>
      <c r="N50" s="156">
        <v>0</v>
      </c>
      <c r="O50" s="156">
        <f t="shared" si="18"/>
        <v>0</v>
      </c>
      <c r="P50" s="156">
        <v>1.4999999999999999E-2</v>
      </c>
      <c r="Q50" s="156">
        <f t="shared" si="19"/>
        <v>0.9</v>
      </c>
      <c r="R50" s="156"/>
      <c r="S50" s="156" t="s">
        <v>485</v>
      </c>
      <c r="T50" s="156" t="s">
        <v>382</v>
      </c>
      <c r="U50" s="156">
        <v>0</v>
      </c>
      <c r="V50" s="156">
        <f t="shared" si="20"/>
        <v>0</v>
      </c>
      <c r="W50" s="156"/>
      <c r="X50" s="156" t="s">
        <v>383</v>
      </c>
      <c r="Y50" s="147"/>
      <c r="Z50" s="147"/>
      <c r="AA50" s="147"/>
      <c r="AB50" s="147"/>
      <c r="AC50" s="147"/>
      <c r="AD50" s="147"/>
      <c r="AE50" s="147"/>
      <c r="AF50" s="147" t="s">
        <v>384</v>
      </c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 ht="22.5" outlineLevel="1" x14ac:dyDescent="0.2">
      <c r="A51" s="176">
        <v>37</v>
      </c>
      <c r="B51" s="177" t="s">
        <v>3538</v>
      </c>
      <c r="C51" s="186" t="s">
        <v>3539</v>
      </c>
      <c r="D51" s="178" t="s">
        <v>406</v>
      </c>
      <c r="E51" s="179">
        <v>4.95</v>
      </c>
      <c r="F51" s="174"/>
      <c r="G51" s="181">
        <f t="shared" si="14"/>
        <v>0</v>
      </c>
      <c r="H51" s="157">
        <v>0</v>
      </c>
      <c r="I51" s="156">
        <f t="shared" si="15"/>
        <v>0</v>
      </c>
      <c r="J51" s="157">
        <v>4480</v>
      </c>
      <c r="K51" s="156">
        <f t="shared" si="16"/>
        <v>22176</v>
      </c>
      <c r="L51" s="156">
        <v>21</v>
      </c>
      <c r="M51" s="156">
        <f t="shared" si="17"/>
        <v>0</v>
      </c>
      <c r="N51" s="156">
        <v>0</v>
      </c>
      <c r="O51" s="156">
        <f t="shared" si="18"/>
        <v>0</v>
      </c>
      <c r="P51" s="156">
        <v>1.92</v>
      </c>
      <c r="Q51" s="156">
        <f t="shared" si="19"/>
        <v>9.5</v>
      </c>
      <c r="R51" s="156"/>
      <c r="S51" s="156" t="s">
        <v>485</v>
      </c>
      <c r="T51" s="156" t="s">
        <v>382</v>
      </c>
      <c r="U51" s="156">
        <v>0</v>
      </c>
      <c r="V51" s="156">
        <f t="shared" si="20"/>
        <v>0</v>
      </c>
      <c r="W51" s="156"/>
      <c r="X51" s="156" t="s">
        <v>383</v>
      </c>
      <c r="Y51" s="147"/>
      <c r="Z51" s="147"/>
      <c r="AA51" s="147"/>
      <c r="AB51" s="147"/>
      <c r="AC51" s="147"/>
      <c r="AD51" s="147"/>
      <c r="AE51" s="147"/>
      <c r="AF51" s="147" t="s">
        <v>384</v>
      </c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 ht="22.5" outlineLevel="1" x14ac:dyDescent="0.2">
      <c r="A52" s="176">
        <v>38</v>
      </c>
      <c r="B52" s="177" t="s">
        <v>3560</v>
      </c>
      <c r="C52" s="186" t="s">
        <v>3623</v>
      </c>
      <c r="D52" s="178" t="s">
        <v>1884</v>
      </c>
      <c r="E52" s="179">
        <v>1</v>
      </c>
      <c r="F52" s="174"/>
      <c r="G52" s="181">
        <f t="shared" si="14"/>
        <v>0</v>
      </c>
      <c r="H52" s="157">
        <v>0</v>
      </c>
      <c r="I52" s="156">
        <f t="shared" si="15"/>
        <v>0</v>
      </c>
      <c r="J52" s="157">
        <v>28970</v>
      </c>
      <c r="K52" s="156">
        <f t="shared" si="16"/>
        <v>28970</v>
      </c>
      <c r="L52" s="156">
        <v>21</v>
      </c>
      <c r="M52" s="156">
        <f t="shared" si="17"/>
        <v>0</v>
      </c>
      <c r="N52" s="156">
        <v>0</v>
      </c>
      <c r="O52" s="156">
        <f t="shared" si="18"/>
        <v>0</v>
      </c>
      <c r="P52" s="156">
        <v>0</v>
      </c>
      <c r="Q52" s="156">
        <f t="shared" si="19"/>
        <v>0</v>
      </c>
      <c r="R52" s="156"/>
      <c r="S52" s="156" t="s">
        <v>485</v>
      </c>
      <c r="T52" s="156" t="s">
        <v>382</v>
      </c>
      <c r="U52" s="156">
        <v>0</v>
      </c>
      <c r="V52" s="156">
        <f t="shared" si="20"/>
        <v>0</v>
      </c>
      <c r="W52" s="156"/>
      <c r="X52" s="156" t="s">
        <v>383</v>
      </c>
      <c r="Y52" s="147"/>
      <c r="Z52" s="147"/>
      <c r="AA52" s="147"/>
      <c r="AB52" s="147"/>
      <c r="AC52" s="147"/>
      <c r="AD52" s="147"/>
      <c r="AE52" s="147"/>
      <c r="AF52" s="147" t="s">
        <v>384</v>
      </c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 ht="45" outlineLevel="1" x14ac:dyDescent="0.2">
      <c r="A53" s="170">
        <v>39</v>
      </c>
      <c r="B53" s="171" t="s">
        <v>3562</v>
      </c>
      <c r="C53" s="184" t="s">
        <v>3624</v>
      </c>
      <c r="D53" s="172" t="s">
        <v>1884</v>
      </c>
      <c r="E53" s="173">
        <v>1</v>
      </c>
      <c r="F53" s="174"/>
      <c r="G53" s="175">
        <f t="shared" si="14"/>
        <v>0</v>
      </c>
      <c r="H53" s="157">
        <v>0</v>
      </c>
      <c r="I53" s="156">
        <f t="shared" si="15"/>
        <v>0</v>
      </c>
      <c r="J53" s="157">
        <v>58900</v>
      </c>
      <c r="K53" s="156">
        <f t="shared" si="16"/>
        <v>58900</v>
      </c>
      <c r="L53" s="156">
        <v>21</v>
      </c>
      <c r="M53" s="156">
        <f t="shared" si="17"/>
        <v>0</v>
      </c>
      <c r="N53" s="156">
        <v>0</v>
      </c>
      <c r="O53" s="156">
        <f t="shared" si="18"/>
        <v>0</v>
      </c>
      <c r="P53" s="156">
        <v>0</v>
      </c>
      <c r="Q53" s="156">
        <f t="shared" si="19"/>
        <v>0</v>
      </c>
      <c r="R53" s="156"/>
      <c r="S53" s="156" t="s">
        <v>485</v>
      </c>
      <c r="T53" s="156" t="s">
        <v>382</v>
      </c>
      <c r="U53" s="156">
        <v>0</v>
      </c>
      <c r="V53" s="156">
        <f t="shared" si="20"/>
        <v>0</v>
      </c>
      <c r="W53" s="156"/>
      <c r="X53" s="156" t="s">
        <v>383</v>
      </c>
      <c r="Y53" s="147"/>
      <c r="Z53" s="147"/>
      <c r="AA53" s="147"/>
      <c r="AB53" s="147"/>
      <c r="AC53" s="147"/>
      <c r="AD53" s="147"/>
      <c r="AE53" s="147"/>
      <c r="AF53" s="147" t="s">
        <v>384</v>
      </c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 outlineLevel="1" x14ac:dyDescent="0.2">
      <c r="A54" s="154"/>
      <c r="B54" s="155"/>
      <c r="C54" s="249" t="s">
        <v>3625</v>
      </c>
      <c r="D54" s="250"/>
      <c r="E54" s="250"/>
      <c r="F54" s="250"/>
      <c r="G54" s="250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47"/>
      <c r="Z54" s="147"/>
      <c r="AA54" s="147"/>
      <c r="AB54" s="147"/>
      <c r="AC54" s="147"/>
      <c r="AD54" s="147"/>
      <c r="AE54" s="147"/>
      <c r="AF54" s="147" t="s">
        <v>655</v>
      </c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</row>
    <row r="55" spans="1:59" ht="45" outlineLevel="1" x14ac:dyDescent="0.2">
      <c r="A55" s="170">
        <v>40</v>
      </c>
      <c r="B55" s="171" t="s">
        <v>3565</v>
      </c>
      <c r="C55" s="184" t="s">
        <v>3626</v>
      </c>
      <c r="D55" s="172" t="s">
        <v>1884</v>
      </c>
      <c r="E55" s="173">
        <v>1</v>
      </c>
      <c r="F55" s="174"/>
      <c r="G55" s="175">
        <f>ROUND(E55*F55,2)</f>
        <v>0</v>
      </c>
      <c r="H55" s="157">
        <v>0</v>
      </c>
      <c r="I55" s="156">
        <f>ROUND(E55*H55,2)</f>
        <v>0</v>
      </c>
      <c r="J55" s="157">
        <v>98700</v>
      </c>
      <c r="K55" s="156">
        <f>ROUND(E55*J55,2)</f>
        <v>98700</v>
      </c>
      <c r="L55" s="156">
        <v>21</v>
      </c>
      <c r="M55" s="156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6"/>
      <c r="S55" s="156" t="s">
        <v>485</v>
      </c>
      <c r="T55" s="156" t="s">
        <v>382</v>
      </c>
      <c r="U55" s="156">
        <v>0</v>
      </c>
      <c r="V55" s="156">
        <f>ROUND(E55*U55,2)</f>
        <v>0</v>
      </c>
      <c r="W55" s="156"/>
      <c r="X55" s="156" t="s">
        <v>383</v>
      </c>
      <c r="Y55" s="147"/>
      <c r="Z55" s="147"/>
      <c r="AA55" s="147"/>
      <c r="AB55" s="147"/>
      <c r="AC55" s="147"/>
      <c r="AD55" s="147"/>
      <c r="AE55" s="147"/>
      <c r="AF55" s="147" t="s">
        <v>384</v>
      </c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 outlineLevel="1" x14ac:dyDescent="0.2">
      <c r="A56" s="154"/>
      <c r="B56" s="155"/>
      <c r="C56" s="249" t="s">
        <v>3564</v>
      </c>
      <c r="D56" s="250"/>
      <c r="E56" s="250"/>
      <c r="F56" s="250"/>
      <c r="G56" s="250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47"/>
      <c r="Z56" s="147"/>
      <c r="AA56" s="147"/>
      <c r="AB56" s="147"/>
      <c r="AC56" s="147"/>
      <c r="AD56" s="147"/>
      <c r="AE56" s="147"/>
      <c r="AF56" s="147" t="s">
        <v>655</v>
      </c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</row>
    <row r="57" spans="1:59" outlineLevel="1" x14ac:dyDescent="0.2">
      <c r="A57" s="176">
        <v>41</v>
      </c>
      <c r="B57" s="177" t="s">
        <v>3567</v>
      </c>
      <c r="C57" s="186" t="s">
        <v>3627</v>
      </c>
      <c r="D57" s="178" t="s">
        <v>397</v>
      </c>
      <c r="E57" s="179">
        <v>13</v>
      </c>
      <c r="F57" s="174"/>
      <c r="G57" s="181">
        <f t="shared" ref="G57:G72" si="21">ROUND(E57*F57,2)</f>
        <v>0</v>
      </c>
      <c r="H57" s="157">
        <v>0</v>
      </c>
      <c r="I57" s="156">
        <f t="shared" ref="I57:I72" si="22">ROUND(E57*H57,2)</f>
        <v>0</v>
      </c>
      <c r="J57" s="157">
        <v>680</v>
      </c>
      <c r="K57" s="156">
        <f t="shared" ref="K57:K72" si="23">ROUND(E57*J57,2)</f>
        <v>8840</v>
      </c>
      <c r="L57" s="156">
        <v>21</v>
      </c>
      <c r="M57" s="156">
        <f t="shared" ref="M57:M72" si="24">G57*(1+L57/100)</f>
        <v>0</v>
      </c>
      <c r="N57" s="156">
        <v>0</v>
      </c>
      <c r="O57" s="156">
        <f t="shared" ref="O57:O72" si="25">ROUND(E57*N57,2)</f>
        <v>0</v>
      </c>
      <c r="P57" s="156">
        <v>0</v>
      </c>
      <c r="Q57" s="156">
        <f t="shared" ref="Q57:Q72" si="26">ROUND(E57*P57,2)</f>
        <v>0</v>
      </c>
      <c r="R57" s="156"/>
      <c r="S57" s="156" t="s">
        <v>485</v>
      </c>
      <c r="T57" s="156" t="s">
        <v>382</v>
      </c>
      <c r="U57" s="156">
        <v>0</v>
      </c>
      <c r="V57" s="156">
        <f t="shared" ref="V57:V72" si="27">ROUND(E57*U57,2)</f>
        <v>0</v>
      </c>
      <c r="W57" s="156"/>
      <c r="X57" s="156" t="s">
        <v>383</v>
      </c>
      <c r="Y57" s="147"/>
      <c r="Z57" s="147"/>
      <c r="AA57" s="147"/>
      <c r="AB57" s="147"/>
      <c r="AC57" s="147"/>
      <c r="AD57" s="147"/>
      <c r="AE57" s="147"/>
      <c r="AF57" s="147" t="s">
        <v>384</v>
      </c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 outlineLevel="1" x14ac:dyDescent="0.2">
      <c r="A58" s="176">
        <v>42</v>
      </c>
      <c r="B58" s="177" t="s">
        <v>3628</v>
      </c>
      <c r="C58" s="186" t="s">
        <v>3568</v>
      </c>
      <c r="D58" s="178" t="s">
        <v>429</v>
      </c>
      <c r="E58" s="179">
        <v>2</v>
      </c>
      <c r="F58" s="174"/>
      <c r="G58" s="181">
        <f t="shared" si="21"/>
        <v>0</v>
      </c>
      <c r="H58" s="157">
        <v>0</v>
      </c>
      <c r="I58" s="156">
        <f t="shared" si="22"/>
        <v>0</v>
      </c>
      <c r="J58" s="157">
        <v>1890</v>
      </c>
      <c r="K58" s="156">
        <f t="shared" si="23"/>
        <v>3780</v>
      </c>
      <c r="L58" s="156">
        <v>21</v>
      </c>
      <c r="M58" s="156">
        <f t="shared" si="24"/>
        <v>0</v>
      </c>
      <c r="N58" s="156">
        <v>0</v>
      </c>
      <c r="O58" s="156">
        <f t="shared" si="25"/>
        <v>0</v>
      </c>
      <c r="P58" s="156">
        <v>0</v>
      </c>
      <c r="Q58" s="156">
        <f t="shared" si="26"/>
        <v>0</v>
      </c>
      <c r="R58" s="156"/>
      <c r="S58" s="156" t="s">
        <v>485</v>
      </c>
      <c r="T58" s="156" t="s">
        <v>382</v>
      </c>
      <c r="U58" s="156">
        <v>0</v>
      </c>
      <c r="V58" s="156">
        <f t="shared" si="27"/>
        <v>0</v>
      </c>
      <c r="W58" s="156"/>
      <c r="X58" s="156" t="s">
        <v>383</v>
      </c>
      <c r="Y58" s="147"/>
      <c r="Z58" s="147"/>
      <c r="AA58" s="147"/>
      <c r="AB58" s="147"/>
      <c r="AC58" s="147"/>
      <c r="AD58" s="147"/>
      <c r="AE58" s="147"/>
      <c r="AF58" s="147" t="s">
        <v>384</v>
      </c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</row>
    <row r="59" spans="1:59" outlineLevel="1" x14ac:dyDescent="0.2">
      <c r="A59" s="176">
        <v>43</v>
      </c>
      <c r="B59" s="177" t="s">
        <v>3569</v>
      </c>
      <c r="C59" s="186" t="s">
        <v>3570</v>
      </c>
      <c r="D59" s="178" t="s">
        <v>1884</v>
      </c>
      <c r="E59" s="179">
        <v>1</v>
      </c>
      <c r="F59" s="174"/>
      <c r="G59" s="181">
        <f t="shared" si="21"/>
        <v>0</v>
      </c>
      <c r="H59" s="157">
        <v>0</v>
      </c>
      <c r="I59" s="156">
        <f t="shared" si="22"/>
        <v>0</v>
      </c>
      <c r="J59" s="157">
        <v>1230</v>
      </c>
      <c r="K59" s="156">
        <f t="shared" si="23"/>
        <v>1230</v>
      </c>
      <c r="L59" s="156">
        <v>21</v>
      </c>
      <c r="M59" s="156">
        <f t="shared" si="24"/>
        <v>0</v>
      </c>
      <c r="N59" s="156">
        <v>0</v>
      </c>
      <c r="O59" s="156">
        <f t="shared" si="25"/>
        <v>0</v>
      </c>
      <c r="P59" s="156">
        <v>0</v>
      </c>
      <c r="Q59" s="156">
        <f t="shared" si="26"/>
        <v>0</v>
      </c>
      <c r="R59" s="156"/>
      <c r="S59" s="156" t="s">
        <v>485</v>
      </c>
      <c r="T59" s="156" t="s">
        <v>382</v>
      </c>
      <c r="U59" s="156">
        <v>0</v>
      </c>
      <c r="V59" s="156">
        <f t="shared" si="27"/>
        <v>0</v>
      </c>
      <c r="W59" s="156"/>
      <c r="X59" s="156" t="s">
        <v>383</v>
      </c>
      <c r="Y59" s="147"/>
      <c r="Z59" s="147"/>
      <c r="AA59" s="147"/>
      <c r="AB59" s="147"/>
      <c r="AC59" s="147"/>
      <c r="AD59" s="147"/>
      <c r="AE59" s="147"/>
      <c r="AF59" s="147" t="s">
        <v>384</v>
      </c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 outlineLevel="1" x14ac:dyDescent="0.2">
      <c r="A60" s="176">
        <v>44</v>
      </c>
      <c r="B60" s="177" t="s">
        <v>3571</v>
      </c>
      <c r="C60" s="186" t="s">
        <v>3273</v>
      </c>
      <c r="D60" s="178" t="s">
        <v>437</v>
      </c>
      <c r="E60" s="179">
        <v>200</v>
      </c>
      <c r="F60" s="174"/>
      <c r="G60" s="181">
        <f t="shared" si="21"/>
        <v>0</v>
      </c>
      <c r="H60" s="157">
        <v>0</v>
      </c>
      <c r="I60" s="156">
        <f t="shared" si="22"/>
        <v>0</v>
      </c>
      <c r="J60" s="157">
        <v>250</v>
      </c>
      <c r="K60" s="156">
        <f t="shared" si="23"/>
        <v>50000</v>
      </c>
      <c r="L60" s="156">
        <v>21</v>
      </c>
      <c r="M60" s="156">
        <f t="shared" si="24"/>
        <v>0</v>
      </c>
      <c r="N60" s="156">
        <v>0</v>
      </c>
      <c r="O60" s="156">
        <f t="shared" si="25"/>
        <v>0</v>
      </c>
      <c r="P60" s="156">
        <v>0</v>
      </c>
      <c r="Q60" s="156">
        <f t="shared" si="26"/>
        <v>0</v>
      </c>
      <c r="R60" s="156"/>
      <c r="S60" s="156" t="s">
        <v>485</v>
      </c>
      <c r="T60" s="156" t="s">
        <v>382</v>
      </c>
      <c r="U60" s="156">
        <v>0</v>
      </c>
      <c r="V60" s="156">
        <f t="shared" si="27"/>
        <v>0</v>
      </c>
      <c r="W60" s="156"/>
      <c r="X60" s="156" t="s">
        <v>383</v>
      </c>
      <c r="Y60" s="147"/>
      <c r="Z60" s="147"/>
      <c r="AA60" s="147"/>
      <c r="AB60" s="147"/>
      <c r="AC60" s="147"/>
      <c r="AD60" s="147"/>
      <c r="AE60" s="147"/>
      <c r="AF60" s="147" t="s">
        <v>384</v>
      </c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</row>
    <row r="61" spans="1:59" ht="22.5" outlineLevel="1" x14ac:dyDescent="0.2">
      <c r="A61" s="176">
        <v>45</v>
      </c>
      <c r="B61" s="177" t="s">
        <v>3540</v>
      </c>
      <c r="C61" s="186" t="s">
        <v>3541</v>
      </c>
      <c r="D61" s="178" t="s">
        <v>429</v>
      </c>
      <c r="E61" s="179">
        <v>15</v>
      </c>
      <c r="F61" s="174"/>
      <c r="G61" s="181">
        <f t="shared" si="21"/>
        <v>0</v>
      </c>
      <c r="H61" s="157">
        <v>0</v>
      </c>
      <c r="I61" s="156">
        <f t="shared" si="22"/>
        <v>0</v>
      </c>
      <c r="J61" s="157">
        <v>902</v>
      </c>
      <c r="K61" s="156">
        <f t="shared" si="23"/>
        <v>13530</v>
      </c>
      <c r="L61" s="156">
        <v>21</v>
      </c>
      <c r="M61" s="156">
        <f t="shared" si="24"/>
        <v>0</v>
      </c>
      <c r="N61" s="156">
        <v>1.0189999999999999E-2</v>
      </c>
      <c r="O61" s="156">
        <f t="shared" si="25"/>
        <v>0.15</v>
      </c>
      <c r="P61" s="156">
        <v>0</v>
      </c>
      <c r="Q61" s="156">
        <f t="shared" si="26"/>
        <v>0</v>
      </c>
      <c r="R61" s="156"/>
      <c r="S61" s="156" t="s">
        <v>485</v>
      </c>
      <c r="T61" s="156" t="s">
        <v>382</v>
      </c>
      <c r="U61" s="156">
        <v>0</v>
      </c>
      <c r="V61" s="156">
        <f t="shared" si="27"/>
        <v>0</v>
      </c>
      <c r="W61" s="156"/>
      <c r="X61" s="156" t="s">
        <v>383</v>
      </c>
      <c r="Y61" s="147"/>
      <c r="Z61" s="147"/>
      <c r="AA61" s="147"/>
      <c r="AB61" s="147"/>
      <c r="AC61" s="147"/>
      <c r="AD61" s="147"/>
      <c r="AE61" s="147"/>
      <c r="AF61" s="147" t="s">
        <v>384</v>
      </c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</row>
    <row r="62" spans="1:59" outlineLevel="1" x14ac:dyDescent="0.2">
      <c r="A62" s="176">
        <v>46</v>
      </c>
      <c r="B62" s="177" t="s">
        <v>3542</v>
      </c>
      <c r="C62" s="186" t="s">
        <v>3543</v>
      </c>
      <c r="D62" s="178" t="s">
        <v>429</v>
      </c>
      <c r="E62" s="179">
        <v>15</v>
      </c>
      <c r="F62" s="174"/>
      <c r="G62" s="181">
        <f t="shared" si="21"/>
        <v>0</v>
      </c>
      <c r="H62" s="157">
        <v>3070</v>
      </c>
      <c r="I62" s="156">
        <f t="shared" si="22"/>
        <v>46050</v>
      </c>
      <c r="J62" s="157">
        <v>0</v>
      </c>
      <c r="K62" s="156">
        <f t="shared" si="23"/>
        <v>0</v>
      </c>
      <c r="L62" s="156">
        <v>21</v>
      </c>
      <c r="M62" s="156">
        <f t="shared" si="24"/>
        <v>0</v>
      </c>
      <c r="N62" s="156">
        <v>1.054</v>
      </c>
      <c r="O62" s="156">
        <f t="shared" si="25"/>
        <v>15.81</v>
      </c>
      <c r="P62" s="156">
        <v>0</v>
      </c>
      <c r="Q62" s="156">
        <f t="shared" si="26"/>
        <v>0</v>
      </c>
      <c r="R62" s="156"/>
      <c r="S62" s="156" t="s">
        <v>485</v>
      </c>
      <c r="T62" s="156" t="s">
        <v>382</v>
      </c>
      <c r="U62" s="156">
        <v>0</v>
      </c>
      <c r="V62" s="156">
        <f t="shared" si="27"/>
        <v>0</v>
      </c>
      <c r="W62" s="156"/>
      <c r="X62" s="156" t="s">
        <v>407</v>
      </c>
      <c r="Y62" s="147"/>
      <c r="Z62" s="147"/>
      <c r="AA62" s="147"/>
      <c r="AB62" s="147"/>
      <c r="AC62" s="147"/>
      <c r="AD62" s="147"/>
      <c r="AE62" s="147"/>
      <c r="AF62" s="147" t="s">
        <v>408</v>
      </c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 ht="22.5" outlineLevel="1" x14ac:dyDescent="0.2">
      <c r="A63" s="176">
        <v>47</v>
      </c>
      <c r="B63" s="177" t="s">
        <v>3544</v>
      </c>
      <c r="C63" s="186" t="s">
        <v>3545</v>
      </c>
      <c r="D63" s="178" t="s">
        <v>429</v>
      </c>
      <c r="E63" s="179">
        <v>5</v>
      </c>
      <c r="F63" s="174"/>
      <c r="G63" s="181">
        <f t="shared" si="21"/>
        <v>0</v>
      </c>
      <c r="H63" s="157">
        <v>0</v>
      </c>
      <c r="I63" s="156">
        <f t="shared" si="22"/>
        <v>0</v>
      </c>
      <c r="J63" s="157">
        <v>935</v>
      </c>
      <c r="K63" s="156">
        <f t="shared" si="23"/>
        <v>4675</v>
      </c>
      <c r="L63" s="156">
        <v>21</v>
      </c>
      <c r="M63" s="156">
        <f t="shared" si="24"/>
        <v>0</v>
      </c>
      <c r="N63" s="156">
        <v>1.248E-2</v>
      </c>
      <c r="O63" s="156">
        <f t="shared" si="25"/>
        <v>0.06</v>
      </c>
      <c r="P63" s="156">
        <v>0</v>
      </c>
      <c r="Q63" s="156">
        <f t="shared" si="26"/>
        <v>0</v>
      </c>
      <c r="R63" s="156"/>
      <c r="S63" s="156" t="s">
        <v>485</v>
      </c>
      <c r="T63" s="156" t="s">
        <v>382</v>
      </c>
      <c r="U63" s="156">
        <v>0</v>
      </c>
      <c r="V63" s="156">
        <f t="shared" si="27"/>
        <v>0</v>
      </c>
      <c r="W63" s="156"/>
      <c r="X63" s="156" t="s">
        <v>383</v>
      </c>
      <c r="Y63" s="147"/>
      <c r="Z63" s="147"/>
      <c r="AA63" s="147"/>
      <c r="AB63" s="147"/>
      <c r="AC63" s="147"/>
      <c r="AD63" s="147"/>
      <c r="AE63" s="147"/>
      <c r="AF63" s="147" t="s">
        <v>384</v>
      </c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 ht="22.5" outlineLevel="1" x14ac:dyDescent="0.2">
      <c r="A64" s="176">
        <v>48</v>
      </c>
      <c r="B64" s="177" t="s">
        <v>3546</v>
      </c>
      <c r="C64" s="186" t="s">
        <v>3547</v>
      </c>
      <c r="D64" s="178" t="s">
        <v>429</v>
      </c>
      <c r="E64" s="179">
        <v>5</v>
      </c>
      <c r="F64" s="174"/>
      <c r="G64" s="181">
        <f t="shared" si="21"/>
        <v>0</v>
      </c>
      <c r="H64" s="157">
        <v>2250</v>
      </c>
      <c r="I64" s="156">
        <f t="shared" si="22"/>
        <v>11250</v>
      </c>
      <c r="J64" s="157">
        <v>0</v>
      </c>
      <c r="K64" s="156">
        <f t="shared" si="23"/>
        <v>0</v>
      </c>
      <c r="L64" s="156">
        <v>21</v>
      </c>
      <c r="M64" s="156">
        <f t="shared" si="24"/>
        <v>0</v>
      </c>
      <c r="N64" s="156">
        <v>0.54800000000000004</v>
      </c>
      <c r="O64" s="156">
        <f t="shared" si="25"/>
        <v>2.74</v>
      </c>
      <c r="P64" s="156">
        <v>0</v>
      </c>
      <c r="Q64" s="156">
        <f t="shared" si="26"/>
        <v>0</v>
      </c>
      <c r="R64" s="156"/>
      <c r="S64" s="156" t="s">
        <v>485</v>
      </c>
      <c r="T64" s="156" t="s">
        <v>382</v>
      </c>
      <c r="U64" s="156">
        <v>0</v>
      </c>
      <c r="V64" s="156">
        <f t="shared" si="27"/>
        <v>0</v>
      </c>
      <c r="W64" s="156"/>
      <c r="X64" s="156" t="s">
        <v>407</v>
      </c>
      <c r="Y64" s="147"/>
      <c r="Z64" s="147"/>
      <c r="AA64" s="147"/>
      <c r="AB64" s="147"/>
      <c r="AC64" s="147"/>
      <c r="AD64" s="147"/>
      <c r="AE64" s="147"/>
      <c r="AF64" s="147" t="s">
        <v>408</v>
      </c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</row>
    <row r="65" spans="1:59" ht="22.5" outlineLevel="1" x14ac:dyDescent="0.2">
      <c r="A65" s="176">
        <v>49</v>
      </c>
      <c r="B65" s="177" t="s">
        <v>3548</v>
      </c>
      <c r="C65" s="186" t="s">
        <v>3549</v>
      </c>
      <c r="D65" s="178" t="s">
        <v>429</v>
      </c>
      <c r="E65" s="179">
        <v>5</v>
      </c>
      <c r="F65" s="174"/>
      <c r="G65" s="181">
        <f t="shared" si="21"/>
        <v>0</v>
      </c>
      <c r="H65" s="157">
        <v>0</v>
      </c>
      <c r="I65" s="156">
        <f t="shared" si="22"/>
        <v>0</v>
      </c>
      <c r="J65" s="157">
        <v>1080</v>
      </c>
      <c r="K65" s="156">
        <f t="shared" si="23"/>
        <v>5400</v>
      </c>
      <c r="L65" s="156">
        <v>21</v>
      </c>
      <c r="M65" s="156">
        <f t="shared" si="24"/>
        <v>0</v>
      </c>
      <c r="N65" s="156">
        <v>2.8539999999999999E-2</v>
      </c>
      <c r="O65" s="156">
        <f t="shared" si="25"/>
        <v>0.14000000000000001</v>
      </c>
      <c r="P65" s="156">
        <v>0</v>
      </c>
      <c r="Q65" s="156">
        <f t="shared" si="26"/>
        <v>0</v>
      </c>
      <c r="R65" s="156"/>
      <c r="S65" s="156" t="s">
        <v>485</v>
      </c>
      <c r="T65" s="156" t="s">
        <v>382</v>
      </c>
      <c r="U65" s="156">
        <v>0</v>
      </c>
      <c r="V65" s="156">
        <f t="shared" si="27"/>
        <v>0</v>
      </c>
      <c r="W65" s="156"/>
      <c r="X65" s="156" t="s">
        <v>383</v>
      </c>
      <c r="Y65" s="147"/>
      <c r="Z65" s="147"/>
      <c r="AA65" s="147"/>
      <c r="AB65" s="147"/>
      <c r="AC65" s="147"/>
      <c r="AD65" s="147"/>
      <c r="AE65" s="147"/>
      <c r="AF65" s="147" t="s">
        <v>384</v>
      </c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</row>
    <row r="66" spans="1:59" ht="22.5" outlineLevel="1" x14ac:dyDescent="0.2">
      <c r="A66" s="176">
        <v>50</v>
      </c>
      <c r="B66" s="177" t="s">
        <v>3550</v>
      </c>
      <c r="C66" s="186" t="s">
        <v>3551</v>
      </c>
      <c r="D66" s="178" t="s">
        <v>429</v>
      </c>
      <c r="E66" s="179">
        <v>5</v>
      </c>
      <c r="F66" s="174"/>
      <c r="G66" s="181">
        <f t="shared" si="21"/>
        <v>0</v>
      </c>
      <c r="H66" s="157">
        <v>13000</v>
      </c>
      <c r="I66" s="156">
        <f t="shared" si="22"/>
        <v>65000</v>
      </c>
      <c r="J66" s="157">
        <v>0</v>
      </c>
      <c r="K66" s="156">
        <f t="shared" si="23"/>
        <v>0</v>
      </c>
      <c r="L66" s="156">
        <v>21</v>
      </c>
      <c r="M66" s="156">
        <f t="shared" si="24"/>
        <v>0</v>
      </c>
      <c r="N66" s="156">
        <v>2.5659999999999998</v>
      </c>
      <c r="O66" s="156">
        <f t="shared" si="25"/>
        <v>12.83</v>
      </c>
      <c r="P66" s="156">
        <v>0</v>
      </c>
      <c r="Q66" s="156">
        <f t="shared" si="26"/>
        <v>0</v>
      </c>
      <c r="R66" s="156"/>
      <c r="S66" s="156" t="s">
        <v>485</v>
      </c>
      <c r="T66" s="156" t="s">
        <v>382</v>
      </c>
      <c r="U66" s="156">
        <v>0</v>
      </c>
      <c r="V66" s="156">
        <f t="shared" si="27"/>
        <v>0</v>
      </c>
      <c r="W66" s="156"/>
      <c r="X66" s="156" t="s">
        <v>407</v>
      </c>
      <c r="Y66" s="147"/>
      <c r="Z66" s="147"/>
      <c r="AA66" s="147"/>
      <c r="AB66" s="147"/>
      <c r="AC66" s="147"/>
      <c r="AD66" s="147"/>
      <c r="AE66" s="147"/>
      <c r="AF66" s="147" t="s">
        <v>408</v>
      </c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</row>
    <row r="67" spans="1:59" ht="33.75" outlineLevel="1" x14ac:dyDescent="0.2">
      <c r="A67" s="176">
        <v>51</v>
      </c>
      <c r="B67" s="177" t="s">
        <v>3552</v>
      </c>
      <c r="C67" s="186" t="s">
        <v>3553</v>
      </c>
      <c r="D67" s="178" t="s">
        <v>429</v>
      </c>
      <c r="E67" s="179">
        <v>2</v>
      </c>
      <c r="F67" s="174"/>
      <c r="G67" s="181">
        <f t="shared" si="21"/>
        <v>0</v>
      </c>
      <c r="H67" s="157">
        <v>0</v>
      </c>
      <c r="I67" s="156">
        <f t="shared" si="22"/>
        <v>0</v>
      </c>
      <c r="J67" s="157">
        <v>7780</v>
      </c>
      <c r="K67" s="156">
        <f t="shared" si="23"/>
        <v>15560</v>
      </c>
      <c r="L67" s="156">
        <v>21</v>
      </c>
      <c r="M67" s="156">
        <f t="shared" si="24"/>
        <v>0</v>
      </c>
      <c r="N67" s="156">
        <v>4.7800000000000002E-2</v>
      </c>
      <c r="O67" s="156">
        <f t="shared" si="25"/>
        <v>0.1</v>
      </c>
      <c r="P67" s="156">
        <v>0</v>
      </c>
      <c r="Q67" s="156">
        <f t="shared" si="26"/>
        <v>0</v>
      </c>
      <c r="R67" s="156"/>
      <c r="S67" s="156" t="s">
        <v>485</v>
      </c>
      <c r="T67" s="156" t="s">
        <v>382</v>
      </c>
      <c r="U67" s="156">
        <v>0</v>
      </c>
      <c r="V67" s="156">
        <f t="shared" si="27"/>
        <v>0</v>
      </c>
      <c r="W67" s="156"/>
      <c r="X67" s="156" t="s">
        <v>383</v>
      </c>
      <c r="Y67" s="147"/>
      <c r="Z67" s="147"/>
      <c r="AA67" s="147"/>
      <c r="AB67" s="147"/>
      <c r="AC67" s="147"/>
      <c r="AD67" s="147"/>
      <c r="AE67" s="147"/>
      <c r="AF67" s="147" t="s">
        <v>384</v>
      </c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</row>
    <row r="68" spans="1:59" ht="22.5" outlineLevel="1" x14ac:dyDescent="0.2">
      <c r="A68" s="176">
        <v>52</v>
      </c>
      <c r="B68" s="177" t="s">
        <v>3554</v>
      </c>
      <c r="C68" s="186" t="s">
        <v>3555</v>
      </c>
      <c r="D68" s="178" t="s">
        <v>429</v>
      </c>
      <c r="E68" s="179">
        <v>8</v>
      </c>
      <c r="F68" s="174"/>
      <c r="G68" s="181">
        <f t="shared" si="21"/>
        <v>0</v>
      </c>
      <c r="H68" s="157">
        <v>320</v>
      </c>
      <c r="I68" s="156">
        <f t="shared" si="22"/>
        <v>2560</v>
      </c>
      <c r="J68" s="157">
        <v>0</v>
      </c>
      <c r="K68" s="156">
        <f t="shared" si="23"/>
        <v>0</v>
      </c>
      <c r="L68" s="156">
        <v>21</v>
      </c>
      <c r="M68" s="156">
        <f t="shared" si="24"/>
        <v>0</v>
      </c>
      <c r="N68" s="156">
        <v>5.0999999999999997E-2</v>
      </c>
      <c r="O68" s="156">
        <f t="shared" si="25"/>
        <v>0.41</v>
      </c>
      <c r="P68" s="156">
        <v>0</v>
      </c>
      <c r="Q68" s="156">
        <f t="shared" si="26"/>
        <v>0</v>
      </c>
      <c r="R68" s="156"/>
      <c r="S68" s="156" t="s">
        <v>485</v>
      </c>
      <c r="T68" s="156" t="s">
        <v>382</v>
      </c>
      <c r="U68" s="156">
        <v>0</v>
      </c>
      <c r="V68" s="156">
        <f t="shared" si="27"/>
        <v>0</v>
      </c>
      <c r="W68" s="156"/>
      <c r="X68" s="156" t="s">
        <v>407</v>
      </c>
      <c r="Y68" s="147"/>
      <c r="Z68" s="147"/>
      <c r="AA68" s="147"/>
      <c r="AB68" s="147"/>
      <c r="AC68" s="147"/>
      <c r="AD68" s="147"/>
      <c r="AE68" s="147"/>
      <c r="AF68" s="147" t="s">
        <v>408</v>
      </c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</row>
    <row r="69" spans="1:59" ht="22.5" outlineLevel="1" x14ac:dyDescent="0.2">
      <c r="A69" s="176">
        <v>53</v>
      </c>
      <c r="B69" s="177" t="s">
        <v>3556</v>
      </c>
      <c r="C69" s="186" t="s">
        <v>3557</v>
      </c>
      <c r="D69" s="178" t="s">
        <v>429</v>
      </c>
      <c r="E69" s="179">
        <v>8</v>
      </c>
      <c r="F69" s="174"/>
      <c r="G69" s="181">
        <f t="shared" si="21"/>
        <v>0</v>
      </c>
      <c r="H69" s="157">
        <v>343</v>
      </c>
      <c r="I69" s="156">
        <f t="shared" si="22"/>
        <v>2744</v>
      </c>
      <c r="J69" s="157">
        <v>0</v>
      </c>
      <c r="K69" s="156">
        <f t="shared" si="23"/>
        <v>0</v>
      </c>
      <c r="L69" s="156">
        <v>21</v>
      </c>
      <c r="M69" s="156">
        <f t="shared" si="24"/>
        <v>0</v>
      </c>
      <c r="N69" s="156">
        <v>6.8000000000000005E-2</v>
      </c>
      <c r="O69" s="156">
        <f t="shared" si="25"/>
        <v>0.54</v>
      </c>
      <c r="P69" s="156">
        <v>0</v>
      </c>
      <c r="Q69" s="156">
        <f t="shared" si="26"/>
        <v>0</v>
      </c>
      <c r="R69" s="156"/>
      <c r="S69" s="156" t="s">
        <v>485</v>
      </c>
      <c r="T69" s="156" t="s">
        <v>382</v>
      </c>
      <c r="U69" s="156">
        <v>0</v>
      </c>
      <c r="V69" s="156">
        <f t="shared" si="27"/>
        <v>0</v>
      </c>
      <c r="W69" s="156"/>
      <c r="X69" s="156" t="s">
        <v>407</v>
      </c>
      <c r="Y69" s="147"/>
      <c r="Z69" s="147"/>
      <c r="AA69" s="147"/>
      <c r="AB69" s="147"/>
      <c r="AC69" s="147"/>
      <c r="AD69" s="147"/>
      <c r="AE69" s="147"/>
      <c r="AF69" s="147" t="s">
        <v>408</v>
      </c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</row>
    <row r="70" spans="1:59" ht="22.5" outlineLevel="1" x14ac:dyDescent="0.2">
      <c r="A70" s="176">
        <v>54</v>
      </c>
      <c r="B70" s="177" t="s">
        <v>3558</v>
      </c>
      <c r="C70" s="186" t="s">
        <v>3559</v>
      </c>
      <c r="D70" s="178" t="s">
        <v>429</v>
      </c>
      <c r="E70" s="179">
        <v>8</v>
      </c>
      <c r="F70" s="174"/>
      <c r="G70" s="181">
        <f t="shared" si="21"/>
        <v>0</v>
      </c>
      <c r="H70" s="157">
        <v>229</v>
      </c>
      <c r="I70" s="156">
        <f t="shared" si="22"/>
        <v>1832</v>
      </c>
      <c r="J70" s="157">
        <v>0</v>
      </c>
      <c r="K70" s="156">
        <f t="shared" si="23"/>
        <v>0</v>
      </c>
      <c r="L70" s="156">
        <v>21</v>
      </c>
      <c r="M70" s="156">
        <f t="shared" si="24"/>
        <v>0</v>
      </c>
      <c r="N70" s="156">
        <v>2.8000000000000001E-2</v>
      </c>
      <c r="O70" s="156">
        <f t="shared" si="25"/>
        <v>0.22</v>
      </c>
      <c r="P70" s="156">
        <v>0</v>
      </c>
      <c r="Q70" s="156">
        <f t="shared" si="26"/>
        <v>0</v>
      </c>
      <c r="R70" s="156"/>
      <c r="S70" s="156" t="s">
        <v>485</v>
      </c>
      <c r="T70" s="156" t="s">
        <v>382</v>
      </c>
      <c r="U70" s="156">
        <v>0</v>
      </c>
      <c r="V70" s="156">
        <f t="shared" si="27"/>
        <v>0</v>
      </c>
      <c r="W70" s="156"/>
      <c r="X70" s="156" t="s">
        <v>407</v>
      </c>
      <c r="Y70" s="147"/>
      <c r="Z70" s="147"/>
      <c r="AA70" s="147"/>
      <c r="AB70" s="147"/>
      <c r="AC70" s="147"/>
      <c r="AD70" s="147"/>
      <c r="AE70" s="147"/>
      <c r="AF70" s="147" t="s">
        <v>408</v>
      </c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</row>
    <row r="71" spans="1:59" ht="22.5" outlineLevel="1" x14ac:dyDescent="0.2">
      <c r="A71" s="176">
        <v>55</v>
      </c>
      <c r="B71" s="177" t="s">
        <v>3572</v>
      </c>
      <c r="C71" s="186" t="s">
        <v>3573</v>
      </c>
      <c r="D71" s="178" t="s">
        <v>429</v>
      </c>
      <c r="E71" s="179">
        <v>5</v>
      </c>
      <c r="F71" s="174"/>
      <c r="G71" s="181">
        <f t="shared" si="21"/>
        <v>0</v>
      </c>
      <c r="H71" s="157">
        <v>0</v>
      </c>
      <c r="I71" s="156">
        <f t="shared" si="22"/>
        <v>0</v>
      </c>
      <c r="J71" s="157">
        <v>1050</v>
      </c>
      <c r="K71" s="156">
        <f t="shared" si="23"/>
        <v>5250</v>
      </c>
      <c r="L71" s="156">
        <v>21</v>
      </c>
      <c r="M71" s="156">
        <f t="shared" si="24"/>
        <v>0</v>
      </c>
      <c r="N71" s="156">
        <v>0.21734000000000001</v>
      </c>
      <c r="O71" s="156">
        <f t="shared" si="25"/>
        <v>1.0900000000000001</v>
      </c>
      <c r="P71" s="156">
        <v>0</v>
      </c>
      <c r="Q71" s="156">
        <f t="shared" si="26"/>
        <v>0</v>
      </c>
      <c r="R71" s="156"/>
      <c r="S71" s="156" t="s">
        <v>485</v>
      </c>
      <c r="T71" s="156" t="s">
        <v>382</v>
      </c>
      <c r="U71" s="156">
        <v>0</v>
      </c>
      <c r="V71" s="156">
        <f t="shared" si="27"/>
        <v>0</v>
      </c>
      <c r="W71" s="156"/>
      <c r="X71" s="156" t="s">
        <v>383</v>
      </c>
      <c r="Y71" s="147"/>
      <c r="Z71" s="147"/>
      <c r="AA71" s="147"/>
      <c r="AB71" s="147"/>
      <c r="AC71" s="147"/>
      <c r="AD71" s="147"/>
      <c r="AE71" s="147"/>
      <c r="AF71" s="147" t="s">
        <v>384</v>
      </c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</row>
    <row r="72" spans="1:59" ht="22.5" outlineLevel="1" x14ac:dyDescent="0.2">
      <c r="A72" s="176">
        <v>56</v>
      </c>
      <c r="B72" s="177" t="s">
        <v>3574</v>
      </c>
      <c r="C72" s="186" t="s">
        <v>3575</v>
      </c>
      <c r="D72" s="178" t="s">
        <v>429</v>
      </c>
      <c r="E72" s="179">
        <v>5</v>
      </c>
      <c r="F72" s="174"/>
      <c r="G72" s="181">
        <f t="shared" si="21"/>
        <v>0</v>
      </c>
      <c r="H72" s="157">
        <v>4970</v>
      </c>
      <c r="I72" s="156">
        <f t="shared" si="22"/>
        <v>24850</v>
      </c>
      <c r="J72" s="157">
        <v>0</v>
      </c>
      <c r="K72" s="156">
        <f t="shared" si="23"/>
        <v>0</v>
      </c>
      <c r="L72" s="156">
        <v>21</v>
      </c>
      <c r="M72" s="156">
        <f t="shared" si="24"/>
        <v>0</v>
      </c>
      <c r="N72" s="156">
        <v>0.19600000000000001</v>
      </c>
      <c r="O72" s="156">
        <f t="shared" si="25"/>
        <v>0.98</v>
      </c>
      <c r="P72" s="156">
        <v>0</v>
      </c>
      <c r="Q72" s="156">
        <f t="shared" si="26"/>
        <v>0</v>
      </c>
      <c r="R72" s="156"/>
      <c r="S72" s="156" t="s">
        <v>485</v>
      </c>
      <c r="T72" s="156" t="s">
        <v>382</v>
      </c>
      <c r="U72" s="156">
        <v>0</v>
      </c>
      <c r="V72" s="156">
        <f t="shared" si="27"/>
        <v>0</v>
      </c>
      <c r="W72" s="156"/>
      <c r="X72" s="156" t="s">
        <v>407</v>
      </c>
      <c r="Y72" s="147"/>
      <c r="Z72" s="147"/>
      <c r="AA72" s="147"/>
      <c r="AB72" s="147"/>
      <c r="AC72" s="147"/>
      <c r="AD72" s="147"/>
      <c r="AE72" s="147"/>
      <c r="AF72" s="147" t="s">
        <v>408</v>
      </c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</row>
    <row r="73" spans="1:59" x14ac:dyDescent="0.2">
      <c r="A73" s="164" t="s">
        <v>376</v>
      </c>
      <c r="B73" s="165" t="s">
        <v>279</v>
      </c>
      <c r="C73" s="183" t="s">
        <v>280</v>
      </c>
      <c r="D73" s="166"/>
      <c r="E73" s="167"/>
      <c r="F73" s="168"/>
      <c r="G73" s="169">
        <f>SUMIF(AF74:AF76,"&lt;&gt;NOR",G74:G76)</f>
        <v>0</v>
      </c>
      <c r="H73" s="163"/>
      <c r="I73" s="163">
        <f>SUM(I74:I76)</f>
        <v>0</v>
      </c>
      <c r="J73" s="163"/>
      <c r="K73" s="163">
        <f>SUM(K74:K76)</f>
        <v>22382</v>
      </c>
      <c r="L73" s="163"/>
      <c r="M73" s="163">
        <f>SUM(M74:M76)</f>
        <v>0</v>
      </c>
      <c r="N73" s="163"/>
      <c r="O73" s="163">
        <f>SUM(O74:O76)</f>
        <v>0</v>
      </c>
      <c r="P73" s="163"/>
      <c r="Q73" s="163">
        <f>SUM(Q74:Q76)</f>
        <v>5</v>
      </c>
      <c r="R73" s="163"/>
      <c r="S73" s="163"/>
      <c r="T73" s="163"/>
      <c r="U73" s="163"/>
      <c r="V73" s="163">
        <f>SUM(V74:V76)</f>
        <v>0</v>
      </c>
      <c r="W73" s="163"/>
      <c r="X73" s="163"/>
      <c r="AF73" t="s">
        <v>377</v>
      </c>
    </row>
    <row r="74" spans="1:59" outlineLevel="1" x14ac:dyDescent="0.2">
      <c r="A74" s="176">
        <v>57</v>
      </c>
      <c r="B74" s="177" t="s">
        <v>1949</v>
      </c>
      <c r="C74" s="186" t="s">
        <v>3629</v>
      </c>
      <c r="D74" s="178" t="s">
        <v>397</v>
      </c>
      <c r="E74" s="179">
        <v>150</v>
      </c>
      <c r="F74" s="174"/>
      <c r="G74" s="181">
        <f>ROUND(E74*F74,2)</f>
        <v>0</v>
      </c>
      <c r="H74" s="157">
        <v>0</v>
      </c>
      <c r="I74" s="156">
        <f>ROUND(E74*H74,2)</f>
        <v>0</v>
      </c>
      <c r="J74" s="157">
        <v>126</v>
      </c>
      <c r="K74" s="156">
        <f>ROUND(E74*J74,2)</f>
        <v>18900</v>
      </c>
      <c r="L74" s="156">
        <v>21</v>
      </c>
      <c r="M74" s="156">
        <f>G74*(1+L74/100)</f>
        <v>0</v>
      </c>
      <c r="N74" s="156">
        <v>0</v>
      </c>
      <c r="O74" s="156">
        <f>ROUND(E74*N74,2)</f>
        <v>0</v>
      </c>
      <c r="P74" s="156">
        <v>0</v>
      </c>
      <c r="Q74" s="156">
        <f>ROUND(E74*P74,2)</f>
        <v>0</v>
      </c>
      <c r="R74" s="156"/>
      <c r="S74" s="156" t="s">
        <v>485</v>
      </c>
      <c r="T74" s="156" t="s">
        <v>382</v>
      </c>
      <c r="U74" s="156">
        <v>0</v>
      </c>
      <c r="V74" s="156">
        <f>ROUND(E74*U74,2)</f>
        <v>0</v>
      </c>
      <c r="W74" s="156"/>
      <c r="X74" s="156" t="s">
        <v>383</v>
      </c>
      <c r="Y74" s="147"/>
      <c r="Z74" s="147"/>
      <c r="AA74" s="147"/>
      <c r="AB74" s="147"/>
      <c r="AC74" s="147"/>
      <c r="AD74" s="147"/>
      <c r="AE74" s="147"/>
      <c r="AF74" s="147" t="s">
        <v>384</v>
      </c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</row>
    <row r="75" spans="1:59" outlineLevel="1" x14ac:dyDescent="0.2">
      <c r="A75" s="176">
        <v>58</v>
      </c>
      <c r="B75" s="177" t="s">
        <v>3630</v>
      </c>
      <c r="C75" s="186" t="s">
        <v>3631</v>
      </c>
      <c r="D75" s="178" t="s">
        <v>380</v>
      </c>
      <c r="E75" s="179">
        <v>250</v>
      </c>
      <c r="F75" s="174"/>
      <c r="G75" s="181">
        <f>ROUND(E75*F75,2)</f>
        <v>0</v>
      </c>
      <c r="H75" s="157">
        <v>0</v>
      </c>
      <c r="I75" s="156">
        <f>ROUND(E75*H75,2)</f>
        <v>0</v>
      </c>
      <c r="J75" s="157">
        <v>6.2</v>
      </c>
      <c r="K75" s="156">
        <f>ROUND(E75*J75,2)</f>
        <v>1550</v>
      </c>
      <c r="L75" s="156">
        <v>21</v>
      </c>
      <c r="M75" s="156">
        <f>G75*(1+L75/100)</f>
        <v>0</v>
      </c>
      <c r="N75" s="156">
        <v>0</v>
      </c>
      <c r="O75" s="156">
        <f>ROUND(E75*N75,2)</f>
        <v>0</v>
      </c>
      <c r="P75" s="156">
        <v>0.02</v>
      </c>
      <c r="Q75" s="156">
        <f>ROUND(E75*P75,2)</f>
        <v>5</v>
      </c>
      <c r="R75" s="156"/>
      <c r="S75" s="156" t="s">
        <v>485</v>
      </c>
      <c r="T75" s="156" t="s">
        <v>382</v>
      </c>
      <c r="U75" s="156">
        <v>0</v>
      </c>
      <c r="V75" s="156">
        <f>ROUND(E75*U75,2)</f>
        <v>0</v>
      </c>
      <c r="W75" s="156"/>
      <c r="X75" s="156" t="s">
        <v>383</v>
      </c>
      <c r="Y75" s="147"/>
      <c r="Z75" s="147"/>
      <c r="AA75" s="147"/>
      <c r="AB75" s="147"/>
      <c r="AC75" s="147"/>
      <c r="AD75" s="147"/>
      <c r="AE75" s="147"/>
      <c r="AF75" s="147" t="s">
        <v>384</v>
      </c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</row>
    <row r="76" spans="1:59" ht="22.5" outlineLevel="1" x14ac:dyDescent="0.2">
      <c r="A76" s="176">
        <v>59</v>
      </c>
      <c r="B76" s="177" t="s">
        <v>3632</v>
      </c>
      <c r="C76" s="186" t="s">
        <v>3633</v>
      </c>
      <c r="D76" s="178" t="s">
        <v>380</v>
      </c>
      <c r="E76" s="179">
        <v>20</v>
      </c>
      <c r="F76" s="174"/>
      <c r="G76" s="181">
        <f>ROUND(E76*F76,2)</f>
        <v>0</v>
      </c>
      <c r="H76" s="157">
        <v>0</v>
      </c>
      <c r="I76" s="156">
        <f>ROUND(E76*H76,2)</f>
        <v>0</v>
      </c>
      <c r="J76" s="157">
        <v>96.6</v>
      </c>
      <c r="K76" s="156">
        <f>ROUND(E76*J76,2)</f>
        <v>1932</v>
      </c>
      <c r="L76" s="156">
        <v>21</v>
      </c>
      <c r="M76" s="156">
        <f>G76*(1+L76/100)</f>
        <v>0</v>
      </c>
      <c r="N76" s="156">
        <v>0</v>
      </c>
      <c r="O76" s="156">
        <f>ROUND(E76*N76,2)</f>
        <v>0</v>
      </c>
      <c r="P76" s="156">
        <v>0</v>
      </c>
      <c r="Q76" s="156">
        <f>ROUND(E76*P76,2)</f>
        <v>0</v>
      </c>
      <c r="R76" s="156"/>
      <c r="S76" s="156" t="s">
        <v>485</v>
      </c>
      <c r="T76" s="156" t="s">
        <v>382</v>
      </c>
      <c r="U76" s="156">
        <v>0</v>
      </c>
      <c r="V76" s="156">
        <f>ROUND(E76*U76,2)</f>
        <v>0</v>
      </c>
      <c r="W76" s="156"/>
      <c r="X76" s="156" t="s">
        <v>383</v>
      </c>
      <c r="Y76" s="147"/>
      <c r="Z76" s="147"/>
      <c r="AA76" s="147"/>
      <c r="AB76" s="147"/>
      <c r="AC76" s="147"/>
      <c r="AD76" s="147"/>
      <c r="AE76" s="147"/>
      <c r="AF76" s="147" t="s">
        <v>384</v>
      </c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</row>
    <row r="77" spans="1:59" x14ac:dyDescent="0.2">
      <c r="A77" s="164" t="s">
        <v>376</v>
      </c>
      <c r="B77" s="165" t="s">
        <v>294</v>
      </c>
      <c r="C77" s="183" t="s">
        <v>295</v>
      </c>
      <c r="D77" s="166"/>
      <c r="E77" s="167"/>
      <c r="F77" s="168"/>
      <c r="G77" s="169">
        <f>SUMIF(AF78:AF81,"&lt;&gt;NOR",G78:G81)</f>
        <v>0</v>
      </c>
      <c r="H77" s="163"/>
      <c r="I77" s="163">
        <f>SUM(I78:I81)</f>
        <v>0</v>
      </c>
      <c r="J77" s="163"/>
      <c r="K77" s="163">
        <f>SUM(K78:K81)</f>
        <v>89168.99</v>
      </c>
      <c r="L77" s="163"/>
      <c r="M77" s="163">
        <f>SUM(M78:M81)</f>
        <v>0</v>
      </c>
      <c r="N77" s="163"/>
      <c r="O77" s="163">
        <f>SUM(O78:O81)</f>
        <v>0</v>
      </c>
      <c r="P77" s="163"/>
      <c r="Q77" s="163">
        <f>SUM(Q78:Q81)</f>
        <v>0</v>
      </c>
      <c r="R77" s="163"/>
      <c r="S77" s="163"/>
      <c r="T77" s="163"/>
      <c r="U77" s="163"/>
      <c r="V77" s="163">
        <f>SUM(V78:V81)</f>
        <v>0</v>
      </c>
      <c r="W77" s="163"/>
      <c r="X77" s="163"/>
      <c r="AF77" t="s">
        <v>377</v>
      </c>
    </row>
    <row r="78" spans="1:59" outlineLevel="1" x14ac:dyDescent="0.2">
      <c r="A78" s="176">
        <v>60</v>
      </c>
      <c r="B78" s="177" t="s">
        <v>3634</v>
      </c>
      <c r="C78" s="186" t="s">
        <v>3635</v>
      </c>
      <c r="D78" s="178" t="s">
        <v>413</v>
      </c>
      <c r="E78" s="179">
        <v>65.254000000000005</v>
      </c>
      <c r="F78" s="174"/>
      <c r="G78" s="181">
        <f>ROUND(E78*F78,2)</f>
        <v>0</v>
      </c>
      <c r="H78" s="157">
        <v>0</v>
      </c>
      <c r="I78" s="156">
        <f>ROUND(E78*H78,2)</f>
        <v>0</v>
      </c>
      <c r="J78" s="157">
        <v>602</v>
      </c>
      <c r="K78" s="156">
        <f>ROUND(E78*J78,2)</f>
        <v>39282.910000000003</v>
      </c>
      <c r="L78" s="156">
        <v>21</v>
      </c>
      <c r="M78" s="156">
        <f>G78*(1+L78/100)</f>
        <v>0</v>
      </c>
      <c r="N78" s="156">
        <v>0</v>
      </c>
      <c r="O78" s="156">
        <f>ROUND(E78*N78,2)</f>
        <v>0</v>
      </c>
      <c r="P78" s="156">
        <v>0</v>
      </c>
      <c r="Q78" s="156">
        <f>ROUND(E78*P78,2)</f>
        <v>0</v>
      </c>
      <c r="R78" s="156"/>
      <c r="S78" s="156" t="s">
        <v>485</v>
      </c>
      <c r="T78" s="156" t="s">
        <v>382</v>
      </c>
      <c r="U78" s="156">
        <v>0</v>
      </c>
      <c r="V78" s="156">
        <f>ROUND(E78*U78,2)</f>
        <v>0</v>
      </c>
      <c r="W78" s="156"/>
      <c r="X78" s="156" t="s">
        <v>383</v>
      </c>
      <c r="Y78" s="147"/>
      <c r="Z78" s="147"/>
      <c r="AA78" s="147"/>
      <c r="AB78" s="147"/>
      <c r="AC78" s="147"/>
      <c r="AD78" s="147"/>
      <c r="AE78" s="147"/>
      <c r="AF78" s="147" t="s">
        <v>384</v>
      </c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</row>
    <row r="79" spans="1:59" ht="22.5" outlineLevel="1" x14ac:dyDescent="0.2">
      <c r="A79" s="176">
        <v>61</v>
      </c>
      <c r="B79" s="177" t="s">
        <v>3636</v>
      </c>
      <c r="C79" s="186" t="s">
        <v>3637</v>
      </c>
      <c r="D79" s="178" t="s">
        <v>413</v>
      </c>
      <c r="E79" s="179">
        <v>1239.826</v>
      </c>
      <c r="F79" s="174"/>
      <c r="G79" s="181">
        <f>ROUND(E79*F79,2)</f>
        <v>0</v>
      </c>
      <c r="H79" s="157">
        <v>0</v>
      </c>
      <c r="I79" s="156">
        <f>ROUND(E79*H79,2)</f>
        <v>0</v>
      </c>
      <c r="J79" s="157">
        <v>16.8</v>
      </c>
      <c r="K79" s="156">
        <f>ROUND(E79*J79,2)</f>
        <v>20829.080000000002</v>
      </c>
      <c r="L79" s="156">
        <v>21</v>
      </c>
      <c r="M79" s="156">
        <f>G79*(1+L79/100)</f>
        <v>0</v>
      </c>
      <c r="N79" s="156">
        <v>0</v>
      </c>
      <c r="O79" s="156">
        <f>ROUND(E79*N79,2)</f>
        <v>0</v>
      </c>
      <c r="P79" s="156">
        <v>0</v>
      </c>
      <c r="Q79" s="156">
        <f>ROUND(E79*P79,2)</f>
        <v>0</v>
      </c>
      <c r="R79" s="156"/>
      <c r="S79" s="156" t="s">
        <v>485</v>
      </c>
      <c r="T79" s="156" t="s">
        <v>382</v>
      </c>
      <c r="U79" s="156">
        <v>0</v>
      </c>
      <c r="V79" s="156">
        <f>ROUND(E79*U79,2)</f>
        <v>0</v>
      </c>
      <c r="W79" s="156"/>
      <c r="X79" s="156" t="s">
        <v>383</v>
      </c>
      <c r="Y79" s="147"/>
      <c r="Z79" s="147"/>
      <c r="AA79" s="147"/>
      <c r="AB79" s="147"/>
      <c r="AC79" s="147"/>
      <c r="AD79" s="147"/>
      <c r="AE79" s="147"/>
      <c r="AF79" s="147" t="s">
        <v>384</v>
      </c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</row>
    <row r="80" spans="1:59" ht="33.75" outlineLevel="1" x14ac:dyDescent="0.2">
      <c r="A80" s="176">
        <v>62</v>
      </c>
      <c r="B80" s="177" t="s">
        <v>3638</v>
      </c>
      <c r="C80" s="186" t="s">
        <v>3639</v>
      </c>
      <c r="D80" s="178" t="s">
        <v>413</v>
      </c>
      <c r="E80" s="179">
        <v>10.5</v>
      </c>
      <c r="F80" s="174"/>
      <c r="G80" s="181">
        <f>ROUND(E80*F80,2)</f>
        <v>0</v>
      </c>
      <c r="H80" s="157">
        <v>0</v>
      </c>
      <c r="I80" s="156">
        <f>ROUND(E80*H80,2)</f>
        <v>0</v>
      </c>
      <c r="J80" s="157">
        <v>160</v>
      </c>
      <c r="K80" s="156">
        <f>ROUND(E80*J80,2)</f>
        <v>1680</v>
      </c>
      <c r="L80" s="156">
        <v>21</v>
      </c>
      <c r="M80" s="156">
        <f>G80*(1+L80/100)</f>
        <v>0</v>
      </c>
      <c r="N80" s="156">
        <v>0</v>
      </c>
      <c r="O80" s="156">
        <f>ROUND(E80*N80,2)</f>
        <v>0</v>
      </c>
      <c r="P80" s="156">
        <v>0</v>
      </c>
      <c r="Q80" s="156">
        <f>ROUND(E80*P80,2)</f>
        <v>0</v>
      </c>
      <c r="R80" s="156"/>
      <c r="S80" s="156" t="s">
        <v>485</v>
      </c>
      <c r="T80" s="156" t="s">
        <v>382</v>
      </c>
      <c r="U80" s="156">
        <v>0</v>
      </c>
      <c r="V80" s="156">
        <f>ROUND(E80*U80,2)</f>
        <v>0</v>
      </c>
      <c r="W80" s="156"/>
      <c r="X80" s="156" t="s">
        <v>383</v>
      </c>
      <c r="Y80" s="147"/>
      <c r="Z80" s="147"/>
      <c r="AA80" s="147"/>
      <c r="AB80" s="147"/>
      <c r="AC80" s="147"/>
      <c r="AD80" s="147"/>
      <c r="AE80" s="147"/>
      <c r="AF80" s="147" t="s">
        <v>384</v>
      </c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</row>
    <row r="81" spans="1:59" ht="45" outlineLevel="1" x14ac:dyDescent="0.2">
      <c r="A81" s="176">
        <v>63</v>
      </c>
      <c r="B81" s="177" t="s">
        <v>3640</v>
      </c>
      <c r="C81" s="186" t="s">
        <v>3641</v>
      </c>
      <c r="D81" s="178" t="s">
        <v>413</v>
      </c>
      <c r="E81" s="179">
        <v>54.753999999999998</v>
      </c>
      <c r="F81" s="174"/>
      <c r="G81" s="181">
        <f>ROUND(E81*F81,2)</f>
        <v>0</v>
      </c>
      <c r="H81" s="157">
        <v>0</v>
      </c>
      <c r="I81" s="156">
        <f>ROUND(E81*H81,2)</f>
        <v>0</v>
      </c>
      <c r="J81" s="157">
        <v>500</v>
      </c>
      <c r="K81" s="156">
        <f>ROUND(E81*J81,2)</f>
        <v>27377</v>
      </c>
      <c r="L81" s="156">
        <v>21</v>
      </c>
      <c r="M81" s="156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6"/>
      <c r="S81" s="156" t="s">
        <v>485</v>
      </c>
      <c r="T81" s="156" t="s">
        <v>382</v>
      </c>
      <c r="U81" s="156">
        <v>0</v>
      </c>
      <c r="V81" s="156">
        <f>ROUND(E81*U81,2)</f>
        <v>0</v>
      </c>
      <c r="W81" s="156"/>
      <c r="X81" s="156" t="s">
        <v>383</v>
      </c>
      <c r="Y81" s="147"/>
      <c r="Z81" s="147"/>
      <c r="AA81" s="147"/>
      <c r="AB81" s="147"/>
      <c r="AC81" s="147"/>
      <c r="AD81" s="147"/>
      <c r="AE81" s="147"/>
      <c r="AF81" s="147" t="s">
        <v>384</v>
      </c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</row>
    <row r="82" spans="1:59" x14ac:dyDescent="0.2">
      <c r="A82" s="164" t="s">
        <v>376</v>
      </c>
      <c r="B82" s="165" t="s">
        <v>296</v>
      </c>
      <c r="C82" s="183" t="s">
        <v>297</v>
      </c>
      <c r="D82" s="166"/>
      <c r="E82" s="167"/>
      <c r="F82" s="168"/>
      <c r="G82" s="169">
        <f>SUMIF(AF83:AF90,"&lt;&gt;NOR",G83:G90)</f>
        <v>0</v>
      </c>
      <c r="H82" s="163"/>
      <c r="I82" s="163">
        <f>SUM(I83:I90)</f>
        <v>0</v>
      </c>
      <c r="J82" s="163"/>
      <c r="K82" s="163">
        <f>SUM(K83:K90)</f>
        <v>24730</v>
      </c>
      <c r="L82" s="163"/>
      <c r="M82" s="163">
        <f>SUM(M83:M90)</f>
        <v>0</v>
      </c>
      <c r="N82" s="163"/>
      <c r="O82" s="163">
        <f>SUM(O83:O90)</f>
        <v>0</v>
      </c>
      <c r="P82" s="163"/>
      <c r="Q82" s="163">
        <f>SUM(Q83:Q90)</f>
        <v>0</v>
      </c>
      <c r="R82" s="163"/>
      <c r="S82" s="163"/>
      <c r="T82" s="163"/>
      <c r="U82" s="163"/>
      <c r="V82" s="163">
        <f>SUM(V83:V90)</f>
        <v>0</v>
      </c>
      <c r="W82" s="163"/>
      <c r="X82" s="163"/>
      <c r="AF82" t="s">
        <v>377</v>
      </c>
    </row>
    <row r="83" spans="1:59" outlineLevel="1" x14ac:dyDescent="0.2">
      <c r="A83" s="176">
        <v>64</v>
      </c>
      <c r="B83" s="177" t="s">
        <v>3454</v>
      </c>
      <c r="C83" s="186" t="s">
        <v>3455</v>
      </c>
      <c r="D83" s="178" t="s">
        <v>1884</v>
      </c>
      <c r="E83" s="179">
        <v>1</v>
      </c>
      <c r="F83" s="174"/>
      <c r="G83" s="181">
        <f t="shared" ref="G83:G90" si="28">ROUND(E83*F83,2)</f>
        <v>0</v>
      </c>
      <c r="H83" s="157">
        <v>0</v>
      </c>
      <c r="I83" s="156">
        <f t="shared" ref="I83:I90" si="29">ROUND(E83*H83,2)</f>
        <v>0</v>
      </c>
      <c r="J83" s="157">
        <v>3560</v>
      </c>
      <c r="K83" s="156">
        <f t="shared" ref="K83:K90" si="30">ROUND(E83*J83,2)</f>
        <v>3560</v>
      </c>
      <c r="L83" s="156">
        <v>21</v>
      </c>
      <c r="M83" s="156">
        <f t="shared" ref="M83:M90" si="31">G83*(1+L83/100)</f>
        <v>0</v>
      </c>
      <c r="N83" s="156">
        <v>0</v>
      </c>
      <c r="O83" s="156">
        <f t="shared" ref="O83:O90" si="32">ROUND(E83*N83,2)</f>
        <v>0</v>
      </c>
      <c r="P83" s="156">
        <v>0</v>
      </c>
      <c r="Q83" s="156">
        <f t="shared" ref="Q83:Q90" si="33">ROUND(E83*P83,2)</f>
        <v>0</v>
      </c>
      <c r="R83" s="156"/>
      <c r="S83" s="156" t="s">
        <v>485</v>
      </c>
      <c r="T83" s="156" t="s">
        <v>382</v>
      </c>
      <c r="U83" s="156">
        <v>0</v>
      </c>
      <c r="V83" s="156">
        <f t="shared" ref="V83:V90" si="34">ROUND(E83*U83,2)</f>
        <v>0</v>
      </c>
      <c r="W83" s="156"/>
      <c r="X83" s="156" t="s">
        <v>383</v>
      </c>
      <c r="Y83" s="147"/>
      <c r="Z83" s="147"/>
      <c r="AA83" s="147"/>
      <c r="AB83" s="147"/>
      <c r="AC83" s="147"/>
      <c r="AD83" s="147"/>
      <c r="AE83" s="147"/>
      <c r="AF83" s="147" t="s">
        <v>384</v>
      </c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</row>
    <row r="84" spans="1:59" outlineLevel="1" x14ac:dyDescent="0.2">
      <c r="A84" s="176">
        <v>65</v>
      </c>
      <c r="B84" s="177" t="s">
        <v>3456</v>
      </c>
      <c r="C84" s="186" t="s">
        <v>3457</v>
      </c>
      <c r="D84" s="178" t="s">
        <v>1884</v>
      </c>
      <c r="E84" s="179">
        <v>1</v>
      </c>
      <c r="F84" s="174"/>
      <c r="G84" s="181">
        <f t="shared" si="28"/>
        <v>0</v>
      </c>
      <c r="H84" s="157">
        <v>0</v>
      </c>
      <c r="I84" s="156">
        <f t="shared" si="29"/>
        <v>0</v>
      </c>
      <c r="J84" s="157">
        <v>1560</v>
      </c>
      <c r="K84" s="156">
        <f t="shared" si="30"/>
        <v>1560</v>
      </c>
      <c r="L84" s="156">
        <v>21</v>
      </c>
      <c r="M84" s="156">
        <f t="shared" si="31"/>
        <v>0</v>
      </c>
      <c r="N84" s="156">
        <v>0</v>
      </c>
      <c r="O84" s="156">
        <f t="shared" si="32"/>
        <v>0</v>
      </c>
      <c r="P84" s="156">
        <v>0</v>
      </c>
      <c r="Q84" s="156">
        <f t="shared" si="33"/>
        <v>0</v>
      </c>
      <c r="R84" s="156"/>
      <c r="S84" s="156" t="s">
        <v>485</v>
      </c>
      <c r="T84" s="156" t="s">
        <v>382</v>
      </c>
      <c r="U84" s="156">
        <v>0</v>
      </c>
      <c r="V84" s="156">
        <f t="shared" si="34"/>
        <v>0</v>
      </c>
      <c r="W84" s="156"/>
      <c r="X84" s="156" t="s">
        <v>383</v>
      </c>
      <c r="Y84" s="147"/>
      <c r="Z84" s="147"/>
      <c r="AA84" s="147"/>
      <c r="AB84" s="147"/>
      <c r="AC84" s="147"/>
      <c r="AD84" s="147"/>
      <c r="AE84" s="147"/>
      <c r="AF84" s="147" t="s">
        <v>384</v>
      </c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</row>
    <row r="85" spans="1:59" outlineLevel="1" x14ac:dyDescent="0.2">
      <c r="A85" s="176">
        <v>66</v>
      </c>
      <c r="B85" s="177" t="s">
        <v>3458</v>
      </c>
      <c r="C85" s="186" t="s">
        <v>3459</v>
      </c>
      <c r="D85" s="178" t="s">
        <v>1884</v>
      </c>
      <c r="E85" s="179">
        <v>1</v>
      </c>
      <c r="F85" s="174"/>
      <c r="G85" s="181">
        <f t="shared" si="28"/>
        <v>0</v>
      </c>
      <c r="H85" s="157">
        <v>0</v>
      </c>
      <c r="I85" s="156">
        <f t="shared" si="29"/>
        <v>0</v>
      </c>
      <c r="J85" s="157">
        <v>3560</v>
      </c>
      <c r="K85" s="156">
        <f t="shared" si="30"/>
        <v>3560</v>
      </c>
      <c r="L85" s="156">
        <v>21</v>
      </c>
      <c r="M85" s="156">
        <f t="shared" si="31"/>
        <v>0</v>
      </c>
      <c r="N85" s="156">
        <v>0</v>
      </c>
      <c r="O85" s="156">
        <f t="shared" si="32"/>
        <v>0</v>
      </c>
      <c r="P85" s="156">
        <v>0</v>
      </c>
      <c r="Q85" s="156">
        <f t="shared" si="33"/>
        <v>0</v>
      </c>
      <c r="R85" s="156"/>
      <c r="S85" s="156" t="s">
        <v>485</v>
      </c>
      <c r="T85" s="156" t="s">
        <v>382</v>
      </c>
      <c r="U85" s="156">
        <v>0</v>
      </c>
      <c r="V85" s="156">
        <f t="shared" si="34"/>
        <v>0</v>
      </c>
      <c r="W85" s="156"/>
      <c r="X85" s="156" t="s">
        <v>383</v>
      </c>
      <c r="Y85" s="147"/>
      <c r="Z85" s="147"/>
      <c r="AA85" s="147"/>
      <c r="AB85" s="147"/>
      <c r="AC85" s="147"/>
      <c r="AD85" s="147"/>
      <c r="AE85" s="147"/>
      <c r="AF85" s="147" t="s">
        <v>384</v>
      </c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</row>
    <row r="86" spans="1:59" outlineLevel="1" x14ac:dyDescent="0.2">
      <c r="A86" s="176">
        <v>67</v>
      </c>
      <c r="B86" s="177" t="s">
        <v>3460</v>
      </c>
      <c r="C86" s="186" t="s">
        <v>3461</v>
      </c>
      <c r="D86" s="178" t="s">
        <v>1884</v>
      </c>
      <c r="E86" s="179">
        <v>1</v>
      </c>
      <c r="F86" s="174"/>
      <c r="G86" s="181">
        <f t="shared" si="28"/>
        <v>0</v>
      </c>
      <c r="H86" s="157">
        <v>0</v>
      </c>
      <c r="I86" s="156">
        <f t="shared" si="29"/>
        <v>0</v>
      </c>
      <c r="J86" s="157">
        <v>2890</v>
      </c>
      <c r="K86" s="156">
        <f t="shared" si="30"/>
        <v>2890</v>
      </c>
      <c r="L86" s="156">
        <v>21</v>
      </c>
      <c r="M86" s="156">
        <f t="shared" si="31"/>
        <v>0</v>
      </c>
      <c r="N86" s="156">
        <v>0</v>
      </c>
      <c r="O86" s="156">
        <f t="shared" si="32"/>
        <v>0</v>
      </c>
      <c r="P86" s="156">
        <v>0</v>
      </c>
      <c r="Q86" s="156">
        <f t="shared" si="33"/>
        <v>0</v>
      </c>
      <c r="R86" s="156"/>
      <c r="S86" s="156" t="s">
        <v>485</v>
      </c>
      <c r="T86" s="156" t="s">
        <v>382</v>
      </c>
      <c r="U86" s="156">
        <v>0</v>
      </c>
      <c r="V86" s="156">
        <f t="shared" si="34"/>
        <v>0</v>
      </c>
      <c r="W86" s="156"/>
      <c r="X86" s="156" t="s">
        <v>383</v>
      </c>
      <c r="Y86" s="147"/>
      <c r="Z86" s="147"/>
      <c r="AA86" s="147"/>
      <c r="AB86" s="147"/>
      <c r="AC86" s="147"/>
      <c r="AD86" s="147"/>
      <c r="AE86" s="147"/>
      <c r="AF86" s="147" t="s">
        <v>384</v>
      </c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</row>
    <row r="87" spans="1:59" ht="22.5" outlineLevel="1" x14ac:dyDescent="0.2">
      <c r="A87" s="176">
        <v>68</v>
      </c>
      <c r="B87" s="177" t="s">
        <v>3462</v>
      </c>
      <c r="C87" s="186" t="s">
        <v>3463</v>
      </c>
      <c r="D87" s="178" t="s">
        <v>1884</v>
      </c>
      <c r="E87" s="179">
        <v>1</v>
      </c>
      <c r="F87" s="174"/>
      <c r="G87" s="181">
        <f t="shared" si="28"/>
        <v>0</v>
      </c>
      <c r="H87" s="157">
        <v>0</v>
      </c>
      <c r="I87" s="156">
        <f t="shared" si="29"/>
        <v>0</v>
      </c>
      <c r="J87" s="157">
        <v>3560</v>
      </c>
      <c r="K87" s="156">
        <f t="shared" si="30"/>
        <v>3560</v>
      </c>
      <c r="L87" s="156">
        <v>21</v>
      </c>
      <c r="M87" s="156">
        <f t="shared" si="31"/>
        <v>0</v>
      </c>
      <c r="N87" s="156">
        <v>0</v>
      </c>
      <c r="O87" s="156">
        <f t="shared" si="32"/>
        <v>0</v>
      </c>
      <c r="P87" s="156">
        <v>0</v>
      </c>
      <c r="Q87" s="156">
        <f t="shared" si="33"/>
        <v>0</v>
      </c>
      <c r="R87" s="156"/>
      <c r="S87" s="156" t="s">
        <v>485</v>
      </c>
      <c r="T87" s="156" t="s">
        <v>382</v>
      </c>
      <c r="U87" s="156">
        <v>0</v>
      </c>
      <c r="V87" s="156">
        <f t="shared" si="34"/>
        <v>0</v>
      </c>
      <c r="W87" s="156"/>
      <c r="X87" s="156" t="s">
        <v>383</v>
      </c>
      <c r="Y87" s="147"/>
      <c r="Z87" s="147"/>
      <c r="AA87" s="147"/>
      <c r="AB87" s="147"/>
      <c r="AC87" s="147"/>
      <c r="AD87" s="147"/>
      <c r="AE87" s="147"/>
      <c r="AF87" s="147" t="s">
        <v>384</v>
      </c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</row>
    <row r="88" spans="1:59" outlineLevel="1" x14ac:dyDescent="0.2">
      <c r="A88" s="176">
        <v>69</v>
      </c>
      <c r="B88" s="177" t="s">
        <v>3464</v>
      </c>
      <c r="C88" s="186" t="s">
        <v>3465</v>
      </c>
      <c r="D88" s="178" t="s">
        <v>1884</v>
      </c>
      <c r="E88" s="179">
        <v>1</v>
      </c>
      <c r="F88" s="174"/>
      <c r="G88" s="181">
        <f t="shared" si="28"/>
        <v>0</v>
      </c>
      <c r="H88" s="157">
        <v>0</v>
      </c>
      <c r="I88" s="156">
        <f t="shared" si="29"/>
        <v>0</v>
      </c>
      <c r="J88" s="157">
        <v>2500</v>
      </c>
      <c r="K88" s="156">
        <f t="shared" si="30"/>
        <v>2500</v>
      </c>
      <c r="L88" s="156">
        <v>21</v>
      </c>
      <c r="M88" s="156">
        <f t="shared" si="31"/>
        <v>0</v>
      </c>
      <c r="N88" s="156">
        <v>0</v>
      </c>
      <c r="O88" s="156">
        <f t="shared" si="32"/>
        <v>0</v>
      </c>
      <c r="P88" s="156">
        <v>0</v>
      </c>
      <c r="Q88" s="156">
        <f t="shared" si="33"/>
        <v>0</v>
      </c>
      <c r="R88" s="156"/>
      <c r="S88" s="156" t="s">
        <v>485</v>
      </c>
      <c r="T88" s="156" t="s">
        <v>382</v>
      </c>
      <c r="U88" s="156">
        <v>0</v>
      </c>
      <c r="V88" s="156">
        <f t="shared" si="34"/>
        <v>0</v>
      </c>
      <c r="W88" s="156"/>
      <c r="X88" s="156" t="s">
        <v>383</v>
      </c>
      <c r="Y88" s="147"/>
      <c r="Z88" s="147"/>
      <c r="AA88" s="147"/>
      <c r="AB88" s="147"/>
      <c r="AC88" s="147"/>
      <c r="AD88" s="147"/>
      <c r="AE88" s="147"/>
      <c r="AF88" s="147" t="s">
        <v>384</v>
      </c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</row>
    <row r="89" spans="1:59" outlineLevel="1" x14ac:dyDescent="0.2">
      <c r="A89" s="176">
        <v>70</v>
      </c>
      <c r="B89" s="177" t="s">
        <v>3466</v>
      </c>
      <c r="C89" s="186" t="s">
        <v>3467</v>
      </c>
      <c r="D89" s="178" t="s">
        <v>1884</v>
      </c>
      <c r="E89" s="179">
        <v>1</v>
      </c>
      <c r="F89" s="174"/>
      <c r="G89" s="181">
        <f t="shared" si="28"/>
        <v>0</v>
      </c>
      <c r="H89" s="157">
        <v>0</v>
      </c>
      <c r="I89" s="156">
        <f t="shared" si="29"/>
        <v>0</v>
      </c>
      <c r="J89" s="157">
        <v>5600</v>
      </c>
      <c r="K89" s="156">
        <f t="shared" si="30"/>
        <v>5600</v>
      </c>
      <c r="L89" s="156">
        <v>21</v>
      </c>
      <c r="M89" s="156">
        <f t="shared" si="31"/>
        <v>0</v>
      </c>
      <c r="N89" s="156">
        <v>0</v>
      </c>
      <c r="O89" s="156">
        <f t="shared" si="32"/>
        <v>0</v>
      </c>
      <c r="P89" s="156">
        <v>0</v>
      </c>
      <c r="Q89" s="156">
        <f t="shared" si="33"/>
        <v>0</v>
      </c>
      <c r="R89" s="156"/>
      <c r="S89" s="156" t="s">
        <v>485</v>
      </c>
      <c r="T89" s="156" t="s">
        <v>382</v>
      </c>
      <c r="U89" s="156">
        <v>0</v>
      </c>
      <c r="V89" s="156">
        <f t="shared" si="34"/>
        <v>0</v>
      </c>
      <c r="W89" s="156"/>
      <c r="X89" s="156" t="s">
        <v>383</v>
      </c>
      <c r="Y89" s="147"/>
      <c r="Z89" s="147"/>
      <c r="AA89" s="147"/>
      <c r="AB89" s="147"/>
      <c r="AC89" s="147"/>
      <c r="AD89" s="147"/>
      <c r="AE89" s="147"/>
      <c r="AF89" s="147" t="s">
        <v>384</v>
      </c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</row>
    <row r="90" spans="1:59" outlineLevel="1" x14ac:dyDescent="0.2">
      <c r="A90" s="170">
        <v>71</v>
      </c>
      <c r="B90" s="171" t="s">
        <v>3468</v>
      </c>
      <c r="C90" s="184" t="s">
        <v>3469</v>
      </c>
      <c r="D90" s="172" t="s">
        <v>1884</v>
      </c>
      <c r="E90" s="173">
        <v>1</v>
      </c>
      <c r="F90" s="174"/>
      <c r="G90" s="175">
        <f t="shared" si="28"/>
        <v>0</v>
      </c>
      <c r="H90" s="157">
        <v>0</v>
      </c>
      <c r="I90" s="156">
        <f t="shared" si="29"/>
        <v>0</v>
      </c>
      <c r="J90" s="157">
        <v>1500</v>
      </c>
      <c r="K90" s="156">
        <f t="shared" si="30"/>
        <v>1500</v>
      </c>
      <c r="L90" s="156">
        <v>21</v>
      </c>
      <c r="M90" s="156">
        <f t="shared" si="31"/>
        <v>0</v>
      </c>
      <c r="N90" s="156">
        <v>0</v>
      </c>
      <c r="O90" s="156">
        <f t="shared" si="32"/>
        <v>0</v>
      </c>
      <c r="P90" s="156">
        <v>0</v>
      </c>
      <c r="Q90" s="156">
        <f t="shared" si="33"/>
        <v>0</v>
      </c>
      <c r="R90" s="156"/>
      <c r="S90" s="156" t="s">
        <v>485</v>
      </c>
      <c r="T90" s="156" t="s">
        <v>382</v>
      </c>
      <c r="U90" s="156">
        <v>0</v>
      </c>
      <c r="V90" s="156">
        <f t="shared" si="34"/>
        <v>0</v>
      </c>
      <c r="W90" s="156"/>
      <c r="X90" s="156" t="s">
        <v>383</v>
      </c>
      <c r="Y90" s="147"/>
      <c r="Z90" s="147"/>
      <c r="AA90" s="147"/>
      <c r="AB90" s="147"/>
      <c r="AC90" s="147"/>
      <c r="AD90" s="147"/>
      <c r="AE90" s="147"/>
      <c r="AF90" s="147" t="s">
        <v>384</v>
      </c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</row>
    <row r="91" spans="1:59" x14ac:dyDescent="0.2">
      <c r="A91" s="3"/>
      <c r="B91" s="4"/>
      <c r="C91" s="187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AD91">
        <v>15</v>
      </c>
      <c r="AE91">
        <v>21</v>
      </c>
      <c r="AF91" t="s">
        <v>363</v>
      </c>
    </row>
    <row r="92" spans="1:59" x14ac:dyDescent="0.2">
      <c r="A92" s="150"/>
      <c r="B92" s="151" t="s">
        <v>31</v>
      </c>
      <c r="C92" s="188"/>
      <c r="D92" s="152"/>
      <c r="E92" s="153"/>
      <c r="F92" s="153"/>
      <c r="G92" s="182">
        <f>G8+G25+G30+G32+G41+G73+G77+G82</f>
        <v>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AD92">
        <f>SUMIF(L7:L90,AD91,G7:G90)</f>
        <v>0</v>
      </c>
      <c r="AE92">
        <f>SUMIF(L7:L90,AE91,G7:G90)</f>
        <v>0</v>
      </c>
      <c r="AF92" t="s">
        <v>1915</v>
      </c>
    </row>
    <row r="93" spans="1:59" x14ac:dyDescent="0.2">
      <c r="A93" s="3"/>
      <c r="B93" s="4"/>
      <c r="C93" s="187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59" x14ac:dyDescent="0.2">
      <c r="A94" s="3"/>
      <c r="B94" s="4"/>
      <c r="C94" s="187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59" x14ac:dyDescent="0.2">
      <c r="A95" s="258" t="s">
        <v>1916</v>
      </c>
      <c r="B95" s="258"/>
      <c r="C95" s="259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59" x14ac:dyDescent="0.2">
      <c r="A96" s="260"/>
      <c r="B96" s="261"/>
      <c r="C96" s="262"/>
      <c r="D96" s="261"/>
      <c r="E96" s="261"/>
      <c r="F96" s="261"/>
      <c r="G96" s="26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AF96" t="s">
        <v>1917</v>
      </c>
    </row>
    <row r="97" spans="1:32" x14ac:dyDescent="0.2">
      <c r="A97" s="264"/>
      <c r="B97" s="265"/>
      <c r="C97" s="266"/>
      <c r="D97" s="265"/>
      <c r="E97" s="265"/>
      <c r="F97" s="265"/>
      <c r="G97" s="267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32" x14ac:dyDescent="0.2">
      <c r="A98" s="264"/>
      <c r="B98" s="265"/>
      <c r="C98" s="266"/>
      <c r="D98" s="265"/>
      <c r="E98" s="265"/>
      <c r="F98" s="265"/>
      <c r="G98" s="267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32" x14ac:dyDescent="0.2">
      <c r="A99" s="264"/>
      <c r="B99" s="265"/>
      <c r="C99" s="266"/>
      <c r="D99" s="265"/>
      <c r="E99" s="265"/>
      <c r="F99" s="265"/>
      <c r="G99" s="267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32" x14ac:dyDescent="0.2">
      <c r="A100" s="268"/>
      <c r="B100" s="269"/>
      <c r="C100" s="270"/>
      <c r="D100" s="269"/>
      <c r="E100" s="269"/>
      <c r="F100" s="269"/>
      <c r="G100" s="271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32" x14ac:dyDescent="0.2">
      <c r="A101" s="3"/>
      <c r="B101" s="4"/>
      <c r="C101" s="187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32" x14ac:dyDescent="0.2">
      <c r="C102" s="189"/>
      <c r="D102" s="10"/>
      <c r="AF102" t="s">
        <v>1918</v>
      </c>
    </row>
    <row r="103" spans="1:32" x14ac:dyDescent="0.2">
      <c r="D103" s="10"/>
    </row>
    <row r="104" spans="1:32" x14ac:dyDescent="0.2">
      <c r="D104" s="10"/>
    </row>
    <row r="105" spans="1:32" x14ac:dyDescent="0.2">
      <c r="D105" s="10"/>
    </row>
    <row r="106" spans="1:32" x14ac:dyDescent="0.2">
      <c r="D106" s="10"/>
    </row>
    <row r="107" spans="1:32" x14ac:dyDescent="0.2">
      <c r="D107" s="10"/>
    </row>
    <row r="108" spans="1:32" x14ac:dyDescent="0.2">
      <c r="D108" s="10"/>
    </row>
    <row r="109" spans="1:32" x14ac:dyDescent="0.2">
      <c r="D109" s="10"/>
    </row>
    <row r="110" spans="1:32" x14ac:dyDescent="0.2">
      <c r="D110" s="10"/>
    </row>
    <row r="111" spans="1:32" x14ac:dyDescent="0.2">
      <c r="D111" s="10"/>
    </row>
    <row r="112" spans="1:32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0">
    <mergeCell ref="A96:G100"/>
    <mergeCell ref="C39:G39"/>
    <mergeCell ref="C40:G40"/>
    <mergeCell ref="C54:G54"/>
    <mergeCell ref="C56:G56"/>
    <mergeCell ref="A1:G1"/>
    <mergeCell ref="C2:G2"/>
    <mergeCell ref="C3:G3"/>
    <mergeCell ref="C4:G4"/>
    <mergeCell ref="A95:C95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8" activePane="bottomLeft" state="frozen"/>
      <selection pane="bottomLeft" activeCell="F28" sqref="F9:F28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89</v>
      </c>
      <c r="C4" s="255" t="s">
        <v>90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233</v>
      </c>
      <c r="C8" s="183" t="s">
        <v>234</v>
      </c>
      <c r="D8" s="166"/>
      <c r="E8" s="167"/>
      <c r="F8" s="168"/>
      <c r="G8" s="169">
        <f>SUMIF(AF9:AF22,"&lt;&gt;NOR",G9:G22)</f>
        <v>0</v>
      </c>
      <c r="H8" s="163"/>
      <c r="I8" s="163">
        <f>SUM(I9:I22)</f>
        <v>0</v>
      </c>
      <c r="J8" s="163"/>
      <c r="K8" s="163">
        <f>SUM(K9:K22)</f>
        <v>358053.11</v>
      </c>
      <c r="L8" s="163"/>
      <c r="M8" s="163">
        <f>SUM(M9:M22)</f>
        <v>0</v>
      </c>
      <c r="N8" s="163"/>
      <c r="O8" s="163">
        <f>SUM(O9:O22)</f>
        <v>0.17</v>
      </c>
      <c r="P8" s="163"/>
      <c r="Q8" s="163">
        <f>SUM(Q9:Q22)</f>
        <v>6.75</v>
      </c>
      <c r="R8" s="163"/>
      <c r="S8" s="163"/>
      <c r="T8" s="163"/>
      <c r="U8" s="163"/>
      <c r="V8" s="163">
        <f>SUM(V9:V22)</f>
        <v>0</v>
      </c>
      <c r="W8" s="163"/>
      <c r="X8" s="163"/>
      <c r="AF8" t="s">
        <v>377</v>
      </c>
    </row>
    <row r="9" spans="1:59" ht="22.5" outlineLevel="1" x14ac:dyDescent="0.2">
      <c r="A9" s="176">
        <v>1</v>
      </c>
      <c r="B9" s="177" t="s">
        <v>3586</v>
      </c>
      <c r="C9" s="186" t="s">
        <v>3587</v>
      </c>
      <c r="D9" s="178" t="s">
        <v>380</v>
      </c>
      <c r="E9" s="179">
        <v>15</v>
      </c>
      <c r="F9" s="174"/>
      <c r="G9" s="181">
        <f t="shared" ref="G9:G22" si="0">ROUND(E9*F9,2)</f>
        <v>0</v>
      </c>
      <c r="H9" s="157">
        <v>0</v>
      </c>
      <c r="I9" s="156">
        <f t="shared" ref="I9:I22" si="1">ROUND(E9*H9,2)</f>
        <v>0</v>
      </c>
      <c r="J9" s="157">
        <v>120</v>
      </c>
      <c r="K9" s="156">
        <f t="shared" ref="K9:K22" si="2">ROUND(E9*J9,2)</f>
        <v>1800</v>
      </c>
      <c r="L9" s="156">
        <v>21</v>
      </c>
      <c r="M9" s="156">
        <f t="shared" ref="M9:M22" si="3">G9*(1+L9/100)</f>
        <v>0</v>
      </c>
      <c r="N9" s="156">
        <v>0</v>
      </c>
      <c r="O9" s="156">
        <f t="shared" ref="O9:O22" si="4">ROUND(E9*N9,2)</f>
        <v>0</v>
      </c>
      <c r="P9" s="156">
        <v>0.26</v>
      </c>
      <c r="Q9" s="156">
        <f t="shared" ref="Q9:Q22" si="5">ROUND(E9*P9,2)</f>
        <v>3.9</v>
      </c>
      <c r="R9" s="156"/>
      <c r="S9" s="156" t="s">
        <v>485</v>
      </c>
      <c r="T9" s="156" t="s">
        <v>382</v>
      </c>
      <c r="U9" s="156">
        <v>0</v>
      </c>
      <c r="V9" s="156">
        <f t="shared" ref="V9:V22" si="6"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ht="22.5" outlineLevel="1" x14ac:dyDescent="0.2">
      <c r="A10" s="176">
        <v>2</v>
      </c>
      <c r="B10" s="177" t="s">
        <v>3588</v>
      </c>
      <c r="C10" s="186" t="s">
        <v>3589</v>
      </c>
      <c r="D10" s="178" t="s">
        <v>380</v>
      </c>
      <c r="E10" s="179">
        <v>15</v>
      </c>
      <c r="F10" s="174"/>
      <c r="G10" s="181">
        <f t="shared" si="0"/>
        <v>0</v>
      </c>
      <c r="H10" s="157">
        <v>0</v>
      </c>
      <c r="I10" s="156">
        <f t="shared" si="1"/>
        <v>0</v>
      </c>
      <c r="J10" s="157">
        <v>317</v>
      </c>
      <c r="K10" s="156">
        <f t="shared" si="2"/>
        <v>4755</v>
      </c>
      <c r="L10" s="156">
        <v>21</v>
      </c>
      <c r="M10" s="156">
        <f t="shared" si="3"/>
        <v>0</v>
      </c>
      <c r="N10" s="156">
        <v>0</v>
      </c>
      <c r="O10" s="156">
        <f t="shared" si="4"/>
        <v>0</v>
      </c>
      <c r="P10" s="156">
        <v>0.19</v>
      </c>
      <c r="Q10" s="156">
        <f t="shared" si="5"/>
        <v>2.85</v>
      </c>
      <c r="R10" s="156"/>
      <c r="S10" s="156" t="s">
        <v>485</v>
      </c>
      <c r="T10" s="156" t="s">
        <v>382</v>
      </c>
      <c r="U10" s="156">
        <v>0</v>
      </c>
      <c r="V10" s="156">
        <f t="shared" si="6"/>
        <v>0</v>
      </c>
      <c r="W10" s="156"/>
      <c r="X10" s="156" t="s">
        <v>383</v>
      </c>
      <c r="Y10" s="147"/>
      <c r="Z10" s="147"/>
      <c r="AA10" s="147"/>
      <c r="AB10" s="147"/>
      <c r="AC10" s="147"/>
      <c r="AD10" s="147"/>
      <c r="AE10" s="147"/>
      <c r="AF10" s="147" t="s">
        <v>384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ht="22.5" outlineLevel="1" x14ac:dyDescent="0.2">
      <c r="A11" s="176">
        <v>3</v>
      </c>
      <c r="B11" s="177" t="s">
        <v>3505</v>
      </c>
      <c r="C11" s="186" t="s">
        <v>3506</v>
      </c>
      <c r="D11" s="178" t="s">
        <v>437</v>
      </c>
      <c r="E11" s="179">
        <v>100</v>
      </c>
      <c r="F11" s="174"/>
      <c r="G11" s="181">
        <f t="shared" si="0"/>
        <v>0</v>
      </c>
      <c r="H11" s="157">
        <v>0</v>
      </c>
      <c r="I11" s="156">
        <f t="shared" si="1"/>
        <v>0</v>
      </c>
      <c r="J11" s="157">
        <v>72.900000000000006</v>
      </c>
      <c r="K11" s="156">
        <f t="shared" si="2"/>
        <v>7290</v>
      </c>
      <c r="L11" s="156">
        <v>21</v>
      </c>
      <c r="M11" s="156">
        <f t="shared" si="3"/>
        <v>0</v>
      </c>
      <c r="N11" s="156">
        <v>3.0000000000000001E-5</v>
      </c>
      <c r="O11" s="156">
        <f t="shared" si="4"/>
        <v>0</v>
      </c>
      <c r="P11" s="156">
        <v>0</v>
      </c>
      <c r="Q11" s="156">
        <f t="shared" si="5"/>
        <v>0</v>
      </c>
      <c r="R11" s="156"/>
      <c r="S11" s="156" t="s">
        <v>485</v>
      </c>
      <c r="T11" s="156" t="s">
        <v>382</v>
      </c>
      <c r="U11" s="156">
        <v>0</v>
      </c>
      <c r="V11" s="156">
        <f t="shared" si="6"/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ht="22.5" outlineLevel="1" x14ac:dyDescent="0.2">
      <c r="A12" s="176">
        <v>4</v>
      </c>
      <c r="B12" s="177" t="s">
        <v>3594</v>
      </c>
      <c r="C12" s="186" t="s">
        <v>3595</v>
      </c>
      <c r="D12" s="178" t="s">
        <v>406</v>
      </c>
      <c r="E12" s="179">
        <v>229.18</v>
      </c>
      <c r="F12" s="174"/>
      <c r="G12" s="181">
        <f t="shared" si="0"/>
        <v>0</v>
      </c>
      <c r="H12" s="157">
        <v>0</v>
      </c>
      <c r="I12" s="156">
        <f t="shared" si="1"/>
        <v>0</v>
      </c>
      <c r="J12" s="157">
        <v>438</v>
      </c>
      <c r="K12" s="156">
        <f t="shared" si="2"/>
        <v>100380.84</v>
      </c>
      <c r="L12" s="156">
        <v>21</v>
      </c>
      <c r="M12" s="156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6"/>
      <c r="S12" s="156" t="s">
        <v>485</v>
      </c>
      <c r="T12" s="156" t="s">
        <v>382</v>
      </c>
      <c r="U12" s="156">
        <v>0</v>
      </c>
      <c r="V12" s="156">
        <f t="shared" si="6"/>
        <v>0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384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ht="22.5" outlineLevel="1" x14ac:dyDescent="0.2">
      <c r="A13" s="176">
        <v>5</v>
      </c>
      <c r="B13" s="177" t="s">
        <v>3509</v>
      </c>
      <c r="C13" s="186" t="s">
        <v>3510</v>
      </c>
      <c r="D13" s="178" t="s">
        <v>406</v>
      </c>
      <c r="E13" s="179">
        <v>114.59</v>
      </c>
      <c r="F13" s="174"/>
      <c r="G13" s="181">
        <f t="shared" si="0"/>
        <v>0</v>
      </c>
      <c r="H13" s="157">
        <v>0</v>
      </c>
      <c r="I13" s="156">
        <f t="shared" si="1"/>
        <v>0</v>
      </c>
      <c r="J13" s="157">
        <v>479</v>
      </c>
      <c r="K13" s="156">
        <f t="shared" si="2"/>
        <v>54888.61</v>
      </c>
      <c r="L13" s="156">
        <v>21</v>
      </c>
      <c r="M13" s="156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si="6"/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384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ht="22.5" outlineLevel="1" x14ac:dyDescent="0.2">
      <c r="A14" s="176">
        <v>6</v>
      </c>
      <c r="B14" s="177" t="s">
        <v>3511</v>
      </c>
      <c r="C14" s="186" t="s">
        <v>3512</v>
      </c>
      <c r="D14" s="178" t="s">
        <v>406</v>
      </c>
      <c r="E14" s="179">
        <v>1.5</v>
      </c>
      <c r="F14" s="174"/>
      <c r="G14" s="181">
        <f t="shared" si="0"/>
        <v>0</v>
      </c>
      <c r="H14" s="157">
        <v>0</v>
      </c>
      <c r="I14" s="156">
        <f t="shared" si="1"/>
        <v>0</v>
      </c>
      <c r="J14" s="157">
        <v>7430</v>
      </c>
      <c r="K14" s="156">
        <f t="shared" si="2"/>
        <v>11145</v>
      </c>
      <c r="L14" s="156">
        <v>21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outlineLevel="1" x14ac:dyDescent="0.2">
      <c r="A15" s="176">
        <v>7</v>
      </c>
      <c r="B15" s="177" t="s">
        <v>3513</v>
      </c>
      <c r="C15" s="186" t="s">
        <v>3514</v>
      </c>
      <c r="D15" s="178" t="s">
        <v>380</v>
      </c>
      <c r="E15" s="179">
        <v>288.19499999999999</v>
      </c>
      <c r="F15" s="174"/>
      <c r="G15" s="181">
        <f t="shared" si="0"/>
        <v>0</v>
      </c>
      <c r="H15" s="157">
        <v>0</v>
      </c>
      <c r="I15" s="156">
        <f t="shared" si="1"/>
        <v>0</v>
      </c>
      <c r="J15" s="157">
        <v>140</v>
      </c>
      <c r="K15" s="156">
        <f t="shared" si="2"/>
        <v>40347.300000000003</v>
      </c>
      <c r="L15" s="156">
        <v>21</v>
      </c>
      <c r="M15" s="156">
        <f t="shared" si="3"/>
        <v>0</v>
      </c>
      <c r="N15" s="156">
        <v>5.8E-4</v>
      </c>
      <c r="O15" s="156">
        <f t="shared" si="4"/>
        <v>0.17</v>
      </c>
      <c r="P15" s="156">
        <v>0</v>
      </c>
      <c r="Q15" s="156">
        <f t="shared" si="5"/>
        <v>0</v>
      </c>
      <c r="R15" s="156"/>
      <c r="S15" s="156" t="s">
        <v>485</v>
      </c>
      <c r="T15" s="156" t="s">
        <v>382</v>
      </c>
      <c r="U15" s="156">
        <v>0</v>
      </c>
      <c r="V15" s="156">
        <f t="shared" si="6"/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384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ht="22.5" outlineLevel="1" x14ac:dyDescent="0.2">
      <c r="A16" s="176">
        <v>8</v>
      </c>
      <c r="B16" s="177" t="s">
        <v>3515</v>
      </c>
      <c r="C16" s="186" t="s">
        <v>3516</v>
      </c>
      <c r="D16" s="178" t="s">
        <v>380</v>
      </c>
      <c r="E16" s="179">
        <v>288.19499999999999</v>
      </c>
      <c r="F16" s="174"/>
      <c r="G16" s="181">
        <f t="shared" si="0"/>
        <v>0</v>
      </c>
      <c r="H16" s="157">
        <v>0</v>
      </c>
      <c r="I16" s="156">
        <f t="shared" si="1"/>
        <v>0</v>
      </c>
      <c r="J16" s="157">
        <v>88.9</v>
      </c>
      <c r="K16" s="156">
        <f t="shared" si="2"/>
        <v>25620.54</v>
      </c>
      <c r="L16" s="156">
        <v>21</v>
      </c>
      <c r="M16" s="156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6"/>
      <c r="S16" s="156" t="s">
        <v>485</v>
      </c>
      <c r="T16" s="156" t="s">
        <v>382</v>
      </c>
      <c r="U16" s="156">
        <v>0</v>
      </c>
      <c r="V16" s="156">
        <f t="shared" si="6"/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384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ht="33.75" outlineLevel="1" x14ac:dyDescent="0.2">
      <c r="A17" s="176">
        <v>9</v>
      </c>
      <c r="B17" s="177" t="s">
        <v>454</v>
      </c>
      <c r="C17" s="186" t="s">
        <v>455</v>
      </c>
      <c r="D17" s="178" t="s">
        <v>406</v>
      </c>
      <c r="E17" s="179">
        <v>50.226999999999997</v>
      </c>
      <c r="F17" s="174"/>
      <c r="G17" s="181">
        <f t="shared" si="0"/>
        <v>0</v>
      </c>
      <c r="H17" s="157">
        <v>0</v>
      </c>
      <c r="I17" s="156">
        <f t="shared" si="1"/>
        <v>0</v>
      </c>
      <c r="J17" s="157">
        <v>259</v>
      </c>
      <c r="K17" s="156">
        <f t="shared" si="2"/>
        <v>13008.79</v>
      </c>
      <c r="L17" s="156">
        <v>21</v>
      </c>
      <c r="M17" s="156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6"/>
      <c r="S17" s="156" t="s">
        <v>485</v>
      </c>
      <c r="T17" s="156" t="s">
        <v>382</v>
      </c>
      <c r="U17" s="156">
        <v>0</v>
      </c>
      <c r="V17" s="156">
        <f t="shared" si="6"/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384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ht="33.75" outlineLevel="1" x14ac:dyDescent="0.2">
      <c r="A18" s="176">
        <v>10</v>
      </c>
      <c r="B18" s="177" t="s">
        <v>3163</v>
      </c>
      <c r="C18" s="186" t="s">
        <v>3164</v>
      </c>
      <c r="D18" s="178" t="s">
        <v>406</v>
      </c>
      <c r="E18" s="179">
        <v>502.27</v>
      </c>
      <c r="F18" s="174"/>
      <c r="G18" s="181">
        <f t="shared" si="0"/>
        <v>0</v>
      </c>
      <c r="H18" s="157">
        <v>0</v>
      </c>
      <c r="I18" s="156">
        <f t="shared" si="1"/>
        <v>0</v>
      </c>
      <c r="J18" s="157">
        <v>19.8</v>
      </c>
      <c r="K18" s="156">
        <f t="shared" si="2"/>
        <v>9944.9500000000007</v>
      </c>
      <c r="L18" s="156">
        <v>21</v>
      </c>
      <c r="M18" s="156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6"/>
      <c r="S18" s="156" t="s">
        <v>485</v>
      </c>
      <c r="T18" s="156" t="s">
        <v>382</v>
      </c>
      <c r="U18" s="156">
        <v>0</v>
      </c>
      <c r="V18" s="156">
        <f t="shared" si="6"/>
        <v>0</v>
      </c>
      <c r="W18" s="156"/>
      <c r="X18" s="156" t="s">
        <v>383</v>
      </c>
      <c r="Y18" s="147"/>
      <c r="Z18" s="147"/>
      <c r="AA18" s="147"/>
      <c r="AB18" s="147"/>
      <c r="AC18" s="147"/>
      <c r="AD18" s="147"/>
      <c r="AE18" s="147"/>
      <c r="AF18" s="147" t="s">
        <v>384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ht="22.5" outlineLevel="1" x14ac:dyDescent="0.2">
      <c r="A19" s="176">
        <v>11</v>
      </c>
      <c r="B19" s="177" t="s">
        <v>473</v>
      </c>
      <c r="C19" s="186" t="s">
        <v>474</v>
      </c>
      <c r="D19" s="178" t="s">
        <v>413</v>
      </c>
      <c r="E19" s="179">
        <v>90.409000000000006</v>
      </c>
      <c r="F19" s="174"/>
      <c r="G19" s="181">
        <f t="shared" si="0"/>
        <v>0</v>
      </c>
      <c r="H19" s="157">
        <v>0</v>
      </c>
      <c r="I19" s="156">
        <f t="shared" si="1"/>
        <v>0</v>
      </c>
      <c r="J19" s="157">
        <v>650</v>
      </c>
      <c r="K19" s="156">
        <f t="shared" si="2"/>
        <v>58765.85</v>
      </c>
      <c r="L19" s="156">
        <v>21</v>
      </c>
      <c r="M19" s="156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6"/>
      <c r="S19" s="156" t="s">
        <v>485</v>
      </c>
      <c r="T19" s="156" t="s">
        <v>382</v>
      </c>
      <c r="U19" s="156">
        <v>0</v>
      </c>
      <c r="V19" s="156">
        <f t="shared" si="6"/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384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outlineLevel="1" x14ac:dyDescent="0.2">
      <c r="A20" s="176">
        <v>12</v>
      </c>
      <c r="B20" s="177" t="s">
        <v>470</v>
      </c>
      <c r="C20" s="186" t="s">
        <v>471</v>
      </c>
      <c r="D20" s="178" t="s">
        <v>406</v>
      </c>
      <c r="E20" s="179">
        <v>50.226999999999997</v>
      </c>
      <c r="F20" s="174"/>
      <c r="G20" s="181">
        <f t="shared" si="0"/>
        <v>0</v>
      </c>
      <c r="H20" s="157">
        <v>0</v>
      </c>
      <c r="I20" s="156">
        <f t="shared" si="1"/>
        <v>0</v>
      </c>
      <c r="J20" s="157">
        <v>18.5</v>
      </c>
      <c r="K20" s="156">
        <f t="shared" si="2"/>
        <v>929.2</v>
      </c>
      <c r="L20" s="156">
        <v>21</v>
      </c>
      <c r="M20" s="156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6"/>
      <c r="S20" s="156" t="s">
        <v>485</v>
      </c>
      <c r="T20" s="156" t="s">
        <v>382</v>
      </c>
      <c r="U20" s="156">
        <v>0</v>
      </c>
      <c r="V20" s="156">
        <f t="shared" si="6"/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384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ht="22.5" outlineLevel="1" x14ac:dyDescent="0.2">
      <c r="A21" s="176">
        <v>13</v>
      </c>
      <c r="B21" s="177" t="s">
        <v>467</v>
      </c>
      <c r="C21" s="186" t="s">
        <v>468</v>
      </c>
      <c r="D21" s="178" t="s">
        <v>406</v>
      </c>
      <c r="E21" s="179">
        <v>178.953</v>
      </c>
      <c r="F21" s="174"/>
      <c r="G21" s="181">
        <f t="shared" si="0"/>
        <v>0</v>
      </c>
      <c r="H21" s="157">
        <v>0</v>
      </c>
      <c r="I21" s="156">
        <f t="shared" si="1"/>
        <v>0</v>
      </c>
      <c r="J21" s="157">
        <v>127</v>
      </c>
      <c r="K21" s="156">
        <f t="shared" si="2"/>
        <v>22727.03</v>
      </c>
      <c r="L21" s="156">
        <v>21</v>
      </c>
      <c r="M21" s="156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6"/>
      <c r="S21" s="156" t="s">
        <v>485</v>
      </c>
      <c r="T21" s="156" t="s">
        <v>382</v>
      </c>
      <c r="U21" s="156">
        <v>0</v>
      </c>
      <c r="V21" s="156">
        <f t="shared" si="6"/>
        <v>0</v>
      </c>
      <c r="W21" s="156"/>
      <c r="X21" s="156" t="s">
        <v>383</v>
      </c>
      <c r="Y21" s="147"/>
      <c r="Z21" s="147"/>
      <c r="AA21" s="147"/>
      <c r="AB21" s="147"/>
      <c r="AC21" s="147"/>
      <c r="AD21" s="147"/>
      <c r="AE21" s="147"/>
      <c r="AF21" s="147" t="s">
        <v>384</v>
      </c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ht="22.5" outlineLevel="1" x14ac:dyDescent="0.2">
      <c r="A22" s="176">
        <v>14</v>
      </c>
      <c r="B22" s="177" t="s">
        <v>3517</v>
      </c>
      <c r="C22" s="186" t="s">
        <v>3518</v>
      </c>
      <c r="D22" s="178" t="s">
        <v>380</v>
      </c>
      <c r="E22" s="179">
        <v>300</v>
      </c>
      <c r="F22" s="174"/>
      <c r="G22" s="181">
        <f t="shared" si="0"/>
        <v>0</v>
      </c>
      <c r="H22" s="157">
        <v>0</v>
      </c>
      <c r="I22" s="156">
        <f t="shared" si="1"/>
        <v>0</v>
      </c>
      <c r="J22" s="157">
        <v>21.5</v>
      </c>
      <c r="K22" s="156">
        <f t="shared" si="2"/>
        <v>6450</v>
      </c>
      <c r="L22" s="156">
        <v>21</v>
      </c>
      <c r="M22" s="156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6"/>
      <c r="S22" s="156" t="s">
        <v>485</v>
      </c>
      <c r="T22" s="156" t="s">
        <v>382</v>
      </c>
      <c r="U22" s="156">
        <v>0</v>
      </c>
      <c r="V22" s="156">
        <f t="shared" si="6"/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384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x14ac:dyDescent="0.2">
      <c r="A23" s="164" t="s">
        <v>376</v>
      </c>
      <c r="B23" s="165" t="s">
        <v>255</v>
      </c>
      <c r="C23" s="183" t="s">
        <v>256</v>
      </c>
      <c r="D23" s="166"/>
      <c r="E23" s="167"/>
      <c r="F23" s="168"/>
      <c r="G23" s="169">
        <f>SUMIF(AF24:AF24,"&lt;&gt;NOR",G24:G24)</f>
        <v>0</v>
      </c>
      <c r="H23" s="163"/>
      <c r="I23" s="163">
        <f>SUM(I24:I24)</f>
        <v>0</v>
      </c>
      <c r="J23" s="163"/>
      <c r="K23" s="163">
        <f>SUM(K24:K24)</f>
        <v>58263.32</v>
      </c>
      <c r="L23" s="163"/>
      <c r="M23" s="163">
        <f>SUM(M24:M24)</f>
        <v>0</v>
      </c>
      <c r="N23" s="163"/>
      <c r="O23" s="163">
        <f>SUM(O24:O24)</f>
        <v>0</v>
      </c>
      <c r="P23" s="163"/>
      <c r="Q23" s="163">
        <f>SUM(Q24:Q24)</f>
        <v>0</v>
      </c>
      <c r="R23" s="163"/>
      <c r="S23" s="163"/>
      <c r="T23" s="163"/>
      <c r="U23" s="163"/>
      <c r="V23" s="163">
        <f>SUM(V24:V24)</f>
        <v>0</v>
      </c>
      <c r="W23" s="163"/>
      <c r="X23" s="163"/>
      <c r="AF23" t="s">
        <v>377</v>
      </c>
    </row>
    <row r="24" spans="1:59" ht="22.5" outlineLevel="1" x14ac:dyDescent="0.2">
      <c r="A24" s="176">
        <v>15</v>
      </c>
      <c r="B24" s="177" t="s">
        <v>2003</v>
      </c>
      <c r="C24" s="186" t="s">
        <v>3527</v>
      </c>
      <c r="D24" s="178" t="s">
        <v>406</v>
      </c>
      <c r="E24" s="179">
        <v>50.226999999999997</v>
      </c>
      <c r="F24" s="174"/>
      <c r="G24" s="181">
        <f>ROUND(E24*F24,2)</f>
        <v>0</v>
      </c>
      <c r="H24" s="157">
        <v>0</v>
      </c>
      <c r="I24" s="156">
        <f>ROUND(E24*H24,2)</f>
        <v>0</v>
      </c>
      <c r="J24" s="157">
        <v>1160</v>
      </c>
      <c r="K24" s="156">
        <f>ROUND(E24*J24,2)</f>
        <v>58263.32</v>
      </c>
      <c r="L24" s="156">
        <v>21</v>
      </c>
      <c r="M24" s="156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6"/>
      <c r="S24" s="156" t="s">
        <v>485</v>
      </c>
      <c r="T24" s="156" t="s">
        <v>382</v>
      </c>
      <c r="U24" s="156">
        <v>0</v>
      </c>
      <c r="V24" s="156">
        <f>ROUND(E24*U24,2)</f>
        <v>0</v>
      </c>
      <c r="W24" s="156"/>
      <c r="X24" s="156" t="s">
        <v>383</v>
      </c>
      <c r="Y24" s="147"/>
      <c r="Z24" s="147"/>
      <c r="AA24" s="147"/>
      <c r="AB24" s="147"/>
      <c r="AC24" s="147"/>
      <c r="AD24" s="147"/>
      <c r="AE24" s="147"/>
      <c r="AF24" s="147" t="s">
        <v>384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x14ac:dyDescent="0.2">
      <c r="A25" s="164" t="s">
        <v>376</v>
      </c>
      <c r="B25" s="165" t="s">
        <v>257</v>
      </c>
      <c r="C25" s="183" t="s">
        <v>258</v>
      </c>
      <c r="D25" s="166"/>
      <c r="E25" s="167"/>
      <c r="F25" s="168"/>
      <c r="G25" s="169">
        <f>SUMIF(AF26:AF30,"&lt;&gt;NOR",G26:G30)</f>
        <v>0</v>
      </c>
      <c r="H25" s="163"/>
      <c r="I25" s="163">
        <f>SUM(I26:I30)</f>
        <v>6225</v>
      </c>
      <c r="J25" s="163"/>
      <c r="K25" s="163">
        <f>SUM(K26:K30)</f>
        <v>7755</v>
      </c>
      <c r="L25" s="163"/>
      <c r="M25" s="163">
        <f>SUM(M26:M30)</f>
        <v>0</v>
      </c>
      <c r="N25" s="163"/>
      <c r="O25" s="163">
        <f>SUM(O26:O30)</f>
        <v>7.95</v>
      </c>
      <c r="P25" s="163"/>
      <c r="Q25" s="163">
        <f>SUM(Q26:Q30)</f>
        <v>0</v>
      </c>
      <c r="R25" s="163"/>
      <c r="S25" s="163"/>
      <c r="T25" s="163"/>
      <c r="U25" s="163"/>
      <c r="V25" s="163">
        <f>SUM(V26:V30)</f>
        <v>0</v>
      </c>
      <c r="W25" s="163"/>
      <c r="X25" s="163"/>
      <c r="AF25" t="s">
        <v>377</v>
      </c>
    </row>
    <row r="26" spans="1:59" ht="22.5" outlineLevel="1" x14ac:dyDescent="0.2">
      <c r="A26" s="176">
        <v>16</v>
      </c>
      <c r="B26" s="177" t="s">
        <v>3606</v>
      </c>
      <c r="C26" s="186" t="s">
        <v>3607</v>
      </c>
      <c r="D26" s="178" t="s">
        <v>380</v>
      </c>
      <c r="E26" s="179">
        <v>15</v>
      </c>
      <c r="F26" s="174"/>
      <c r="G26" s="181">
        <f>ROUND(E26*F26,2)</f>
        <v>0</v>
      </c>
      <c r="H26" s="157">
        <v>0</v>
      </c>
      <c r="I26" s="156">
        <f>ROUND(E26*H26,2)</f>
        <v>0</v>
      </c>
      <c r="J26" s="157">
        <v>160</v>
      </c>
      <c r="K26" s="156">
        <f>ROUND(E26*J26,2)</f>
        <v>2400</v>
      </c>
      <c r="L26" s="156">
        <v>21</v>
      </c>
      <c r="M26" s="156">
        <f>G26*(1+L26/100)</f>
        <v>0</v>
      </c>
      <c r="N26" s="156">
        <v>0.23</v>
      </c>
      <c r="O26" s="156">
        <f>ROUND(E26*N26,2)</f>
        <v>3.45</v>
      </c>
      <c r="P26" s="156">
        <v>0</v>
      </c>
      <c r="Q26" s="156">
        <f>ROUND(E26*P26,2)</f>
        <v>0</v>
      </c>
      <c r="R26" s="156"/>
      <c r="S26" s="156" t="s">
        <v>485</v>
      </c>
      <c r="T26" s="156" t="s">
        <v>382</v>
      </c>
      <c r="U26" s="156">
        <v>0</v>
      </c>
      <c r="V26" s="156">
        <f>ROUND(E26*U26,2)</f>
        <v>0</v>
      </c>
      <c r="W26" s="156"/>
      <c r="X26" s="156" t="s">
        <v>383</v>
      </c>
      <c r="Y26" s="147"/>
      <c r="Z26" s="147"/>
      <c r="AA26" s="147"/>
      <c r="AB26" s="147"/>
      <c r="AC26" s="147"/>
      <c r="AD26" s="147"/>
      <c r="AE26" s="147"/>
      <c r="AF26" s="147" t="s">
        <v>384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ht="22.5" outlineLevel="1" x14ac:dyDescent="0.2">
      <c r="A27" s="176">
        <v>17</v>
      </c>
      <c r="B27" s="177" t="s">
        <v>3608</v>
      </c>
      <c r="C27" s="186" t="s">
        <v>3609</v>
      </c>
      <c r="D27" s="178" t="s">
        <v>380</v>
      </c>
      <c r="E27" s="179">
        <v>15</v>
      </c>
      <c r="F27" s="174"/>
      <c r="G27" s="181">
        <f>ROUND(E27*F27,2)</f>
        <v>0</v>
      </c>
      <c r="H27" s="157">
        <v>0</v>
      </c>
      <c r="I27" s="156">
        <f>ROUND(E27*H27,2)</f>
        <v>0</v>
      </c>
      <c r="J27" s="157">
        <v>357</v>
      </c>
      <c r="K27" s="156">
        <f>ROUND(E27*J27,2)</f>
        <v>5355</v>
      </c>
      <c r="L27" s="156">
        <v>21</v>
      </c>
      <c r="M27" s="156">
        <f>G27*(1+L27/100)</f>
        <v>0</v>
      </c>
      <c r="N27" s="156">
        <v>8.4250000000000005E-2</v>
      </c>
      <c r="O27" s="156">
        <f>ROUND(E27*N27,2)</f>
        <v>1.26</v>
      </c>
      <c r="P27" s="156">
        <v>0</v>
      </c>
      <c r="Q27" s="156">
        <f>ROUND(E27*P27,2)</f>
        <v>0</v>
      </c>
      <c r="R27" s="156"/>
      <c r="S27" s="156" t="s">
        <v>485</v>
      </c>
      <c r="T27" s="156" t="s">
        <v>382</v>
      </c>
      <c r="U27" s="156">
        <v>0</v>
      </c>
      <c r="V27" s="156">
        <f>ROUND(E27*U27,2)</f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384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outlineLevel="1" x14ac:dyDescent="0.2">
      <c r="A28" s="170">
        <v>18</v>
      </c>
      <c r="B28" s="171" t="s">
        <v>3610</v>
      </c>
      <c r="C28" s="184" t="s">
        <v>3611</v>
      </c>
      <c r="D28" s="172" t="s">
        <v>380</v>
      </c>
      <c r="E28" s="173">
        <v>15</v>
      </c>
      <c r="F28" s="174"/>
      <c r="G28" s="175">
        <f>ROUND(E28*F28,2)</f>
        <v>0</v>
      </c>
      <c r="H28" s="157">
        <v>415</v>
      </c>
      <c r="I28" s="156">
        <f>ROUND(E28*H28,2)</f>
        <v>6225</v>
      </c>
      <c r="J28" s="157">
        <v>0</v>
      </c>
      <c r="K28" s="156">
        <f>ROUND(E28*J28,2)</f>
        <v>0</v>
      </c>
      <c r="L28" s="156">
        <v>21</v>
      </c>
      <c r="M28" s="156">
        <f>G28*(1+L28/100)</f>
        <v>0</v>
      </c>
      <c r="N28" s="156">
        <v>0.216</v>
      </c>
      <c r="O28" s="156">
        <f>ROUND(E28*N28,2)</f>
        <v>3.24</v>
      </c>
      <c r="P28" s="156">
        <v>0</v>
      </c>
      <c r="Q28" s="156">
        <f>ROUND(E28*P28,2)</f>
        <v>0</v>
      </c>
      <c r="R28" s="156"/>
      <c r="S28" s="156" t="s">
        <v>485</v>
      </c>
      <c r="T28" s="156" t="s">
        <v>382</v>
      </c>
      <c r="U28" s="156">
        <v>0</v>
      </c>
      <c r="V28" s="156">
        <f>ROUND(E28*U28,2)</f>
        <v>0</v>
      </c>
      <c r="W28" s="156"/>
      <c r="X28" s="156" t="s">
        <v>407</v>
      </c>
      <c r="Y28" s="147"/>
      <c r="Z28" s="147"/>
      <c r="AA28" s="147"/>
      <c r="AB28" s="147"/>
      <c r="AC28" s="147"/>
      <c r="AD28" s="147"/>
      <c r="AE28" s="147"/>
      <c r="AF28" s="147" t="s">
        <v>408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outlineLevel="1" x14ac:dyDescent="0.2">
      <c r="A29" s="154"/>
      <c r="B29" s="155"/>
      <c r="C29" s="249" t="s">
        <v>3366</v>
      </c>
      <c r="D29" s="250"/>
      <c r="E29" s="250"/>
      <c r="F29" s="250"/>
      <c r="G29" s="250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47"/>
      <c r="Z29" s="147"/>
      <c r="AA29" s="147"/>
      <c r="AB29" s="147"/>
      <c r="AC29" s="147"/>
      <c r="AD29" s="147"/>
      <c r="AE29" s="147"/>
      <c r="AF29" s="147" t="s">
        <v>655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outlineLevel="1" x14ac:dyDescent="0.2">
      <c r="A30" s="154"/>
      <c r="B30" s="155"/>
      <c r="C30" s="247" t="s">
        <v>3612</v>
      </c>
      <c r="D30" s="248"/>
      <c r="E30" s="248"/>
      <c r="F30" s="248"/>
      <c r="G30" s="248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47"/>
      <c r="Z30" s="147"/>
      <c r="AA30" s="147"/>
      <c r="AB30" s="147"/>
      <c r="AC30" s="147"/>
      <c r="AD30" s="147"/>
      <c r="AE30" s="147"/>
      <c r="AF30" s="147" t="s">
        <v>655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x14ac:dyDescent="0.2">
      <c r="A31" s="164" t="s">
        <v>376</v>
      </c>
      <c r="B31" s="165" t="s">
        <v>276</v>
      </c>
      <c r="C31" s="183" t="s">
        <v>277</v>
      </c>
      <c r="D31" s="166"/>
      <c r="E31" s="167"/>
      <c r="F31" s="168"/>
      <c r="G31" s="169">
        <f>SUMIF(AF32:AF50,"&lt;&gt;NOR",G32:G50)</f>
        <v>0</v>
      </c>
      <c r="H31" s="163"/>
      <c r="I31" s="163">
        <f>SUM(I32:I50)</f>
        <v>80021.33</v>
      </c>
      <c r="J31" s="163"/>
      <c r="K31" s="163">
        <f>SUM(K32:K50)</f>
        <v>124288.49</v>
      </c>
      <c r="L31" s="163"/>
      <c r="M31" s="163">
        <f>SUM(M32:M50)</f>
        <v>0</v>
      </c>
      <c r="N31" s="163"/>
      <c r="O31" s="163">
        <f>SUM(O32:O50)</f>
        <v>0.70000000000000007</v>
      </c>
      <c r="P31" s="163"/>
      <c r="Q31" s="163">
        <f>SUM(Q32:Q50)</f>
        <v>0</v>
      </c>
      <c r="R31" s="163"/>
      <c r="S31" s="163"/>
      <c r="T31" s="163"/>
      <c r="U31" s="163"/>
      <c r="V31" s="163">
        <f>SUM(V32:V50)</f>
        <v>0</v>
      </c>
      <c r="W31" s="163"/>
      <c r="X31" s="163"/>
      <c r="AF31" t="s">
        <v>377</v>
      </c>
    </row>
    <row r="32" spans="1:59" ht="22.5" outlineLevel="1" x14ac:dyDescent="0.2">
      <c r="A32" s="176">
        <v>19</v>
      </c>
      <c r="B32" s="177" t="s">
        <v>3642</v>
      </c>
      <c r="C32" s="186" t="s">
        <v>3643</v>
      </c>
      <c r="D32" s="178" t="s">
        <v>397</v>
      </c>
      <c r="E32" s="179">
        <v>37.770000000000003</v>
      </c>
      <c r="F32" s="174"/>
      <c r="G32" s="181">
        <f t="shared" ref="G32:G50" si="7">ROUND(E32*F32,2)</f>
        <v>0</v>
      </c>
      <c r="H32" s="157">
        <v>0</v>
      </c>
      <c r="I32" s="156">
        <f t="shared" ref="I32:I50" si="8">ROUND(E32*H32,2)</f>
        <v>0</v>
      </c>
      <c r="J32" s="157">
        <v>95</v>
      </c>
      <c r="K32" s="156">
        <f t="shared" ref="K32:K50" si="9">ROUND(E32*J32,2)</f>
        <v>3588.15</v>
      </c>
      <c r="L32" s="156">
        <v>21</v>
      </c>
      <c r="M32" s="156">
        <f t="shared" ref="M32:M50" si="10">G32*(1+L32/100)</f>
        <v>0</v>
      </c>
      <c r="N32" s="156">
        <v>0</v>
      </c>
      <c r="O32" s="156">
        <f t="shared" ref="O32:O50" si="11">ROUND(E32*N32,2)</f>
        <v>0</v>
      </c>
      <c r="P32" s="156">
        <v>0</v>
      </c>
      <c r="Q32" s="156">
        <f t="shared" ref="Q32:Q50" si="12">ROUND(E32*P32,2)</f>
        <v>0</v>
      </c>
      <c r="R32" s="156"/>
      <c r="S32" s="156" t="s">
        <v>485</v>
      </c>
      <c r="T32" s="156" t="s">
        <v>382</v>
      </c>
      <c r="U32" s="156">
        <v>0</v>
      </c>
      <c r="V32" s="156">
        <f t="shared" ref="V32:V50" si="13">ROUND(E32*U32,2)</f>
        <v>0</v>
      </c>
      <c r="W32" s="156"/>
      <c r="X32" s="156" t="s">
        <v>383</v>
      </c>
      <c r="Y32" s="147"/>
      <c r="Z32" s="147"/>
      <c r="AA32" s="147"/>
      <c r="AB32" s="147"/>
      <c r="AC32" s="147"/>
      <c r="AD32" s="147"/>
      <c r="AE32" s="147"/>
      <c r="AF32" s="147" t="s">
        <v>384</v>
      </c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outlineLevel="1" x14ac:dyDescent="0.2">
      <c r="A33" s="176">
        <v>20</v>
      </c>
      <c r="B33" s="177" t="s">
        <v>3644</v>
      </c>
      <c r="C33" s="186" t="s">
        <v>3645</v>
      </c>
      <c r="D33" s="178" t="s">
        <v>397</v>
      </c>
      <c r="E33" s="179">
        <v>38.337000000000003</v>
      </c>
      <c r="F33" s="174"/>
      <c r="G33" s="181">
        <f t="shared" si="7"/>
        <v>0</v>
      </c>
      <c r="H33" s="157">
        <v>149</v>
      </c>
      <c r="I33" s="156">
        <f t="shared" si="8"/>
        <v>5712.21</v>
      </c>
      <c r="J33" s="157">
        <v>0</v>
      </c>
      <c r="K33" s="156">
        <f t="shared" si="9"/>
        <v>0</v>
      </c>
      <c r="L33" s="156">
        <v>21</v>
      </c>
      <c r="M33" s="156">
        <f t="shared" si="10"/>
        <v>0</v>
      </c>
      <c r="N33" s="156">
        <v>1.06E-3</v>
      </c>
      <c r="O33" s="156">
        <f t="shared" si="11"/>
        <v>0.04</v>
      </c>
      <c r="P33" s="156">
        <v>0</v>
      </c>
      <c r="Q33" s="156">
        <f t="shared" si="12"/>
        <v>0</v>
      </c>
      <c r="R33" s="156"/>
      <c r="S33" s="156" t="s">
        <v>485</v>
      </c>
      <c r="T33" s="156" t="s">
        <v>382</v>
      </c>
      <c r="U33" s="156">
        <v>0</v>
      </c>
      <c r="V33" s="156">
        <f t="shared" si="13"/>
        <v>0</v>
      </c>
      <c r="W33" s="156"/>
      <c r="X33" s="156" t="s">
        <v>407</v>
      </c>
      <c r="Y33" s="147"/>
      <c r="Z33" s="147"/>
      <c r="AA33" s="147"/>
      <c r="AB33" s="147"/>
      <c r="AC33" s="147"/>
      <c r="AD33" s="147"/>
      <c r="AE33" s="147"/>
      <c r="AF33" s="147" t="s">
        <v>408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ht="22.5" outlineLevel="1" x14ac:dyDescent="0.2">
      <c r="A34" s="176">
        <v>21</v>
      </c>
      <c r="B34" s="177" t="s">
        <v>3646</v>
      </c>
      <c r="C34" s="186" t="s">
        <v>3647</v>
      </c>
      <c r="D34" s="178" t="s">
        <v>397</v>
      </c>
      <c r="E34" s="179">
        <v>47.7</v>
      </c>
      <c r="F34" s="174"/>
      <c r="G34" s="181">
        <f t="shared" si="7"/>
        <v>0</v>
      </c>
      <c r="H34" s="157">
        <v>0</v>
      </c>
      <c r="I34" s="156">
        <f t="shared" si="8"/>
        <v>0</v>
      </c>
      <c r="J34" s="157">
        <v>122</v>
      </c>
      <c r="K34" s="156">
        <f t="shared" si="9"/>
        <v>5819.4</v>
      </c>
      <c r="L34" s="156">
        <v>21</v>
      </c>
      <c r="M34" s="156">
        <f t="shared" si="10"/>
        <v>0</v>
      </c>
      <c r="N34" s="156">
        <v>0</v>
      </c>
      <c r="O34" s="156">
        <f t="shared" si="11"/>
        <v>0</v>
      </c>
      <c r="P34" s="156">
        <v>0</v>
      </c>
      <c r="Q34" s="156">
        <f t="shared" si="12"/>
        <v>0</v>
      </c>
      <c r="R34" s="156"/>
      <c r="S34" s="156" t="s">
        <v>485</v>
      </c>
      <c r="T34" s="156" t="s">
        <v>382</v>
      </c>
      <c r="U34" s="156">
        <v>0</v>
      </c>
      <c r="V34" s="156">
        <f t="shared" si="13"/>
        <v>0</v>
      </c>
      <c r="W34" s="156"/>
      <c r="X34" s="156" t="s">
        <v>383</v>
      </c>
      <c r="Y34" s="147"/>
      <c r="Z34" s="147"/>
      <c r="AA34" s="147"/>
      <c r="AB34" s="147"/>
      <c r="AC34" s="147"/>
      <c r="AD34" s="147"/>
      <c r="AE34" s="147"/>
      <c r="AF34" s="147" t="s">
        <v>384</v>
      </c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outlineLevel="1" x14ac:dyDescent="0.2">
      <c r="A35" s="176">
        <v>22</v>
      </c>
      <c r="B35" s="177" t="s">
        <v>3648</v>
      </c>
      <c r="C35" s="186" t="s">
        <v>3649</v>
      </c>
      <c r="D35" s="178" t="s">
        <v>397</v>
      </c>
      <c r="E35" s="179">
        <v>48.415999999999997</v>
      </c>
      <c r="F35" s="174"/>
      <c r="G35" s="181">
        <f t="shared" si="7"/>
        <v>0</v>
      </c>
      <c r="H35" s="157">
        <v>269</v>
      </c>
      <c r="I35" s="156">
        <f t="shared" si="8"/>
        <v>13023.9</v>
      </c>
      <c r="J35" s="157">
        <v>0</v>
      </c>
      <c r="K35" s="156">
        <f t="shared" si="9"/>
        <v>0</v>
      </c>
      <c r="L35" s="156">
        <v>21</v>
      </c>
      <c r="M35" s="156">
        <f t="shared" si="10"/>
        <v>0</v>
      </c>
      <c r="N35" s="156">
        <v>2.14E-3</v>
      </c>
      <c r="O35" s="156">
        <f t="shared" si="11"/>
        <v>0.1</v>
      </c>
      <c r="P35" s="156">
        <v>0</v>
      </c>
      <c r="Q35" s="156">
        <f t="shared" si="12"/>
        <v>0</v>
      </c>
      <c r="R35" s="156"/>
      <c r="S35" s="156" t="s">
        <v>485</v>
      </c>
      <c r="T35" s="156" t="s">
        <v>382</v>
      </c>
      <c r="U35" s="156">
        <v>0</v>
      </c>
      <c r="V35" s="156">
        <f t="shared" si="13"/>
        <v>0</v>
      </c>
      <c r="W35" s="156"/>
      <c r="X35" s="156" t="s">
        <v>407</v>
      </c>
      <c r="Y35" s="147"/>
      <c r="Z35" s="147"/>
      <c r="AA35" s="147"/>
      <c r="AB35" s="147"/>
      <c r="AC35" s="147"/>
      <c r="AD35" s="147"/>
      <c r="AE35" s="147"/>
      <c r="AF35" s="147" t="s">
        <v>408</v>
      </c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ht="22.5" outlineLevel="1" x14ac:dyDescent="0.2">
      <c r="A36" s="176">
        <v>23</v>
      </c>
      <c r="B36" s="177" t="s">
        <v>3650</v>
      </c>
      <c r="C36" s="186" t="s">
        <v>3651</v>
      </c>
      <c r="D36" s="178" t="s">
        <v>397</v>
      </c>
      <c r="E36" s="179">
        <v>75.88</v>
      </c>
      <c r="F36" s="174"/>
      <c r="G36" s="181">
        <f t="shared" si="7"/>
        <v>0</v>
      </c>
      <c r="H36" s="157">
        <v>0</v>
      </c>
      <c r="I36" s="156">
        <f t="shared" si="8"/>
        <v>0</v>
      </c>
      <c r="J36" s="157">
        <v>136</v>
      </c>
      <c r="K36" s="156">
        <f t="shared" si="9"/>
        <v>10319.68</v>
      </c>
      <c r="L36" s="156">
        <v>21</v>
      </c>
      <c r="M36" s="156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6"/>
      <c r="S36" s="156" t="s">
        <v>485</v>
      </c>
      <c r="T36" s="156" t="s">
        <v>382</v>
      </c>
      <c r="U36" s="156">
        <v>0</v>
      </c>
      <c r="V36" s="156">
        <f t="shared" si="13"/>
        <v>0</v>
      </c>
      <c r="W36" s="156"/>
      <c r="X36" s="156" t="s">
        <v>383</v>
      </c>
      <c r="Y36" s="147"/>
      <c r="Z36" s="147"/>
      <c r="AA36" s="147"/>
      <c r="AB36" s="147"/>
      <c r="AC36" s="147"/>
      <c r="AD36" s="147"/>
      <c r="AE36" s="147"/>
      <c r="AF36" s="147" t="s">
        <v>384</v>
      </c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ht="22.5" outlineLevel="1" x14ac:dyDescent="0.2">
      <c r="A37" s="176">
        <v>24</v>
      </c>
      <c r="B37" s="177" t="s">
        <v>3652</v>
      </c>
      <c r="C37" s="186" t="s">
        <v>3653</v>
      </c>
      <c r="D37" s="178" t="s">
        <v>397</v>
      </c>
      <c r="E37" s="179">
        <v>77.018000000000001</v>
      </c>
      <c r="F37" s="174"/>
      <c r="G37" s="181">
        <f t="shared" si="7"/>
        <v>0</v>
      </c>
      <c r="H37" s="157">
        <v>375</v>
      </c>
      <c r="I37" s="156">
        <f t="shared" si="8"/>
        <v>28881.75</v>
      </c>
      <c r="J37" s="157">
        <v>0</v>
      </c>
      <c r="K37" s="156">
        <f t="shared" si="9"/>
        <v>0</v>
      </c>
      <c r="L37" s="156">
        <v>21</v>
      </c>
      <c r="M37" s="156">
        <f t="shared" si="10"/>
        <v>0</v>
      </c>
      <c r="N37" s="156">
        <v>3.1800000000000001E-3</v>
      </c>
      <c r="O37" s="156">
        <f t="shared" si="11"/>
        <v>0.24</v>
      </c>
      <c r="P37" s="156">
        <v>0</v>
      </c>
      <c r="Q37" s="156">
        <f t="shared" si="12"/>
        <v>0</v>
      </c>
      <c r="R37" s="156"/>
      <c r="S37" s="156" t="s">
        <v>485</v>
      </c>
      <c r="T37" s="156" t="s">
        <v>382</v>
      </c>
      <c r="U37" s="156">
        <v>0</v>
      </c>
      <c r="V37" s="156">
        <f t="shared" si="13"/>
        <v>0</v>
      </c>
      <c r="W37" s="156"/>
      <c r="X37" s="156" t="s">
        <v>407</v>
      </c>
      <c r="Y37" s="147"/>
      <c r="Z37" s="147"/>
      <c r="AA37" s="147"/>
      <c r="AB37" s="147"/>
      <c r="AC37" s="147"/>
      <c r="AD37" s="147"/>
      <c r="AE37" s="147"/>
      <c r="AF37" s="147" t="s">
        <v>408</v>
      </c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ht="22.5" outlineLevel="1" x14ac:dyDescent="0.2">
      <c r="A38" s="176">
        <v>25</v>
      </c>
      <c r="B38" s="177" t="s">
        <v>3654</v>
      </c>
      <c r="C38" s="186" t="s">
        <v>3655</v>
      </c>
      <c r="D38" s="178" t="s">
        <v>397</v>
      </c>
      <c r="E38" s="179">
        <v>39.56</v>
      </c>
      <c r="F38" s="174"/>
      <c r="G38" s="181">
        <f t="shared" si="7"/>
        <v>0</v>
      </c>
      <c r="H38" s="157">
        <v>0</v>
      </c>
      <c r="I38" s="156">
        <f t="shared" si="8"/>
        <v>0</v>
      </c>
      <c r="J38" s="157">
        <v>147</v>
      </c>
      <c r="K38" s="156">
        <f t="shared" si="9"/>
        <v>5815.32</v>
      </c>
      <c r="L38" s="156">
        <v>21</v>
      </c>
      <c r="M38" s="156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6"/>
      <c r="S38" s="156" t="s">
        <v>485</v>
      </c>
      <c r="T38" s="156" t="s">
        <v>382</v>
      </c>
      <c r="U38" s="156">
        <v>0</v>
      </c>
      <c r="V38" s="156">
        <f t="shared" si="13"/>
        <v>0</v>
      </c>
      <c r="W38" s="156"/>
      <c r="X38" s="156" t="s">
        <v>383</v>
      </c>
      <c r="Y38" s="147"/>
      <c r="Z38" s="147"/>
      <c r="AA38" s="147"/>
      <c r="AB38" s="147"/>
      <c r="AC38" s="147"/>
      <c r="AD38" s="147"/>
      <c r="AE38" s="147"/>
      <c r="AF38" s="147" t="s">
        <v>384</v>
      </c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 ht="22.5" outlineLevel="1" x14ac:dyDescent="0.2">
      <c r="A39" s="176">
        <v>26</v>
      </c>
      <c r="B39" s="177" t="s">
        <v>3656</v>
      </c>
      <c r="C39" s="186" t="s">
        <v>3657</v>
      </c>
      <c r="D39" s="178" t="s">
        <v>397</v>
      </c>
      <c r="E39" s="179">
        <v>40.152999999999999</v>
      </c>
      <c r="F39" s="174"/>
      <c r="G39" s="181">
        <f t="shared" si="7"/>
        <v>0</v>
      </c>
      <c r="H39" s="157">
        <v>807</v>
      </c>
      <c r="I39" s="156">
        <f t="shared" si="8"/>
        <v>32403.47</v>
      </c>
      <c r="J39" s="157">
        <v>0</v>
      </c>
      <c r="K39" s="156">
        <f t="shared" si="9"/>
        <v>0</v>
      </c>
      <c r="L39" s="156">
        <v>21</v>
      </c>
      <c r="M39" s="156">
        <f t="shared" si="10"/>
        <v>0</v>
      </c>
      <c r="N39" s="156">
        <v>6.7400000000000003E-3</v>
      </c>
      <c r="O39" s="156">
        <f t="shared" si="11"/>
        <v>0.27</v>
      </c>
      <c r="P39" s="156">
        <v>0</v>
      </c>
      <c r="Q39" s="156">
        <f t="shared" si="12"/>
        <v>0</v>
      </c>
      <c r="R39" s="156"/>
      <c r="S39" s="156" t="s">
        <v>485</v>
      </c>
      <c r="T39" s="156" t="s">
        <v>382</v>
      </c>
      <c r="U39" s="156">
        <v>0</v>
      </c>
      <c r="V39" s="156">
        <f t="shared" si="13"/>
        <v>0</v>
      </c>
      <c r="W39" s="156"/>
      <c r="X39" s="156" t="s">
        <v>407</v>
      </c>
      <c r="Y39" s="147"/>
      <c r="Z39" s="147"/>
      <c r="AA39" s="147"/>
      <c r="AB39" s="147"/>
      <c r="AC39" s="147"/>
      <c r="AD39" s="147"/>
      <c r="AE39" s="147"/>
      <c r="AF39" s="147" t="s">
        <v>408</v>
      </c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 outlineLevel="1" x14ac:dyDescent="0.2">
      <c r="A40" s="176">
        <v>27</v>
      </c>
      <c r="B40" s="177" t="s">
        <v>2050</v>
      </c>
      <c r="C40" s="186" t="s">
        <v>2051</v>
      </c>
      <c r="D40" s="178" t="s">
        <v>397</v>
      </c>
      <c r="E40" s="179">
        <v>200.91</v>
      </c>
      <c r="F40" s="174"/>
      <c r="G40" s="181">
        <f t="shared" si="7"/>
        <v>0</v>
      </c>
      <c r="H40" s="157">
        <v>0</v>
      </c>
      <c r="I40" s="156">
        <f t="shared" si="8"/>
        <v>0</v>
      </c>
      <c r="J40" s="157">
        <v>22.3</v>
      </c>
      <c r="K40" s="156">
        <f t="shared" si="9"/>
        <v>4480.29</v>
      </c>
      <c r="L40" s="156">
        <v>21</v>
      </c>
      <c r="M40" s="156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6"/>
      <c r="S40" s="156" t="s">
        <v>485</v>
      </c>
      <c r="T40" s="156" t="s">
        <v>382</v>
      </c>
      <c r="U40" s="156">
        <v>0</v>
      </c>
      <c r="V40" s="156">
        <f t="shared" si="13"/>
        <v>0</v>
      </c>
      <c r="W40" s="156"/>
      <c r="X40" s="156" t="s">
        <v>383</v>
      </c>
      <c r="Y40" s="147"/>
      <c r="Z40" s="147"/>
      <c r="AA40" s="147"/>
      <c r="AB40" s="147"/>
      <c r="AC40" s="147"/>
      <c r="AD40" s="147"/>
      <c r="AE40" s="147"/>
      <c r="AF40" s="147" t="s">
        <v>384</v>
      </c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 ht="22.5" outlineLevel="1" x14ac:dyDescent="0.2">
      <c r="A41" s="176">
        <v>28</v>
      </c>
      <c r="B41" s="177" t="s">
        <v>3658</v>
      </c>
      <c r="C41" s="186" t="s">
        <v>3659</v>
      </c>
      <c r="D41" s="178" t="s">
        <v>397</v>
      </c>
      <c r="E41" s="179">
        <v>200.91</v>
      </c>
      <c r="F41" s="174"/>
      <c r="G41" s="181">
        <f t="shared" si="7"/>
        <v>0</v>
      </c>
      <c r="H41" s="157">
        <v>0</v>
      </c>
      <c r="I41" s="156">
        <f t="shared" si="8"/>
        <v>0</v>
      </c>
      <c r="J41" s="157">
        <v>54.4</v>
      </c>
      <c r="K41" s="156">
        <f t="shared" si="9"/>
        <v>10929.5</v>
      </c>
      <c r="L41" s="156">
        <v>21</v>
      </c>
      <c r="M41" s="156">
        <f t="shared" si="10"/>
        <v>0</v>
      </c>
      <c r="N41" s="156">
        <v>0</v>
      </c>
      <c r="O41" s="156">
        <f t="shared" si="11"/>
        <v>0</v>
      </c>
      <c r="P41" s="156">
        <v>0</v>
      </c>
      <c r="Q41" s="156">
        <f t="shared" si="12"/>
        <v>0</v>
      </c>
      <c r="R41" s="156"/>
      <c r="S41" s="156" t="s">
        <v>485</v>
      </c>
      <c r="T41" s="156" t="s">
        <v>382</v>
      </c>
      <c r="U41" s="156">
        <v>0</v>
      </c>
      <c r="V41" s="156">
        <f t="shared" si="13"/>
        <v>0</v>
      </c>
      <c r="W41" s="156"/>
      <c r="X41" s="156" t="s">
        <v>383</v>
      </c>
      <c r="Y41" s="147"/>
      <c r="Z41" s="147"/>
      <c r="AA41" s="147"/>
      <c r="AB41" s="147"/>
      <c r="AC41" s="147"/>
      <c r="AD41" s="147"/>
      <c r="AE41" s="147"/>
      <c r="AF41" s="147" t="s">
        <v>384</v>
      </c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</row>
    <row r="42" spans="1:59" outlineLevel="1" x14ac:dyDescent="0.2">
      <c r="A42" s="176">
        <v>29</v>
      </c>
      <c r="B42" s="177" t="s">
        <v>3560</v>
      </c>
      <c r="C42" s="186" t="s">
        <v>3566</v>
      </c>
      <c r="D42" s="178" t="s">
        <v>397</v>
      </c>
      <c r="E42" s="179">
        <v>7.5</v>
      </c>
      <c r="F42" s="174"/>
      <c r="G42" s="181">
        <f t="shared" si="7"/>
        <v>0</v>
      </c>
      <c r="H42" s="157">
        <v>0</v>
      </c>
      <c r="I42" s="156">
        <f t="shared" si="8"/>
        <v>0</v>
      </c>
      <c r="J42" s="157">
        <v>580</v>
      </c>
      <c r="K42" s="156">
        <f t="shared" si="9"/>
        <v>4350</v>
      </c>
      <c r="L42" s="156">
        <v>21</v>
      </c>
      <c r="M42" s="156">
        <f t="shared" si="10"/>
        <v>0</v>
      </c>
      <c r="N42" s="156">
        <v>0</v>
      </c>
      <c r="O42" s="156">
        <f t="shared" si="11"/>
        <v>0</v>
      </c>
      <c r="P42" s="156">
        <v>0</v>
      </c>
      <c r="Q42" s="156">
        <f t="shared" si="12"/>
        <v>0</v>
      </c>
      <c r="R42" s="156"/>
      <c r="S42" s="156" t="s">
        <v>485</v>
      </c>
      <c r="T42" s="156" t="s">
        <v>382</v>
      </c>
      <c r="U42" s="156">
        <v>0</v>
      </c>
      <c r="V42" s="156">
        <f t="shared" si="13"/>
        <v>0</v>
      </c>
      <c r="W42" s="156"/>
      <c r="X42" s="156" t="s">
        <v>383</v>
      </c>
      <c r="Y42" s="147"/>
      <c r="Z42" s="147"/>
      <c r="AA42" s="147"/>
      <c r="AB42" s="147"/>
      <c r="AC42" s="147"/>
      <c r="AD42" s="147"/>
      <c r="AE42" s="147"/>
      <c r="AF42" s="147" t="s">
        <v>384</v>
      </c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 outlineLevel="1" x14ac:dyDescent="0.2">
      <c r="A43" s="176">
        <v>30</v>
      </c>
      <c r="B43" s="177" t="s">
        <v>3562</v>
      </c>
      <c r="C43" s="186" t="s">
        <v>3570</v>
      </c>
      <c r="D43" s="178" t="s">
        <v>1884</v>
      </c>
      <c r="E43" s="179">
        <v>1</v>
      </c>
      <c r="F43" s="174"/>
      <c r="G43" s="181">
        <f t="shared" si="7"/>
        <v>0</v>
      </c>
      <c r="H43" s="157">
        <v>0</v>
      </c>
      <c r="I43" s="156">
        <f t="shared" si="8"/>
        <v>0</v>
      </c>
      <c r="J43" s="157">
        <v>1230</v>
      </c>
      <c r="K43" s="156">
        <f t="shared" si="9"/>
        <v>1230</v>
      </c>
      <c r="L43" s="156">
        <v>21</v>
      </c>
      <c r="M43" s="156">
        <f t="shared" si="10"/>
        <v>0</v>
      </c>
      <c r="N43" s="156">
        <v>0</v>
      </c>
      <c r="O43" s="156">
        <f t="shared" si="11"/>
        <v>0</v>
      </c>
      <c r="P43" s="156">
        <v>0</v>
      </c>
      <c r="Q43" s="156">
        <f t="shared" si="12"/>
        <v>0</v>
      </c>
      <c r="R43" s="156"/>
      <c r="S43" s="156" t="s">
        <v>485</v>
      </c>
      <c r="T43" s="156" t="s">
        <v>382</v>
      </c>
      <c r="U43" s="156">
        <v>0</v>
      </c>
      <c r="V43" s="156">
        <f t="shared" si="13"/>
        <v>0</v>
      </c>
      <c r="W43" s="156"/>
      <c r="X43" s="156" t="s">
        <v>383</v>
      </c>
      <c r="Y43" s="147"/>
      <c r="Z43" s="147"/>
      <c r="AA43" s="147"/>
      <c r="AB43" s="147"/>
      <c r="AC43" s="147"/>
      <c r="AD43" s="147"/>
      <c r="AE43" s="147"/>
      <c r="AF43" s="147" t="s">
        <v>384</v>
      </c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 outlineLevel="1" x14ac:dyDescent="0.2">
      <c r="A44" s="176">
        <v>31</v>
      </c>
      <c r="B44" s="177" t="s">
        <v>3565</v>
      </c>
      <c r="C44" s="186" t="s">
        <v>3273</v>
      </c>
      <c r="D44" s="178" t="s">
        <v>437</v>
      </c>
      <c r="E44" s="179">
        <v>150</v>
      </c>
      <c r="F44" s="174"/>
      <c r="G44" s="181">
        <f t="shared" si="7"/>
        <v>0</v>
      </c>
      <c r="H44" s="157">
        <v>0</v>
      </c>
      <c r="I44" s="156">
        <f t="shared" si="8"/>
        <v>0</v>
      </c>
      <c r="J44" s="157">
        <v>250</v>
      </c>
      <c r="K44" s="156">
        <f t="shared" si="9"/>
        <v>37500</v>
      </c>
      <c r="L44" s="156">
        <v>21</v>
      </c>
      <c r="M44" s="156">
        <f t="shared" si="10"/>
        <v>0</v>
      </c>
      <c r="N44" s="156">
        <v>0</v>
      </c>
      <c r="O44" s="156">
        <f t="shared" si="11"/>
        <v>0</v>
      </c>
      <c r="P44" s="156">
        <v>0</v>
      </c>
      <c r="Q44" s="156">
        <f t="shared" si="12"/>
        <v>0</v>
      </c>
      <c r="R44" s="156"/>
      <c r="S44" s="156" t="s">
        <v>485</v>
      </c>
      <c r="T44" s="156" t="s">
        <v>382</v>
      </c>
      <c r="U44" s="156">
        <v>0</v>
      </c>
      <c r="V44" s="156">
        <f t="shared" si="13"/>
        <v>0</v>
      </c>
      <c r="W44" s="156"/>
      <c r="X44" s="156" t="s">
        <v>383</v>
      </c>
      <c r="Y44" s="147"/>
      <c r="Z44" s="147"/>
      <c r="AA44" s="147"/>
      <c r="AB44" s="147"/>
      <c r="AC44" s="147"/>
      <c r="AD44" s="147"/>
      <c r="AE44" s="147"/>
      <c r="AF44" s="147" t="s">
        <v>384</v>
      </c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 outlineLevel="1" x14ac:dyDescent="0.2">
      <c r="A45" s="176">
        <v>32</v>
      </c>
      <c r="B45" s="177" t="s">
        <v>3567</v>
      </c>
      <c r="C45" s="186" t="s">
        <v>3568</v>
      </c>
      <c r="D45" s="178" t="s">
        <v>429</v>
      </c>
      <c r="E45" s="179">
        <v>2</v>
      </c>
      <c r="F45" s="174"/>
      <c r="G45" s="181">
        <f t="shared" si="7"/>
        <v>0</v>
      </c>
      <c r="H45" s="157">
        <v>0</v>
      </c>
      <c r="I45" s="156">
        <f t="shared" si="8"/>
        <v>0</v>
      </c>
      <c r="J45" s="157">
        <v>1890</v>
      </c>
      <c r="K45" s="156">
        <f t="shared" si="9"/>
        <v>3780</v>
      </c>
      <c r="L45" s="156">
        <v>21</v>
      </c>
      <c r="M45" s="156">
        <f t="shared" si="10"/>
        <v>0</v>
      </c>
      <c r="N45" s="156">
        <v>0</v>
      </c>
      <c r="O45" s="156">
        <f t="shared" si="11"/>
        <v>0</v>
      </c>
      <c r="P45" s="156">
        <v>0</v>
      </c>
      <c r="Q45" s="156">
        <f t="shared" si="12"/>
        <v>0</v>
      </c>
      <c r="R45" s="156"/>
      <c r="S45" s="156" t="s">
        <v>485</v>
      </c>
      <c r="T45" s="156" t="s">
        <v>382</v>
      </c>
      <c r="U45" s="156">
        <v>0</v>
      </c>
      <c r="V45" s="156">
        <f t="shared" si="13"/>
        <v>0</v>
      </c>
      <c r="W45" s="156"/>
      <c r="X45" s="156" t="s">
        <v>383</v>
      </c>
      <c r="Y45" s="147"/>
      <c r="Z45" s="147"/>
      <c r="AA45" s="147"/>
      <c r="AB45" s="147"/>
      <c r="AC45" s="147"/>
      <c r="AD45" s="147"/>
      <c r="AE45" s="147"/>
      <c r="AF45" s="147" t="s">
        <v>384</v>
      </c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 outlineLevel="1" x14ac:dyDescent="0.2">
      <c r="A46" s="176">
        <v>33</v>
      </c>
      <c r="B46" s="177" t="s">
        <v>3569</v>
      </c>
      <c r="C46" s="186" t="s">
        <v>3660</v>
      </c>
      <c r="D46" s="178" t="s">
        <v>1884</v>
      </c>
      <c r="E46" s="179">
        <v>1</v>
      </c>
      <c r="F46" s="174"/>
      <c r="G46" s="181">
        <f t="shared" si="7"/>
        <v>0</v>
      </c>
      <c r="H46" s="157">
        <v>0</v>
      </c>
      <c r="I46" s="156">
        <f t="shared" si="8"/>
        <v>0</v>
      </c>
      <c r="J46" s="157">
        <v>15400</v>
      </c>
      <c r="K46" s="156">
        <f t="shared" si="9"/>
        <v>15400</v>
      </c>
      <c r="L46" s="156">
        <v>21</v>
      </c>
      <c r="M46" s="156">
        <f t="shared" si="10"/>
        <v>0</v>
      </c>
      <c r="N46" s="156">
        <v>0</v>
      </c>
      <c r="O46" s="156">
        <f t="shared" si="11"/>
        <v>0</v>
      </c>
      <c r="P46" s="156">
        <v>0</v>
      </c>
      <c r="Q46" s="156">
        <f t="shared" si="12"/>
        <v>0</v>
      </c>
      <c r="R46" s="156"/>
      <c r="S46" s="156" t="s">
        <v>485</v>
      </c>
      <c r="T46" s="156" t="s">
        <v>382</v>
      </c>
      <c r="U46" s="156">
        <v>0</v>
      </c>
      <c r="V46" s="156">
        <f t="shared" si="13"/>
        <v>0</v>
      </c>
      <c r="W46" s="156"/>
      <c r="X46" s="156" t="s">
        <v>383</v>
      </c>
      <c r="Y46" s="147"/>
      <c r="Z46" s="147"/>
      <c r="AA46" s="147"/>
      <c r="AB46" s="147"/>
      <c r="AC46" s="147"/>
      <c r="AD46" s="147"/>
      <c r="AE46" s="147"/>
      <c r="AF46" s="147" t="s">
        <v>384</v>
      </c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 outlineLevel="1" x14ac:dyDescent="0.2">
      <c r="A47" s="176">
        <v>34</v>
      </c>
      <c r="B47" s="177" t="s">
        <v>3571</v>
      </c>
      <c r="C47" s="186" t="s">
        <v>3661</v>
      </c>
      <c r="D47" s="178" t="s">
        <v>429</v>
      </c>
      <c r="E47" s="179">
        <v>2</v>
      </c>
      <c r="F47" s="174"/>
      <c r="G47" s="181">
        <f t="shared" si="7"/>
        <v>0</v>
      </c>
      <c r="H47" s="157">
        <v>0</v>
      </c>
      <c r="I47" s="156">
        <f t="shared" si="8"/>
        <v>0</v>
      </c>
      <c r="J47" s="157">
        <v>3560</v>
      </c>
      <c r="K47" s="156">
        <f t="shared" si="9"/>
        <v>7120</v>
      </c>
      <c r="L47" s="156">
        <v>21</v>
      </c>
      <c r="M47" s="156">
        <f t="shared" si="10"/>
        <v>0</v>
      </c>
      <c r="N47" s="156">
        <v>0</v>
      </c>
      <c r="O47" s="156">
        <f t="shared" si="11"/>
        <v>0</v>
      </c>
      <c r="P47" s="156">
        <v>0</v>
      </c>
      <c r="Q47" s="156">
        <f t="shared" si="12"/>
        <v>0</v>
      </c>
      <c r="R47" s="156"/>
      <c r="S47" s="156" t="s">
        <v>485</v>
      </c>
      <c r="T47" s="156" t="s">
        <v>382</v>
      </c>
      <c r="U47" s="156">
        <v>0</v>
      </c>
      <c r="V47" s="156">
        <f t="shared" si="13"/>
        <v>0</v>
      </c>
      <c r="W47" s="156"/>
      <c r="X47" s="156" t="s">
        <v>383</v>
      </c>
      <c r="Y47" s="147"/>
      <c r="Z47" s="147"/>
      <c r="AA47" s="147"/>
      <c r="AB47" s="147"/>
      <c r="AC47" s="147"/>
      <c r="AD47" s="147"/>
      <c r="AE47" s="147"/>
      <c r="AF47" s="147" t="s">
        <v>384</v>
      </c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 outlineLevel="1" x14ac:dyDescent="0.2">
      <c r="A48" s="176">
        <v>35</v>
      </c>
      <c r="B48" s="177" t="s">
        <v>3628</v>
      </c>
      <c r="C48" s="186" t="s">
        <v>3662</v>
      </c>
      <c r="D48" s="178" t="s">
        <v>429</v>
      </c>
      <c r="E48" s="179">
        <v>1</v>
      </c>
      <c r="F48" s="174"/>
      <c r="G48" s="181">
        <f t="shared" si="7"/>
        <v>0</v>
      </c>
      <c r="H48" s="157">
        <v>0</v>
      </c>
      <c r="I48" s="156">
        <f t="shared" si="8"/>
        <v>0</v>
      </c>
      <c r="J48" s="157">
        <v>1560</v>
      </c>
      <c r="K48" s="156">
        <f t="shared" si="9"/>
        <v>1560</v>
      </c>
      <c r="L48" s="156">
        <v>21</v>
      </c>
      <c r="M48" s="156">
        <f t="shared" si="10"/>
        <v>0</v>
      </c>
      <c r="N48" s="156">
        <v>0</v>
      </c>
      <c r="O48" s="156">
        <f t="shared" si="11"/>
        <v>0</v>
      </c>
      <c r="P48" s="156">
        <v>0</v>
      </c>
      <c r="Q48" s="156">
        <f t="shared" si="12"/>
        <v>0</v>
      </c>
      <c r="R48" s="156"/>
      <c r="S48" s="156" t="s">
        <v>485</v>
      </c>
      <c r="T48" s="156" t="s">
        <v>382</v>
      </c>
      <c r="U48" s="156">
        <v>0</v>
      </c>
      <c r="V48" s="156">
        <f t="shared" si="13"/>
        <v>0</v>
      </c>
      <c r="W48" s="156"/>
      <c r="X48" s="156" t="s">
        <v>383</v>
      </c>
      <c r="Y48" s="147"/>
      <c r="Z48" s="147"/>
      <c r="AA48" s="147"/>
      <c r="AB48" s="147"/>
      <c r="AC48" s="147"/>
      <c r="AD48" s="147"/>
      <c r="AE48" s="147"/>
      <c r="AF48" s="147" t="s">
        <v>384</v>
      </c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</row>
    <row r="49" spans="1:59" outlineLevel="1" x14ac:dyDescent="0.2">
      <c r="A49" s="176">
        <v>36</v>
      </c>
      <c r="B49" s="177" t="s">
        <v>3663</v>
      </c>
      <c r="C49" s="186" t="s">
        <v>3664</v>
      </c>
      <c r="D49" s="178" t="s">
        <v>397</v>
      </c>
      <c r="E49" s="179">
        <v>200.91</v>
      </c>
      <c r="F49" s="174"/>
      <c r="G49" s="181">
        <f t="shared" si="7"/>
        <v>0</v>
      </c>
      <c r="H49" s="157">
        <v>0</v>
      </c>
      <c r="I49" s="156">
        <f t="shared" si="8"/>
        <v>0</v>
      </c>
      <c r="J49" s="157">
        <v>49.8</v>
      </c>
      <c r="K49" s="156">
        <f t="shared" si="9"/>
        <v>10005.32</v>
      </c>
      <c r="L49" s="156">
        <v>21</v>
      </c>
      <c r="M49" s="156">
        <f t="shared" si="10"/>
        <v>0</v>
      </c>
      <c r="N49" s="156">
        <v>2.0000000000000001E-4</v>
      </c>
      <c r="O49" s="156">
        <f t="shared" si="11"/>
        <v>0.04</v>
      </c>
      <c r="P49" s="156">
        <v>0</v>
      </c>
      <c r="Q49" s="156">
        <f t="shared" si="12"/>
        <v>0</v>
      </c>
      <c r="R49" s="156"/>
      <c r="S49" s="156" t="s">
        <v>485</v>
      </c>
      <c r="T49" s="156" t="s">
        <v>382</v>
      </c>
      <c r="U49" s="156">
        <v>0</v>
      </c>
      <c r="V49" s="156">
        <f t="shared" si="13"/>
        <v>0</v>
      </c>
      <c r="W49" s="156"/>
      <c r="X49" s="156" t="s">
        <v>383</v>
      </c>
      <c r="Y49" s="147"/>
      <c r="Z49" s="147"/>
      <c r="AA49" s="147"/>
      <c r="AB49" s="147"/>
      <c r="AC49" s="147"/>
      <c r="AD49" s="147"/>
      <c r="AE49" s="147"/>
      <c r="AF49" s="147" t="s">
        <v>384</v>
      </c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 outlineLevel="1" x14ac:dyDescent="0.2">
      <c r="A50" s="176">
        <v>37</v>
      </c>
      <c r="B50" s="177" t="s">
        <v>3665</v>
      </c>
      <c r="C50" s="186" t="s">
        <v>3666</v>
      </c>
      <c r="D50" s="178" t="s">
        <v>397</v>
      </c>
      <c r="E50" s="179">
        <v>200.91</v>
      </c>
      <c r="F50" s="174"/>
      <c r="G50" s="181">
        <f t="shared" si="7"/>
        <v>0</v>
      </c>
      <c r="H50" s="157">
        <v>0</v>
      </c>
      <c r="I50" s="156">
        <f t="shared" si="8"/>
        <v>0</v>
      </c>
      <c r="J50" s="157">
        <v>11.9</v>
      </c>
      <c r="K50" s="156">
        <f t="shared" si="9"/>
        <v>2390.83</v>
      </c>
      <c r="L50" s="156">
        <v>21</v>
      </c>
      <c r="M50" s="156">
        <f t="shared" si="10"/>
        <v>0</v>
      </c>
      <c r="N50" s="156">
        <v>6.9999999999999994E-5</v>
      </c>
      <c r="O50" s="156">
        <f t="shared" si="11"/>
        <v>0.01</v>
      </c>
      <c r="P50" s="156">
        <v>0</v>
      </c>
      <c r="Q50" s="156">
        <f t="shared" si="12"/>
        <v>0</v>
      </c>
      <c r="R50" s="156"/>
      <c r="S50" s="156" t="s">
        <v>485</v>
      </c>
      <c r="T50" s="156" t="s">
        <v>382</v>
      </c>
      <c r="U50" s="156">
        <v>0</v>
      </c>
      <c r="V50" s="156">
        <f t="shared" si="13"/>
        <v>0</v>
      </c>
      <c r="W50" s="156"/>
      <c r="X50" s="156" t="s">
        <v>383</v>
      </c>
      <c r="Y50" s="147"/>
      <c r="Z50" s="147"/>
      <c r="AA50" s="147"/>
      <c r="AB50" s="147"/>
      <c r="AC50" s="147"/>
      <c r="AD50" s="147"/>
      <c r="AE50" s="147"/>
      <c r="AF50" s="147" t="s">
        <v>384</v>
      </c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 x14ac:dyDescent="0.2">
      <c r="A51" s="164" t="s">
        <v>376</v>
      </c>
      <c r="B51" s="165" t="s">
        <v>279</v>
      </c>
      <c r="C51" s="183" t="s">
        <v>280</v>
      </c>
      <c r="D51" s="166"/>
      <c r="E51" s="167"/>
      <c r="F51" s="168"/>
      <c r="G51" s="169">
        <f>SUMIF(AF52:AF53,"&lt;&gt;NOR",G52:G53)</f>
        <v>0</v>
      </c>
      <c r="H51" s="163"/>
      <c r="I51" s="163">
        <f>SUM(I52:I53)</f>
        <v>0</v>
      </c>
      <c r="J51" s="163"/>
      <c r="K51" s="163">
        <f>SUM(K52:K53)</f>
        <v>3172</v>
      </c>
      <c r="L51" s="163"/>
      <c r="M51" s="163">
        <f>SUM(M52:M53)</f>
        <v>0</v>
      </c>
      <c r="N51" s="163"/>
      <c r="O51" s="163">
        <f>SUM(O52:O53)</f>
        <v>0</v>
      </c>
      <c r="P51" s="163"/>
      <c r="Q51" s="163">
        <f>SUM(Q52:Q53)</f>
        <v>4</v>
      </c>
      <c r="R51" s="163"/>
      <c r="S51" s="163"/>
      <c r="T51" s="163"/>
      <c r="U51" s="163"/>
      <c r="V51" s="163">
        <f>SUM(V52:V53)</f>
        <v>0</v>
      </c>
      <c r="W51" s="163"/>
      <c r="X51" s="163"/>
      <c r="AF51" t="s">
        <v>377</v>
      </c>
    </row>
    <row r="52" spans="1:59" outlineLevel="1" x14ac:dyDescent="0.2">
      <c r="A52" s="176">
        <v>38</v>
      </c>
      <c r="B52" s="177" t="s">
        <v>3630</v>
      </c>
      <c r="C52" s="186" t="s">
        <v>3631</v>
      </c>
      <c r="D52" s="178" t="s">
        <v>380</v>
      </c>
      <c r="E52" s="179">
        <v>200</v>
      </c>
      <c r="F52" s="174"/>
      <c r="G52" s="181">
        <f>ROUND(E52*F52,2)</f>
        <v>0</v>
      </c>
      <c r="H52" s="157">
        <v>0</v>
      </c>
      <c r="I52" s="156">
        <f>ROUND(E52*H52,2)</f>
        <v>0</v>
      </c>
      <c r="J52" s="157">
        <v>6.2</v>
      </c>
      <c r="K52" s="156">
        <f>ROUND(E52*J52,2)</f>
        <v>1240</v>
      </c>
      <c r="L52" s="156">
        <v>21</v>
      </c>
      <c r="M52" s="156">
        <f>G52*(1+L52/100)</f>
        <v>0</v>
      </c>
      <c r="N52" s="156">
        <v>0</v>
      </c>
      <c r="O52" s="156">
        <f>ROUND(E52*N52,2)</f>
        <v>0</v>
      </c>
      <c r="P52" s="156">
        <v>0.02</v>
      </c>
      <c r="Q52" s="156">
        <f>ROUND(E52*P52,2)</f>
        <v>4</v>
      </c>
      <c r="R52" s="156"/>
      <c r="S52" s="156" t="s">
        <v>485</v>
      </c>
      <c r="T52" s="156" t="s">
        <v>382</v>
      </c>
      <c r="U52" s="156">
        <v>0</v>
      </c>
      <c r="V52" s="156">
        <f>ROUND(E52*U52,2)</f>
        <v>0</v>
      </c>
      <c r="W52" s="156"/>
      <c r="X52" s="156" t="s">
        <v>383</v>
      </c>
      <c r="Y52" s="147"/>
      <c r="Z52" s="147"/>
      <c r="AA52" s="147"/>
      <c r="AB52" s="147"/>
      <c r="AC52" s="147"/>
      <c r="AD52" s="147"/>
      <c r="AE52" s="147"/>
      <c r="AF52" s="147" t="s">
        <v>384</v>
      </c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 ht="22.5" outlineLevel="1" x14ac:dyDescent="0.2">
      <c r="A53" s="176">
        <v>39</v>
      </c>
      <c r="B53" s="177" t="s">
        <v>3632</v>
      </c>
      <c r="C53" s="186" t="s">
        <v>3633</v>
      </c>
      <c r="D53" s="178" t="s">
        <v>380</v>
      </c>
      <c r="E53" s="179">
        <v>20</v>
      </c>
      <c r="F53" s="174"/>
      <c r="G53" s="181">
        <f>ROUND(E53*F53,2)</f>
        <v>0</v>
      </c>
      <c r="H53" s="157">
        <v>0</v>
      </c>
      <c r="I53" s="156">
        <f>ROUND(E53*H53,2)</f>
        <v>0</v>
      </c>
      <c r="J53" s="157">
        <v>96.6</v>
      </c>
      <c r="K53" s="156">
        <f>ROUND(E53*J53,2)</f>
        <v>1932</v>
      </c>
      <c r="L53" s="156">
        <v>21</v>
      </c>
      <c r="M53" s="156">
        <f>G53*(1+L53/100)</f>
        <v>0</v>
      </c>
      <c r="N53" s="156">
        <v>0</v>
      </c>
      <c r="O53" s="156">
        <f>ROUND(E53*N53,2)</f>
        <v>0</v>
      </c>
      <c r="P53" s="156">
        <v>0</v>
      </c>
      <c r="Q53" s="156">
        <f>ROUND(E53*P53,2)</f>
        <v>0</v>
      </c>
      <c r="R53" s="156"/>
      <c r="S53" s="156" t="s">
        <v>485</v>
      </c>
      <c r="T53" s="156" t="s">
        <v>382</v>
      </c>
      <c r="U53" s="156">
        <v>0</v>
      </c>
      <c r="V53" s="156">
        <f>ROUND(E53*U53,2)</f>
        <v>0</v>
      </c>
      <c r="W53" s="156"/>
      <c r="X53" s="156" t="s">
        <v>383</v>
      </c>
      <c r="Y53" s="147"/>
      <c r="Z53" s="147"/>
      <c r="AA53" s="147"/>
      <c r="AB53" s="147"/>
      <c r="AC53" s="147"/>
      <c r="AD53" s="147"/>
      <c r="AE53" s="147"/>
      <c r="AF53" s="147" t="s">
        <v>384</v>
      </c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 x14ac:dyDescent="0.2">
      <c r="A54" s="164" t="s">
        <v>376</v>
      </c>
      <c r="B54" s="165" t="s">
        <v>294</v>
      </c>
      <c r="C54" s="183" t="s">
        <v>295</v>
      </c>
      <c r="D54" s="166"/>
      <c r="E54" s="167"/>
      <c r="F54" s="168"/>
      <c r="G54" s="169">
        <f>SUMIF(AF55:AF57,"&lt;&gt;NOR",G55:G57)</f>
        <v>0</v>
      </c>
      <c r="H54" s="163"/>
      <c r="I54" s="163">
        <f>SUM(I55:I57)</f>
        <v>0</v>
      </c>
      <c r="J54" s="163"/>
      <c r="K54" s="163">
        <f>SUM(K55:K57)</f>
        <v>6011.47</v>
      </c>
      <c r="L54" s="163"/>
      <c r="M54" s="163">
        <f>SUM(M55:M57)</f>
        <v>0</v>
      </c>
      <c r="N54" s="163"/>
      <c r="O54" s="163">
        <f>SUM(O55:O57)</f>
        <v>0</v>
      </c>
      <c r="P54" s="163"/>
      <c r="Q54" s="163">
        <f>SUM(Q55:Q57)</f>
        <v>0</v>
      </c>
      <c r="R54" s="163"/>
      <c r="S54" s="163"/>
      <c r="T54" s="163"/>
      <c r="U54" s="163"/>
      <c r="V54" s="163">
        <f>SUM(V55:V57)</f>
        <v>0</v>
      </c>
      <c r="W54" s="163"/>
      <c r="X54" s="163"/>
      <c r="AF54" t="s">
        <v>377</v>
      </c>
    </row>
    <row r="55" spans="1:59" outlineLevel="1" x14ac:dyDescent="0.2">
      <c r="A55" s="176">
        <v>40</v>
      </c>
      <c r="B55" s="177" t="s">
        <v>3634</v>
      </c>
      <c r="C55" s="186" t="s">
        <v>3635</v>
      </c>
      <c r="D55" s="178" t="s">
        <v>413</v>
      </c>
      <c r="E55" s="179">
        <v>5.56</v>
      </c>
      <c r="F55" s="174"/>
      <c r="G55" s="181">
        <f>ROUND(E55*F55,2)</f>
        <v>0</v>
      </c>
      <c r="H55" s="157">
        <v>0</v>
      </c>
      <c r="I55" s="156">
        <f>ROUND(E55*H55,2)</f>
        <v>0</v>
      </c>
      <c r="J55" s="157">
        <v>602</v>
      </c>
      <c r="K55" s="156">
        <f>ROUND(E55*J55,2)</f>
        <v>3347.12</v>
      </c>
      <c r="L55" s="156">
        <v>21</v>
      </c>
      <c r="M55" s="156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6"/>
      <c r="S55" s="156" t="s">
        <v>485</v>
      </c>
      <c r="T55" s="156" t="s">
        <v>382</v>
      </c>
      <c r="U55" s="156">
        <v>0</v>
      </c>
      <c r="V55" s="156">
        <f>ROUND(E55*U55,2)</f>
        <v>0</v>
      </c>
      <c r="W55" s="156"/>
      <c r="X55" s="156" t="s">
        <v>383</v>
      </c>
      <c r="Y55" s="147"/>
      <c r="Z55" s="147"/>
      <c r="AA55" s="147"/>
      <c r="AB55" s="147"/>
      <c r="AC55" s="147"/>
      <c r="AD55" s="147"/>
      <c r="AE55" s="147"/>
      <c r="AF55" s="147" t="s">
        <v>384</v>
      </c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 ht="22.5" outlineLevel="1" x14ac:dyDescent="0.2">
      <c r="A56" s="176">
        <v>41</v>
      </c>
      <c r="B56" s="177" t="s">
        <v>3636</v>
      </c>
      <c r="C56" s="186" t="s">
        <v>3637</v>
      </c>
      <c r="D56" s="178" t="s">
        <v>413</v>
      </c>
      <c r="E56" s="179">
        <v>105.64</v>
      </c>
      <c r="F56" s="174"/>
      <c r="G56" s="181">
        <f>ROUND(E56*F56,2)</f>
        <v>0</v>
      </c>
      <c r="H56" s="157">
        <v>0</v>
      </c>
      <c r="I56" s="156">
        <f>ROUND(E56*H56,2)</f>
        <v>0</v>
      </c>
      <c r="J56" s="157">
        <v>16.8</v>
      </c>
      <c r="K56" s="156">
        <f>ROUND(E56*J56,2)</f>
        <v>1774.75</v>
      </c>
      <c r="L56" s="156">
        <v>21</v>
      </c>
      <c r="M56" s="156">
        <f>G56*(1+L56/100)</f>
        <v>0</v>
      </c>
      <c r="N56" s="156">
        <v>0</v>
      </c>
      <c r="O56" s="156">
        <f>ROUND(E56*N56,2)</f>
        <v>0</v>
      </c>
      <c r="P56" s="156">
        <v>0</v>
      </c>
      <c r="Q56" s="156">
        <f>ROUND(E56*P56,2)</f>
        <v>0</v>
      </c>
      <c r="R56" s="156"/>
      <c r="S56" s="156" t="s">
        <v>485</v>
      </c>
      <c r="T56" s="156" t="s">
        <v>382</v>
      </c>
      <c r="U56" s="156">
        <v>0</v>
      </c>
      <c r="V56" s="156">
        <f>ROUND(E56*U56,2)</f>
        <v>0</v>
      </c>
      <c r="W56" s="156"/>
      <c r="X56" s="156" t="s">
        <v>383</v>
      </c>
      <c r="Y56" s="147"/>
      <c r="Z56" s="147"/>
      <c r="AA56" s="147"/>
      <c r="AB56" s="147"/>
      <c r="AC56" s="147"/>
      <c r="AD56" s="147"/>
      <c r="AE56" s="147"/>
      <c r="AF56" s="147" t="s">
        <v>384</v>
      </c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</row>
    <row r="57" spans="1:59" ht="33.75" outlineLevel="1" x14ac:dyDescent="0.2">
      <c r="A57" s="176">
        <v>42</v>
      </c>
      <c r="B57" s="177" t="s">
        <v>3638</v>
      </c>
      <c r="C57" s="186" t="s">
        <v>3639</v>
      </c>
      <c r="D57" s="178" t="s">
        <v>413</v>
      </c>
      <c r="E57" s="179">
        <v>5.56</v>
      </c>
      <c r="F57" s="174"/>
      <c r="G57" s="181">
        <f>ROUND(E57*F57,2)</f>
        <v>0</v>
      </c>
      <c r="H57" s="157">
        <v>0</v>
      </c>
      <c r="I57" s="156">
        <f>ROUND(E57*H57,2)</f>
        <v>0</v>
      </c>
      <c r="J57" s="157">
        <v>160</v>
      </c>
      <c r="K57" s="156">
        <f>ROUND(E57*J57,2)</f>
        <v>889.6</v>
      </c>
      <c r="L57" s="156">
        <v>21</v>
      </c>
      <c r="M57" s="156">
        <f>G57*(1+L57/100)</f>
        <v>0</v>
      </c>
      <c r="N57" s="156">
        <v>0</v>
      </c>
      <c r="O57" s="156">
        <f>ROUND(E57*N57,2)</f>
        <v>0</v>
      </c>
      <c r="P57" s="156">
        <v>0</v>
      </c>
      <c r="Q57" s="156">
        <f>ROUND(E57*P57,2)</f>
        <v>0</v>
      </c>
      <c r="R57" s="156"/>
      <c r="S57" s="156" t="s">
        <v>485</v>
      </c>
      <c r="T57" s="156" t="s">
        <v>382</v>
      </c>
      <c r="U57" s="156">
        <v>0</v>
      </c>
      <c r="V57" s="156">
        <f>ROUND(E57*U57,2)</f>
        <v>0</v>
      </c>
      <c r="W57" s="156"/>
      <c r="X57" s="156" t="s">
        <v>383</v>
      </c>
      <c r="Y57" s="147"/>
      <c r="Z57" s="147"/>
      <c r="AA57" s="147"/>
      <c r="AB57" s="147"/>
      <c r="AC57" s="147"/>
      <c r="AD57" s="147"/>
      <c r="AE57" s="147"/>
      <c r="AF57" s="147" t="s">
        <v>384</v>
      </c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 x14ac:dyDescent="0.2">
      <c r="A58" s="164" t="s">
        <v>376</v>
      </c>
      <c r="B58" s="165" t="s">
        <v>296</v>
      </c>
      <c r="C58" s="183" t="s">
        <v>297</v>
      </c>
      <c r="D58" s="166"/>
      <c r="E58" s="167"/>
      <c r="F58" s="168"/>
      <c r="G58" s="169">
        <f>SUMIF(AF59:AF66,"&lt;&gt;NOR",G59:G66)</f>
        <v>0</v>
      </c>
      <c r="H58" s="163"/>
      <c r="I58" s="163">
        <f>SUM(I59:I66)</f>
        <v>0</v>
      </c>
      <c r="J58" s="163"/>
      <c r="K58" s="163">
        <f>SUM(K59:K66)</f>
        <v>24730</v>
      </c>
      <c r="L58" s="163"/>
      <c r="M58" s="163">
        <f>SUM(M59:M66)</f>
        <v>0</v>
      </c>
      <c r="N58" s="163"/>
      <c r="O58" s="163">
        <f>SUM(O59:O66)</f>
        <v>0</v>
      </c>
      <c r="P58" s="163"/>
      <c r="Q58" s="163">
        <f>SUM(Q59:Q66)</f>
        <v>0</v>
      </c>
      <c r="R58" s="163"/>
      <c r="S58" s="163"/>
      <c r="T58" s="163"/>
      <c r="U58" s="163"/>
      <c r="V58" s="163">
        <f>SUM(V59:V66)</f>
        <v>0</v>
      </c>
      <c r="W58" s="163"/>
      <c r="X58" s="163"/>
      <c r="AF58" t="s">
        <v>377</v>
      </c>
    </row>
    <row r="59" spans="1:59" outlineLevel="1" x14ac:dyDescent="0.2">
      <c r="A59" s="176">
        <v>43</v>
      </c>
      <c r="B59" s="177" t="s">
        <v>3454</v>
      </c>
      <c r="C59" s="186" t="s">
        <v>3455</v>
      </c>
      <c r="D59" s="178" t="s">
        <v>1884</v>
      </c>
      <c r="E59" s="179">
        <v>1</v>
      </c>
      <c r="F59" s="174"/>
      <c r="G59" s="181">
        <f t="shared" ref="G59:G66" si="14">ROUND(E59*F59,2)</f>
        <v>0</v>
      </c>
      <c r="H59" s="157">
        <v>0</v>
      </c>
      <c r="I59" s="156">
        <f t="shared" ref="I59:I66" si="15">ROUND(E59*H59,2)</f>
        <v>0</v>
      </c>
      <c r="J59" s="157">
        <v>3560</v>
      </c>
      <c r="K59" s="156">
        <f t="shared" ref="K59:K66" si="16">ROUND(E59*J59,2)</f>
        <v>3560</v>
      </c>
      <c r="L59" s="156">
        <v>21</v>
      </c>
      <c r="M59" s="156">
        <f t="shared" ref="M59:M66" si="17">G59*(1+L59/100)</f>
        <v>0</v>
      </c>
      <c r="N59" s="156">
        <v>0</v>
      </c>
      <c r="O59" s="156">
        <f t="shared" ref="O59:O66" si="18">ROUND(E59*N59,2)</f>
        <v>0</v>
      </c>
      <c r="P59" s="156">
        <v>0</v>
      </c>
      <c r="Q59" s="156">
        <f t="shared" ref="Q59:Q66" si="19">ROUND(E59*P59,2)</f>
        <v>0</v>
      </c>
      <c r="R59" s="156"/>
      <c r="S59" s="156" t="s">
        <v>485</v>
      </c>
      <c r="T59" s="156" t="s">
        <v>382</v>
      </c>
      <c r="U59" s="156">
        <v>0</v>
      </c>
      <c r="V59" s="156">
        <f t="shared" ref="V59:V66" si="20">ROUND(E59*U59,2)</f>
        <v>0</v>
      </c>
      <c r="W59" s="156"/>
      <c r="X59" s="156" t="s">
        <v>383</v>
      </c>
      <c r="Y59" s="147"/>
      <c r="Z59" s="147"/>
      <c r="AA59" s="147"/>
      <c r="AB59" s="147"/>
      <c r="AC59" s="147"/>
      <c r="AD59" s="147"/>
      <c r="AE59" s="147"/>
      <c r="AF59" s="147" t="s">
        <v>384</v>
      </c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 outlineLevel="1" x14ac:dyDescent="0.2">
      <c r="A60" s="176">
        <v>44</v>
      </c>
      <c r="B60" s="177" t="s">
        <v>3456</v>
      </c>
      <c r="C60" s="186" t="s">
        <v>3457</v>
      </c>
      <c r="D60" s="178" t="s">
        <v>1884</v>
      </c>
      <c r="E60" s="179">
        <v>1</v>
      </c>
      <c r="F60" s="174"/>
      <c r="G60" s="181">
        <f t="shared" si="14"/>
        <v>0</v>
      </c>
      <c r="H60" s="157">
        <v>0</v>
      </c>
      <c r="I60" s="156">
        <f t="shared" si="15"/>
        <v>0</v>
      </c>
      <c r="J60" s="157">
        <v>1560</v>
      </c>
      <c r="K60" s="156">
        <f t="shared" si="16"/>
        <v>1560</v>
      </c>
      <c r="L60" s="156">
        <v>21</v>
      </c>
      <c r="M60" s="156">
        <f t="shared" si="17"/>
        <v>0</v>
      </c>
      <c r="N60" s="156">
        <v>0</v>
      </c>
      <c r="O60" s="156">
        <f t="shared" si="18"/>
        <v>0</v>
      </c>
      <c r="P60" s="156">
        <v>0</v>
      </c>
      <c r="Q60" s="156">
        <f t="shared" si="19"/>
        <v>0</v>
      </c>
      <c r="R60" s="156"/>
      <c r="S60" s="156" t="s">
        <v>485</v>
      </c>
      <c r="T60" s="156" t="s">
        <v>382</v>
      </c>
      <c r="U60" s="156">
        <v>0</v>
      </c>
      <c r="V60" s="156">
        <f t="shared" si="20"/>
        <v>0</v>
      </c>
      <c r="W60" s="156"/>
      <c r="X60" s="156" t="s">
        <v>383</v>
      </c>
      <c r="Y60" s="147"/>
      <c r="Z60" s="147"/>
      <c r="AA60" s="147"/>
      <c r="AB60" s="147"/>
      <c r="AC60" s="147"/>
      <c r="AD60" s="147"/>
      <c r="AE60" s="147"/>
      <c r="AF60" s="147" t="s">
        <v>384</v>
      </c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</row>
    <row r="61" spans="1:59" outlineLevel="1" x14ac:dyDescent="0.2">
      <c r="A61" s="176">
        <v>45</v>
      </c>
      <c r="B61" s="177" t="s">
        <v>3458</v>
      </c>
      <c r="C61" s="186" t="s">
        <v>3459</v>
      </c>
      <c r="D61" s="178" t="s">
        <v>1884</v>
      </c>
      <c r="E61" s="179">
        <v>1</v>
      </c>
      <c r="F61" s="174"/>
      <c r="G61" s="181">
        <f t="shared" si="14"/>
        <v>0</v>
      </c>
      <c r="H61" s="157">
        <v>0</v>
      </c>
      <c r="I61" s="156">
        <f t="shared" si="15"/>
        <v>0</v>
      </c>
      <c r="J61" s="157">
        <v>3560</v>
      </c>
      <c r="K61" s="156">
        <f t="shared" si="16"/>
        <v>3560</v>
      </c>
      <c r="L61" s="156">
        <v>21</v>
      </c>
      <c r="M61" s="156">
        <f t="shared" si="17"/>
        <v>0</v>
      </c>
      <c r="N61" s="156">
        <v>0</v>
      </c>
      <c r="O61" s="156">
        <f t="shared" si="18"/>
        <v>0</v>
      </c>
      <c r="P61" s="156">
        <v>0</v>
      </c>
      <c r="Q61" s="156">
        <f t="shared" si="19"/>
        <v>0</v>
      </c>
      <c r="R61" s="156"/>
      <c r="S61" s="156" t="s">
        <v>485</v>
      </c>
      <c r="T61" s="156" t="s">
        <v>382</v>
      </c>
      <c r="U61" s="156">
        <v>0</v>
      </c>
      <c r="V61" s="156">
        <f t="shared" si="20"/>
        <v>0</v>
      </c>
      <c r="W61" s="156"/>
      <c r="X61" s="156" t="s">
        <v>383</v>
      </c>
      <c r="Y61" s="147"/>
      <c r="Z61" s="147"/>
      <c r="AA61" s="147"/>
      <c r="AB61" s="147"/>
      <c r="AC61" s="147"/>
      <c r="AD61" s="147"/>
      <c r="AE61" s="147"/>
      <c r="AF61" s="147" t="s">
        <v>384</v>
      </c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</row>
    <row r="62" spans="1:59" outlineLevel="1" x14ac:dyDescent="0.2">
      <c r="A62" s="176">
        <v>46</v>
      </c>
      <c r="B62" s="177" t="s">
        <v>3460</v>
      </c>
      <c r="C62" s="186" t="s">
        <v>3461</v>
      </c>
      <c r="D62" s="178" t="s">
        <v>1884</v>
      </c>
      <c r="E62" s="179">
        <v>1</v>
      </c>
      <c r="F62" s="174"/>
      <c r="G62" s="181">
        <f t="shared" si="14"/>
        <v>0</v>
      </c>
      <c r="H62" s="157">
        <v>0</v>
      </c>
      <c r="I62" s="156">
        <f t="shared" si="15"/>
        <v>0</v>
      </c>
      <c r="J62" s="157">
        <v>2890</v>
      </c>
      <c r="K62" s="156">
        <f t="shared" si="16"/>
        <v>2890</v>
      </c>
      <c r="L62" s="156">
        <v>21</v>
      </c>
      <c r="M62" s="156">
        <f t="shared" si="17"/>
        <v>0</v>
      </c>
      <c r="N62" s="156">
        <v>0</v>
      </c>
      <c r="O62" s="156">
        <f t="shared" si="18"/>
        <v>0</v>
      </c>
      <c r="P62" s="156">
        <v>0</v>
      </c>
      <c r="Q62" s="156">
        <f t="shared" si="19"/>
        <v>0</v>
      </c>
      <c r="R62" s="156"/>
      <c r="S62" s="156" t="s">
        <v>485</v>
      </c>
      <c r="T62" s="156" t="s">
        <v>382</v>
      </c>
      <c r="U62" s="156">
        <v>0</v>
      </c>
      <c r="V62" s="156">
        <f t="shared" si="20"/>
        <v>0</v>
      </c>
      <c r="W62" s="156"/>
      <c r="X62" s="156" t="s">
        <v>383</v>
      </c>
      <c r="Y62" s="147"/>
      <c r="Z62" s="147"/>
      <c r="AA62" s="147"/>
      <c r="AB62" s="147"/>
      <c r="AC62" s="147"/>
      <c r="AD62" s="147"/>
      <c r="AE62" s="147"/>
      <c r="AF62" s="147" t="s">
        <v>384</v>
      </c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 ht="22.5" outlineLevel="1" x14ac:dyDescent="0.2">
      <c r="A63" s="176">
        <v>47</v>
      </c>
      <c r="B63" s="177" t="s">
        <v>3462</v>
      </c>
      <c r="C63" s="186" t="s">
        <v>3463</v>
      </c>
      <c r="D63" s="178" t="s">
        <v>1884</v>
      </c>
      <c r="E63" s="179">
        <v>1</v>
      </c>
      <c r="F63" s="174"/>
      <c r="G63" s="181">
        <f t="shared" si="14"/>
        <v>0</v>
      </c>
      <c r="H63" s="157">
        <v>0</v>
      </c>
      <c r="I63" s="156">
        <f t="shared" si="15"/>
        <v>0</v>
      </c>
      <c r="J63" s="157">
        <v>3560</v>
      </c>
      <c r="K63" s="156">
        <f t="shared" si="16"/>
        <v>3560</v>
      </c>
      <c r="L63" s="156">
        <v>21</v>
      </c>
      <c r="M63" s="156">
        <f t="shared" si="17"/>
        <v>0</v>
      </c>
      <c r="N63" s="156">
        <v>0</v>
      </c>
      <c r="O63" s="156">
        <f t="shared" si="18"/>
        <v>0</v>
      </c>
      <c r="P63" s="156">
        <v>0</v>
      </c>
      <c r="Q63" s="156">
        <f t="shared" si="19"/>
        <v>0</v>
      </c>
      <c r="R63" s="156"/>
      <c r="S63" s="156" t="s">
        <v>485</v>
      </c>
      <c r="T63" s="156" t="s">
        <v>382</v>
      </c>
      <c r="U63" s="156">
        <v>0</v>
      </c>
      <c r="V63" s="156">
        <f t="shared" si="20"/>
        <v>0</v>
      </c>
      <c r="W63" s="156"/>
      <c r="X63" s="156" t="s">
        <v>383</v>
      </c>
      <c r="Y63" s="147"/>
      <c r="Z63" s="147"/>
      <c r="AA63" s="147"/>
      <c r="AB63" s="147"/>
      <c r="AC63" s="147"/>
      <c r="AD63" s="147"/>
      <c r="AE63" s="147"/>
      <c r="AF63" s="147" t="s">
        <v>384</v>
      </c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 outlineLevel="1" x14ac:dyDescent="0.2">
      <c r="A64" s="176">
        <v>48</v>
      </c>
      <c r="B64" s="177" t="s">
        <v>3464</v>
      </c>
      <c r="C64" s="186" t="s">
        <v>3465</v>
      </c>
      <c r="D64" s="178" t="s">
        <v>1884</v>
      </c>
      <c r="E64" s="179">
        <v>1</v>
      </c>
      <c r="F64" s="174"/>
      <c r="G64" s="181">
        <f t="shared" si="14"/>
        <v>0</v>
      </c>
      <c r="H64" s="157">
        <v>0</v>
      </c>
      <c r="I64" s="156">
        <f t="shared" si="15"/>
        <v>0</v>
      </c>
      <c r="J64" s="157">
        <v>2500</v>
      </c>
      <c r="K64" s="156">
        <f t="shared" si="16"/>
        <v>2500</v>
      </c>
      <c r="L64" s="156">
        <v>21</v>
      </c>
      <c r="M64" s="156">
        <f t="shared" si="17"/>
        <v>0</v>
      </c>
      <c r="N64" s="156">
        <v>0</v>
      </c>
      <c r="O64" s="156">
        <f t="shared" si="18"/>
        <v>0</v>
      </c>
      <c r="P64" s="156">
        <v>0</v>
      </c>
      <c r="Q64" s="156">
        <f t="shared" si="19"/>
        <v>0</v>
      </c>
      <c r="R64" s="156"/>
      <c r="S64" s="156" t="s">
        <v>485</v>
      </c>
      <c r="T64" s="156" t="s">
        <v>382</v>
      </c>
      <c r="U64" s="156">
        <v>0</v>
      </c>
      <c r="V64" s="156">
        <f t="shared" si="20"/>
        <v>0</v>
      </c>
      <c r="W64" s="156"/>
      <c r="X64" s="156" t="s">
        <v>383</v>
      </c>
      <c r="Y64" s="147"/>
      <c r="Z64" s="147"/>
      <c r="AA64" s="147"/>
      <c r="AB64" s="147"/>
      <c r="AC64" s="147"/>
      <c r="AD64" s="147"/>
      <c r="AE64" s="147"/>
      <c r="AF64" s="147" t="s">
        <v>384</v>
      </c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</row>
    <row r="65" spans="1:59" outlineLevel="1" x14ac:dyDescent="0.2">
      <c r="A65" s="176">
        <v>49</v>
      </c>
      <c r="B65" s="177" t="s">
        <v>3466</v>
      </c>
      <c r="C65" s="186" t="s">
        <v>3467</v>
      </c>
      <c r="D65" s="178" t="s">
        <v>1884</v>
      </c>
      <c r="E65" s="179">
        <v>1</v>
      </c>
      <c r="F65" s="174"/>
      <c r="G65" s="181">
        <f t="shared" si="14"/>
        <v>0</v>
      </c>
      <c r="H65" s="157">
        <v>0</v>
      </c>
      <c r="I65" s="156">
        <f t="shared" si="15"/>
        <v>0</v>
      </c>
      <c r="J65" s="157">
        <v>5600</v>
      </c>
      <c r="K65" s="156">
        <f t="shared" si="16"/>
        <v>5600</v>
      </c>
      <c r="L65" s="156">
        <v>21</v>
      </c>
      <c r="M65" s="156">
        <f t="shared" si="17"/>
        <v>0</v>
      </c>
      <c r="N65" s="156">
        <v>0</v>
      </c>
      <c r="O65" s="156">
        <f t="shared" si="18"/>
        <v>0</v>
      </c>
      <c r="P65" s="156">
        <v>0</v>
      </c>
      <c r="Q65" s="156">
        <f t="shared" si="19"/>
        <v>0</v>
      </c>
      <c r="R65" s="156"/>
      <c r="S65" s="156" t="s">
        <v>485</v>
      </c>
      <c r="T65" s="156" t="s">
        <v>382</v>
      </c>
      <c r="U65" s="156">
        <v>0</v>
      </c>
      <c r="V65" s="156">
        <f t="shared" si="20"/>
        <v>0</v>
      </c>
      <c r="W65" s="156"/>
      <c r="X65" s="156" t="s">
        <v>383</v>
      </c>
      <c r="Y65" s="147"/>
      <c r="Z65" s="147"/>
      <c r="AA65" s="147"/>
      <c r="AB65" s="147"/>
      <c r="AC65" s="147"/>
      <c r="AD65" s="147"/>
      <c r="AE65" s="147"/>
      <c r="AF65" s="147" t="s">
        <v>384</v>
      </c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</row>
    <row r="66" spans="1:59" outlineLevel="1" x14ac:dyDescent="0.2">
      <c r="A66" s="170">
        <v>50</v>
      </c>
      <c r="B66" s="171" t="s">
        <v>3468</v>
      </c>
      <c r="C66" s="184" t="s">
        <v>3469</v>
      </c>
      <c r="D66" s="172" t="s">
        <v>1884</v>
      </c>
      <c r="E66" s="173">
        <v>1</v>
      </c>
      <c r="F66" s="174"/>
      <c r="G66" s="175">
        <f t="shared" si="14"/>
        <v>0</v>
      </c>
      <c r="H66" s="157">
        <v>0</v>
      </c>
      <c r="I66" s="156">
        <f t="shared" si="15"/>
        <v>0</v>
      </c>
      <c r="J66" s="157">
        <v>1500</v>
      </c>
      <c r="K66" s="156">
        <f t="shared" si="16"/>
        <v>1500</v>
      </c>
      <c r="L66" s="156">
        <v>21</v>
      </c>
      <c r="M66" s="156">
        <f t="shared" si="17"/>
        <v>0</v>
      </c>
      <c r="N66" s="156">
        <v>0</v>
      </c>
      <c r="O66" s="156">
        <f t="shared" si="18"/>
        <v>0</v>
      </c>
      <c r="P66" s="156">
        <v>0</v>
      </c>
      <c r="Q66" s="156">
        <f t="shared" si="19"/>
        <v>0</v>
      </c>
      <c r="R66" s="156"/>
      <c r="S66" s="156" t="s">
        <v>485</v>
      </c>
      <c r="T66" s="156" t="s">
        <v>382</v>
      </c>
      <c r="U66" s="156">
        <v>0</v>
      </c>
      <c r="V66" s="156">
        <f t="shared" si="20"/>
        <v>0</v>
      </c>
      <c r="W66" s="156"/>
      <c r="X66" s="156" t="s">
        <v>383</v>
      </c>
      <c r="Y66" s="147"/>
      <c r="Z66" s="147"/>
      <c r="AA66" s="147"/>
      <c r="AB66" s="147"/>
      <c r="AC66" s="147"/>
      <c r="AD66" s="147"/>
      <c r="AE66" s="147"/>
      <c r="AF66" s="147" t="s">
        <v>384</v>
      </c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</row>
    <row r="67" spans="1:59" x14ac:dyDescent="0.2">
      <c r="A67" s="3"/>
      <c r="B67" s="4"/>
      <c r="C67" s="187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AD67">
        <v>15</v>
      </c>
      <c r="AE67">
        <v>21</v>
      </c>
      <c r="AF67" t="s">
        <v>363</v>
      </c>
    </row>
    <row r="68" spans="1:59" x14ac:dyDescent="0.2">
      <c r="A68" s="150"/>
      <c r="B68" s="151" t="s">
        <v>31</v>
      </c>
      <c r="C68" s="188"/>
      <c r="D68" s="152"/>
      <c r="E68" s="153"/>
      <c r="F68" s="153"/>
      <c r="G68" s="182">
        <f>G8+G23+G25+G31+G51+G54+G58</f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AD68">
        <f>SUMIF(L7:L66,AD67,G7:G66)</f>
        <v>0</v>
      </c>
      <c r="AE68">
        <f>SUMIF(L7:L66,AE67,G7:G66)</f>
        <v>0</v>
      </c>
      <c r="AF68" t="s">
        <v>1915</v>
      </c>
    </row>
    <row r="69" spans="1:59" x14ac:dyDescent="0.2">
      <c r="A69" s="3"/>
      <c r="B69" s="4"/>
      <c r="C69" s="187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59" x14ac:dyDescent="0.2">
      <c r="A70" s="3"/>
      <c r="B70" s="4"/>
      <c r="C70" s="187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59" x14ac:dyDescent="0.2">
      <c r="A71" s="258" t="s">
        <v>1916</v>
      </c>
      <c r="B71" s="258"/>
      <c r="C71" s="259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59" x14ac:dyDescent="0.2">
      <c r="A72" s="260"/>
      <c r="B72" s="261"/>
      <c r="C72" s="262"/>
      <c r="D72" s="261"/>
      <c r="E72" s="261"/>
      <c r="F72" s="261"/>
      <c r="G72" s="26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AF72" t="s">
        <v>1917</v>
      </c>
    </row>
    <row r="73" spans="1:59" x14ac:dyDescent="0.2">
      <c r="A73" s="264"/>
      <c r="B73" s="265"/>
      <c r="C73" s="266"/>
      <c r="D73" s="265"/>
      <c r="E73" s="265"/>
      <c r="F73" s="265"/>
      <c r="G73" s="267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59" x14ac:dyDescent="0.2">
      <c r="A74" s="264"/>
      <c r="B74" s="265"/>
      <c r="C74" s="266"/>
      <c r="D74" s="265"/>
      <c r="E74" s="265"/>
      <c r="F74" s="265"/>
      <c r="G74" s="267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59" x14ac:dyDescent="0.2">
      <c r="A75" s="264"/>
      <c r="B75" s="265"/>
      <c r="C75" s="266"/>
      <c r="D75" s="265"/>
      <c r="E75" s="265"/>
      <c r="F75" s="265"/>
      <c r="G75" s="267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59" x14ac:dyDescent="0.2">
      <c r="A76" s="268"/>
      <c r="B76" s="269"/>
      <c r="C76" s="270"/>
      <c r="D76" s="269"/>
      <c r="E76" s="269"/>
      <c r="F76" s="269"/>
      <c r="G76" s="271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59" x14ac:dyDescent="0.2">
      <c r="A77" s="3"/>
      <c r="B77" s="4"/>
      <c r="C77" s="187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59" x14ac:dyDescent="0.2">
      <c r="C78" s="189"/>
      <c r="D78" s="10"/>
      <c r="AF78" t="s">
        <v>1918</v>
      </c>
    </row>
    <row r="79" spans="1:59" x14ac:dyDescent="0.2">
      <c r="D79" s="10"/>
    </row>
    <row r="80" spans="1:59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8">
    <mergeCell ref="A72:G76"/>
    <mergeCell ref="C29:G29"/>
    <mergeCell ref="C30:G30"/>
    <mergeCell ref="A1:G1"/>
    <mergeCell ref="C2:G2"/>
    <mergeCell ref="C3:G3"/>
    <mergeCell ref="C4:G4"/>
    <mergeCell ref="A71:C71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8" activePane="bottomLeft" state="frozen"/>
      <selection pane="bottomLeft" activeCell="F259" sqref="F9:F259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91</v>
      </c>
      <c r="C4" s="255" t="s">
        <v>92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99</v>
      </c>
      <c r="C8" s="183" t="s">
        <v>104</v>
      </c>
      <c r="D8" s="166"/>
      <c r="E8" s="167"/>
      <c r="F8" s="168"/>
      <c r="G8" s="169">
        <f>SUMIF(AF9:AF10,"&lt;&gt;NOR",G9:G10)</f>
        <v>0</v>
      </c>
      <c r="H8" s="163"/>
      <c r="I8" s="163">
        <f>SUM(I9:I10)</f>
        <v>0</v>
      </c>
      <c r="J8" s="163"/>
      <c r="K8" s="163">
        <f>SUM(K9:K10)</f>
        <v>669140</v>
      </c>
      <c r="L8" s="163"/>
      <c r="M8" s="163">
        <f>SUM(M9:M10)</f>
        <v>0</v>
      </c>
      <c r="N8" s="163"/>
      <c r="O8" s="163">
        <f>SUM(O9:O10)</f>
        <v>0</v>
      </c>
      <c r="P8" s="163"/>
      <c r="Q8" s="163">
        <f>SUM(Q9:Q10)</f>
        <v>0</v>
      </c>
      <c r="R8" s="163"/>
      <c r="S8" s="163"/>
      <c r="T8" s="163"/>
      <c r="U8" s="163"/>
      <c r="V8" s="163">
        <f>SUM(V9:V10)</f>
        <v>0</v>
      </c>
      <c r="W8" s="163"/>
      <c r="X8" s="163"/>
      <c r="AF8" t="s">
        <v>377</v>
      </c>
    </row>
    <row r="9" spans="1:59" ht="22.5" outlineLevel="1" x14ac:dyDescent="0.2">
      <c r="A9" s="176">
        <v>1</v>
      </c>
      <c r="B9" s="177" t="s">
        <v>2242</v>
      </c>
      <c r="C9" s="186" t="s">
        <v>3667</v>
      </c>
      <c r="D9" s="178" t="s">
        <v>429</v>
      </c>
      <c r="E9" s="179">
        <v>1</v>
      </c>
      <c r="F9" s="174"/>
      <c r="G9" s="181">
        <f>ROUND(E9*F9,2)</f>
        <v>0</v>
      </c>
      <c r="H9" s="157">
        <v>0</v>
      </c>
      <c r="I9" s="156">
        <f>ROUND(E9*H9,2)</f>
        <v>0</v>
      </c>
      <c r="J9" s="157">
        <v>669000</v>
      </c>
      <c r="K9" s="156">
        <f>ROUND(E9*J9,2)</f>
        <v>669000</v>
      </c>
      <c r="L9" s="156">
        <v>15</v>
      </c>
      <c r="M9" s="156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outlineLevel="1" x14ac:dyDescent="0.2">
      <c r="A10" s="176">
        <v>2</v>
      </c>
      <c r="B10" s="177" t="s">
        <v>2246</v>
      </c>
      <c r="C10" s="186" t="s">
        <v>3668</v>
      </c>
      <c r="D10" s="178" t="s">
        <v>429</v>
      </c>
      <c r="E10" s="179">
        <v>1</v>
      </c>
      <c r="F10" s="174"/>
      <c r="G10" s="181">
        <f>ROUND(E10*F10,2)</f>
        <v>0</v>
      </c>
      <c r="H10" s="157">
        <v>0</v>
      </c>
      <c r="I10" s="156">
        <f>ROUND(E10*H10,2)</f>
        <v>0</v>
      </c>
      <c r="J10" s="157">
        <v>140</v>
      </c>
      <c r="K10" s="156">
        <f>ROUND(E10*J10,2)</f>
        <v>140</v>
      </c>
      <c r="L10" s="156">
        <v>15</v>
      </c>
      <c r="M10" s="156">
        <f>G10*(1+L10/100)</f>
        <v>0</v>
      </c>
      <c r="N10" s="156">
        <v>0</v>
      </c>
      <c r="O10" s="156">
        <f>ROUND(E10*N10,2)</f>
        <v>0</v>
      </c>
      <c r="P10" s="156">
        <v>0</v>
      </c>
      <c r="Q10" s="156">
        <f>ROUND(E10*P10,2)</f>
        <v>0</v>
      </c>
      <c r="R10" s="156"/>
      <c r="S10" s="156" t="s">
        <v>485</v>
      </c>
      <c r="T10" s="156" t="s">
        <v>382</v>
      </c>
      <c r="U10" s="156">
        <v>0</v>
      </c>
      <c r="V10" s="156">
        <f>ROUND(E10*U10,2)</f>
        <v>0</v>
      </c>
      <c r="W10" s="156"/>
      <c r="X10" s="156" t="s">
        <v>383</v>
      </c>
      <c r="Y10" s="147"/>
      <c r="Z10" s="147"/>
      <c r="AA10" s="147"/>
      <c r="AB10" s="147"/>
      <c r="AC10" s="147"/>
      <c r="AD10" s="147"/>
      <c r="AE10" s="147"/>
      <c r="AF10" s="147" t="s">
        <v>384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x14ac:dyDescent="0.2">
      <c r="A11" s="164" t="s">
        <v>376</v>
      </c>
      <c r="B11" s="165" t="s">
        <v>142</v>
      </c>
      <c r="C11" s="183" t="s">
        <v>147</v>
      </c>
      <c r="D11" s="166"/>
      <c r="E11" s="167"/>
      <c r="F11" s="168"/>
      <c r="G11" s="169">
        <f>SUMIF(AF12:AF27,"&lt;&gt;NOR",G12:G27)</f>
        <v>0</v>
      </c>
      <c r="H11" s="163"/>
      <c r="I11" s="163">
        <f>SUM(I12:I27)</f>
        <v>0</v>
      </c>
      <c r="J11" s="163"/>
      <c r="K11" s="163">
        <f>SUM(K12:K27)</f>
        <v>317287</v>
      </c>
      <c r="L11" s="163"/>
      <c r="M11" s="163">
        <f>SUM(M12:M27)</f>
        <v>0</v>
      </c>
      <c r="N11" s="163"/>
      <c r="O11" s="163">
        <f>SUM(O12:O27)</f>
        <v>0</v>
      </c>
      <c r="P11" s="163"/>
      <c r="Q11" s="163">
        <f>SUM(Q12:Q27)</f>
        <v>0</v>
      </c>
      <c r="R11" s="163"/>
      <c r="S11" s="163"/>
      <c r="T11" s="163"/>
      <c r="U11" s="163"/>
      <c r="V11" s="163">
        <f>SUM(V12:V27)</f>
        <v>0</v>
      </c>
      <c r="W11" s="163"/>
      <c r="X11" s="163"/>
      <c r="AF11" t="s">
        <v>377</v>
      </c>
    </row>
    <row r="12" spans="1:59" ht="22.5" outlineLevel="1" x14ac:dyDescent="0.2">
      <c r="A12" s="176">
        <v>3</v>
      </c>
      <c r="B12" s="177" t="s">
        <v>2248</v>
      </c>
      <c r="C12" s="186" t="s">
        <v>3669</v>
      </c>
      <c r="D12" s="178" t="s">
        <v>429</v>
      </c>
      <c r="E12" s="179">
        <v>9</v>
      </c>
      <c r="F12" s="174"/>
      <c r="G12" s="181">
        <f t="shared" ref="G12:G27" si="0">ROUND(E12*F12,2)</f>
        <v>0</v>
      </c>
      <c r="H12" s="157">
        <v>0</v>
      </c>
      <c r="I12" s="156">
        <f t="shared" ref="I12:I27" si="1">ROUND(E12*H12,2)</f>
        <v>0</v>
      </c>
      <c r="J12" s="157">
        <v>13100</v>
      </c>
      <c r="K12" s="156">
        <f t="shared" ref="K12:K27" si="2">ROUND(E12*J12,2)</f>
        <v>117900</v>
      </c>
      <c r="L12" s="156">
        <v>15</v>
      </c>
      <c r="M12" s="156">
        <f t="shared" ref="M12:M27" si="3">G12*(1+L12/100)</f>
        <v>0</v>
      </c>
      <c r="N12" s="156">
        <v>0</v>
      </c>
      <c r="O12" s="156">
        <f t="shared" ref="O12:O27" si="4">ROUND(E12*N12,2)</f>
        <v>0</v>
      </c>
      <c r="P12" s="156">
        <v>0</v>
      </c>
      <c r="Q12" s="156">
        <f t="shared" ref="Q12:Q27" si="5">ROUND(E12*P12,2)</f>
        <v>0</v>
      </c>
      <c r="R12" s="156"/>
      <c r="S12" s="156" t="s">
        <v>485</v>
      </c>
      <c r="T12" s="156" t="s">
        <v>382</v>
      </c>
      <c r="U12" s="156">
        <v>0</v>
      </c>
      <c r="V12" s="156">
        <f t="shared" ref="V12:V27" si="6">ROUND(E12*U12,2)</f>
        <v>0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384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outlineLevel="1" x14ac:dyDescent="0.2">
      <c r="A13" s="176">
        <v>4</v>
      </c>
      <c r="B13" s="177" t="s">
        <v>2250</v>
      </c>
      <c r="C13" s="186" t="s">
        <v>3670</v>
      </c>
      <c r="D13" s="178" t="s">
        <v>429</v>
      </c>
      <c r="E13" s="179">
        <v>3</v>
      </c>
      <c r="F13" s="174"/>
      <c r="G13" s="181">
        <f t="shared" si="0"/>
        <v>0</v>
      </c>
      <c r="H13" s="157">
        <v>0</v>
      </c>
      <c r="I13" s="156">
        <f t="shared" si="1"/>
        <v>0</v>
      </c>
      <c r="J13" s="157">
        <v>728</v>
      </c>
      <c r="K13" s="156">
        <f t="shared" si="2"/>
        <v>2184</v>
      </c>
      <c r="L13" s="156">
        <v>15</v>
      </c>
      <c r="M13" s="156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si="6"/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384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outlineLevel="1" x14ac:dyDescent="0.2">
      <c r="A14" s="176">
        <v>5</v>
      </c>
      <c r="B14" s="177" t="s">
        <v>2252</v>
      </c>
      <c r="C14" s="186" t="s">
        <v>3671</v>
      </c>
      <c r="D14" s="178" t="s">
        <v>429</v>
      </c>
      <c r="E14" s="179">
        <v>3</v>
      </c>
      <c r="F14" s="174"/>
      <c r="G14" s="181">
        <f t="shared" si="0"/>
        <v>0</v>
      </c>
      <c r="H14" s="157">
        <v>0</v>
      </c>
      <c r="I14" s="156">
        <f t="shared" si="1"/>
        <v>0</v>
      </c>
      <c r="J14" s="157">
        <v>4310</v>
      </c>
      <c r="K14" s="156">
        <f t="shared" si="2"/>
        <v>12930</v>
      </c>
      <c r="L14" s="156">
        <v>15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outlineLevel="1" x14ac:dyDescent="0.2">
      <c r="A15" s="176">
        <v>6</v>
      </c>
      <c r="B15" s="177" t="s">
        <v>2254</v>
      </c>
      <c r="C15" s="186" t="s">
        <v>3672</v>
      </c>
      <c r="D15" s="178" t="s">
        <v>429</v>
      </c>
      <c r="E15" s="179">
        <v>12</v>
      </c>
      <c r="F15" s="174"/>
      <c r="G15" s="181">
        <f t="shared" si="0"/>
        <v>0</v>
      </c>
      <c r="H15" s="157">
        <v>0</v>
      </c>
      <c r="I15" s="156">
        <f t="shared" si="1"/>
        <v>0</v>
      </c>
      <c r="J15" s="157">
        <v>1780</v>
      </c>
      <c r="K15" s="156">
        <f t="shared" si="2"/>
        <v>21360</v>
      </c>
      <c r="L15" s="156">
        <v>15</v>
      </c>
      <c r="M15" s="156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6"/>
      <c r="S15" s="156" t="s">
        <v>485</v>
      </c>
      <c r="T15" s="156" t="s">
        <v>382</v>
      </c>
      <c r="U15" s="156">
        <v>0</v>
      </c>
      <c r="V15" s="156">
        <f t="shared" si="6"/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384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outlineLevel="1" x14ac:dyDescent="0.2">
      <c r="A16" s="176">
        <v>7</v>
      </c>
      <c r="B16" s="177" t="s">
        <v>2256</v>
      </c>
      <c r="C16" s="186" t="s">
        <v>3673</v>
      </c>
      <c r="D16" s="178" t="s">
        <v>429</v>
      </c>
      <c r="E16" s="179">
        <v>3</v>
      </c>
      <c r="F16" s="174"/>
      <c r="G16" s="181">
        <f t="shared" si="0"/>
        <v>0</v>
      </c>
      <c r="H16" s="157">
        <v>0</v>
      </c>
      <c r="I16" s="156">
        <f t="shared" si="1"/>
        <v>0</v>
      </c>
      <c r="J16" s="157">
        <v>393</v>
      </c>
      <c r="K16" s="156">
        <f t="shared" si="2"/>
        <v>1179</v>
      </c>
      <c r="L16" s="156">
        <v>15</v>
      </c>
      <c r="M16" s="156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6"/>
      <c r="S16" s="156" t="s">
        <v>485</v>
      </c>
      <c r="T16" s="156" t="s">
        <v>382</v>
      </c>
      <c r="U16" s="156">
        <v>0</v>
      </c>
      <c r="V16" s="156">
        <f t="shared" si="6"/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384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outlineLevel="1" x14ac:dyDescent="0.2">
      <c r="A17" s="176">
        <v>8</v>
      </c>
      <c r="B17" s="177" t="s">
        <v>2258</v>
      </c>
      <c r="C17" s="186" t="s">
        <v>3674</v>
      </c>
      <c r="D17" s="178" t="s">
        <v>429</v>
      </c>
      <c r="E17" s="179">
        <v>3</v>
      </c>
      <c r="F17" s="174"/>
      <c r="G17" s="181">
        <f t="shared" si="0"/>
        <v>0</v>
      </c>
      <c r="H17" s="157">
        <v>0</v>
      </c>
      <c r="I17" s="156">
        <f t="shared" si="1"/>
        <v>0</v>
      </c>
      <c r="J17" s="157">
        <v>399</v>
      </c>
      <c r="K17" s="156">
        <f t="shared" si="2"/>
        <v>1197</v>
      </c>
      <c r="L17" s="156">
        <v>15</v>
      </c>
      <c r="M17" s="156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6"/>
      <c r="S17" s="156" t="s">
        <v>485</v>
      </c>
      <c r="T17" s="156" t="s">
        <v>382</v>
      </c>
      <c r="U17" s="156">
        <v>0</v>
      </c>
      <c r="V17" s="156">
        <f t="shared" si="6"/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384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outlineLevel="1" x14ac:dyDescent="0.2">
      <c r="A18" s="176">
        <v>9</v>
      </c>
      <c r="B18" s="177" t="s">
        <v>2260</v>
      </c>
      <c r="C18" s="186" t="s">
        <v>3675</v>
      </c>
      <c r="D18" s="178" t="s">
        <v>429</v>
      </c>
      <c r="E18" s="179">
        <v>3</v>
      </c>
      <c r="F18" s="174"/>
      <c r="G18" s="181">
        <f t="shared" si="0"/>
        <v>0</v>
      </c>
      <c r="H18" s="157">
        <v>0</v>
      </c>
      <c r="I18" s="156">
        <f t="shared" si="1"/>
        <v>0</v>
      </c>
      <c r="J18" s="157">
        <v>251</v>
      </c>
      <c r="K18" s="156">
        <f t="shared" si="2"/>
        <v>753</v>
      </c>
      <c r="L18" s="156">
        <v>15</v>
      </c>
      <c r="M18" s="156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6"/>
      <c r="S18" s="156" t="s">
        <v>485</v>
      </c>
      <c r="T18" s="156" t="s">
        <v>382</v>
      </c>
      <c r="U18" s="156">
        <v>0</v>
      </c>
      <c r="V18" s="156">
        <f t="shared" si="6"/>
        <v>0</v>
      </c>
      <c r="W18" s="156"/>
      <c r="X18" s="156" t="s">
        <v>383</v>
      </c>
      <c r="Y18" s="147"/>
      <c r="Z18" s="147"/>
      <c r="AA18" s="147"/>
      <c r="AB18" s="147"/>
      <c r="AC18" s="147"/>
      <c r="AD18" s="147"/>
      <c r="AE18" s="147"/>
      <c r="AF18" s="147" t="s">
        <v>384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ht="22.5" outlineLevel="1" x14ac:dyDescent="0.2">
      <c r="A19" s="176">
        <v>10</v>
      </c>
      <c r="B19" s="177" t="s">
        <v>2262</v>
      </c>
      <c r="C19" s="186" t="s">
        <v>3676</v>
      </c>
      <c r="D19" s="178" t="s">
        <v>429</v>
      </c>
      <c r="E19" s="179">
        <v>1</v>
      </c>
      <c r="F19" s="174"/>
      <c r="G19" s="181">
        <f t="shared" si="0"/>
        <v>0</v>
      </c>
      <c r="H19" s="157">
        <v>0</v>
      </c>
      <c r="I19" s="156">
        <f t="shared" si="1"/>
        <v>0</v>
      </c>
      <c r="J19" s="157">
        <v>5990</v>
      </c>
      <c r="K19" s="156">
        <f t="shared" si="2"/>
        <v>5990</v>
      </c>
      <c r="L19" s="156">
        <v>15</v>
      </c>
      <c r="M19" s="156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6"/>
      <c r="S19" s="156" t="s">
        <v>485</v>
      </c>
      <c r="T19" s="156" t="s">
        <v>382</v>
      </c>
      <c r="U19" s="156">
        <v>0</v>
      </c>
      <c r="V19" s="156">
        <f t="shared" si="6"/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384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outlineLevel="1" x14ac:dyDescent="0.2">
      <c r="A20" s="176">
        <v>11</v>
      </c>
      <c r="B20" s="177" t="s">
        <v>2264</v>
      </c>
      <c r="C20" s="186" t="s">
        <v>3677</v>
      </c>
      <c r="D20" s="178" t="s">
        <v>429</v>
      </c>
      <c r="E20" s="179">
        <v>1</v>
      </c>
      <c r="F20" s="174"/>
      <c r="G20" s="181">
        <f t="shared" si="0"/>
        <v>0</v>
      </c>
      <c r="H20" s="157">
        <v>0</v>
      </c>
      <c r="I20" s="156">
        <f t="shared" si="1"/>
        <v>0</v>
      </c>
      <c r="J20" s="157">
        <v>448</v>
      </c>
      <c r="K20" s="156">
        <f t="shared" si="2"/>
        <v>448</v>
      </c>
      <c r="L20" s="156">
        <v>15</v>
      </c>
      <c r="M20" s="156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6"/>
      <c r="S20" s="156" t="s">
        <v>485</v>
      </c>
      <c r="T20" s="156" t="s">
        <v>382</v>
      </c>
      <c r="U20" s="156">
        <v>0</v>
      </c>
      <c r="V20" s="156">
        <f t="shared" si="6"/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384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outlineLevel="1" x14ac:dyDescent="0.2">
      <c r="A21" s="176">
        <v>12</v>
      </c>
      <c r="B21" s="177" t="s">
        <v>2266</v>
      </c>
      <c r="C21" s="186" t="s">
        <v>3678</v>
      </c>
      <c r="D21" s="178" t="s">
        <v>429</v>
      </c>
      <c r="E21" s="179">
        <v>8</v>
      </c>
      <c r="F21" s="174"/>
      <c r="G21" s="181">
        <f t="shared" si="0"/>
        <v>0</v>
      </c>
      <c r="H21" s="157">
        <v>0</v>
      </c>
      <c r="I21" s="156">
        <f t="shared" si="1"/>
        <v>0</v>
      </c>
      <c r="J21" s="157">
        <v>847</v>
      </c>
      <c r="K21" s="156">
        <f t="shared" si="2"/>
        <v>6776</v>
      </c>
      <c r="L21" s="156">
        <v>15</v>
      </c>
      <c r="M21" s="156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6"/>
      <c r="S21" s="156" t="s">
        <v>485</v>
      </c>
      <c r="T21" s="156" t="s">
        <v>382</v>
      </c>
      <c r="U21" s="156">
        <v>0</v>
      </c>
      <c r="V21" s="156">
        <f t="shared" si="6"/>
        <v>0</v>
      </c>
      <c r="W21" s="156"/>
      <c r="X21" s="156" t="s">
        <v>383</v>
      </c>
      <c r="Y21" s="147"/>
      <c r="Z21" s="147"/>
      <c r="AA21" s="147"/>
      <c r="AB21" s="147"/>
      <c r="AC21" s="147"/>
      <c r="AD21" s="147"/>
      <c r="AE21" s="147"/>
      <c r="AF21" s="147" t="s">
        <v>384</v>
      </c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outlineLevel="1" x14ac:dyDescent="0.2">
      <c r="A22" s="176">
        <v>13</v>
      </c>
      <c r="B22" s="177" t="s">
        <v>2268</v>
      </c>
      <c r="C22" s="186" t="s">
        <v>3679</v>
      </c>
      <c r="D22" s="178" t="s">
        <v>429</v>
      </c>
      <c r="E22" s="179">
        <v>1</v>
      </c>
      <c r="F22" s="174"/>
      <c r="G22" s="181">
        <f t="shared" si="0"/>
        <v>0</v>
      </c>
      <c r="H22" s="157">
        <v>0</v>
      </c>
      <c r="I22" s="156">
        <f t="shared" si="1"/>
        <v>0</v>
      </c>
      <c r="J22" s="157">
        <v>11000</v>
      </c>
      <c r="K22" s="156">
        <f t="shared" si="2"/>
        <v>11000</v>
      </c>
      <c r="L22" s="156">
        <v>15</v>
      </c>
      <c r="M22" s="156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6"/>
      <c r="S22" s="156" t="s">
        <v>485</v>
      </c>
      <c r="T22" s="156" t="s">
        <v>382</v>
      </c>
      <c r="U22" s="156">
        <v>0</v>
      </c>
      <c r="V22" s="156">
        <f t="shared" si="6"/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384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outlineLevel="1" x14ac:dyDescent="0.2">
      <c r="A23" s="176">
        <v>14</v>
      </c>
      <c r="B23" s="177" t="s">
        <v>2270</v>
      </c>
      <c r="C23" s="186" t="s">
        <v>3680</v>
      </c>
      <c r="D23" s="178" t="s">
        <v>429</v>
      </c>
      <c r="E23" s="179">
        <v>1</v>
      </c>
      <c r="F23" s="174"/>
      <c r="G23" s="181">
        <f t="shared" si="0"/>
        <v>0</v>
      </c>
      <c r="H23" s="157">
        <v>0</v>
      </c>
      <c r="I23" s="156">
        <f t="shared" si="1"/>
        <v>0</v>
      </c>
      <c r="J23" s="157">
        <v>5620</v>
      </c>
      <c r="K23" s="156">
        <f t="shared" si="2"/>
        <v>5620</v>
      </c>
      <c r="L23" s="156">
        <v>15</v>
      </c>
      <c r="M23" s="156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6"/>
      <c r="S23" s="156" t="s">
        <v>485</v>
      </c>
      <c r="T23" s="156" t="s">
        <v>382</v>
      </c>
      <c r="U23" s="156">
        <v>0</v>
      </c>
      <c r="V23" s="156">
        <f t="shared" si="6"/>
        <v>0</v>
      </c>
      <c r="W23" s="156"/>
      <c r="X23" s="156" t="s">
        <v>383</v>
      </c>
      <c r="Y23" s="147"/>
      <c r="Z23" s="147"/>
      <c r="AA23" s="147"/>
      <c r="AB23" s="147"/>
      <c r="AC23" s="147"/>
      <c r="AD23" s="147"/>
      <c r="AE23" s="147"/>
      <c r="AF23" s="147" t="s">
        <v>384</v>
      </c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outlineLevel="1" x14ac:dyDescent="0.2">
      <c r="A24" s="176">
        <v>15</v>
      </c>
      <c r="B24" s="177" t="s">
        <v>2272</v>
      </c>
      <c r="C24" s="186" t="s">
        <v>3681</v>
      </c>
      <c r="D24" s="178" t="s">
        <v>429</v>
      </c>
      <c r="E24" s="179">
        <v>1</v>
      </c>
      <c r="F24" s="174"/>
      <c r="G24" s="181">
        <f t="shared" si="0"/>
        <v>0</v>
      </c>
      <c r="H24" s="157">
        <v>0</v>
      </c>
      <c r="I24" s="156">
        <f t="shared" si="1"/>
        <v>0</v>
      </c>
      <c r="J24" s="157">
        <v>101200</v>
      </c>
      <c r="K24" s="156">
        <f t="shared" si="2"/>
        <v>101200</v>
      </c>
      <c r="L24" s="156">
        <v>15</v>
      </c>
      <c r="M24" s="156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6"/>
      <c r="S24" s="156" t="s">
        <v>485</v>
      </c>
      <c r="T24" s="156" t="s">
        <v>382</v>
      </c>
      <c r="U24" s="156">
        <v>0</v>
      </c>
      <c r="V24" s="156">
        <f t="shared" si="6"/>
        <v>0</v>
      </c>
      <c r="W24" s="156"/>
      <c r="X24" s="156" t="s">
        <v>383</v>
      </c>
      <c r="Y24" s="147"/>
      <c r="Z24" s="147"/>
      <c r="AA24" s="147"/>
      <c r="AB24" s="147"/>
      <c r="AC24" s="147"/>
      <c r="AD24" s="147"/>
      <c r="AE24" s="147"/>
      <c r="AF24" s="147" t="s">
        <v>384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ht="22.5" outlineLevel="1" x14ac:dyDescent="0.2">
      <c r="A25" s="176">
        <v>16</v>
      </c>
      <c r="B25" s="177" t="s">
        <v>2274</v>
      </c>
      <c r="C25" s="186" t="s">
        <v>3682</v>
      </c>
      <c r="D25" s="178" t="s">
        <v>429</v>
      </c>
      <c r="E25" s="179">
        <v>1</v>
      </c>
      <c r="F25" s="174"/>
      <c r="G25" s="181">
        <f t="shared" si="0"/>
        <v>0</v>
      </c>
      <c r="H25" s="157">
        <v>0</v>
      </c>
      <c r="I25" s="156">
        <f t="shared" si="1"/>
        <v>0</v>
      </c>
      <c r="J25" s="157">
        <v>7520</v>
      </c>
      <c r="K25" s="156">
        <f t="shared" si="2"/>
        <v>7520</v>
      </c>
      <c r="L25" s="156">
        <v>15</v>
      </c>
      <c r="M25" s="156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6"/>
      <c r="S25" s="156" t="s">
        <v>485</v>
      </c>
      <c r="T25" s="156" t="s">
        <v>382</v>
      </c>
      <c r="U25" s="156">
        <v>0</v>
      </c>
      <c r="V25" s="156">
        <f t="shared" si="6"/>
        <v>0</v>
      </c>
      <c r="W25" s="156"/>
      <c r="X25" s="156" t="s">
        <v>383</v>
      </c>
      <c r="Y25" s="147"/>
      <c r="Z25" s="147"/>
      <c r="AA25" s="147"/>
      <c r="AB25" s="147"/>
      <c r="AC25" s="147"/>
      <c r="AD25" s="147"/>
      <c r="AE25" s="147"/>
      <c r="AF25" s="147" t="s">
        <v>384</v>
      </c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outlineLevel="1" x14ac:dyDescent="0.2">
      <c r="A26" s="176">
        <v>17</v>
      </c>
      <c r="B26" s="177" t="s">
        <v>2276</v>
      </c>
      <c r="C26" s="186" t="s">
        <v>3683</v>
      </c>
      <c r="D26" s="178" t="s">
        <v>429</v>
      </c>
      <c r="E26" s="179">
        <v>2</v>
      </c>
      <c r="F26" s="174"/>
      <c r="G26" s="181">
        <f t="shared" si="0"/>
        <v>0</v>
      </c>
      <c r="H26" s="157">
        <v>0</v>
      </c>
      <c r="I26" s="156">
        <f t="shared" si="1"/>
        <v>0</v>
      </c>
      <c r="J26" s="157">
        <v>6040</v>
      </c>
      <c r="K26" s="156">
        <f t="shared" si="2"/>
        <v>12080</v>
      </c>
      <c r="L26" s="156">
        <v>15</v>
      </c>
      <c r="M26" s="156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6"/>
      <c r="S26" s="156" t="s">
        <v>485</v>
      </c>
      <c r="T26" s="156" t="s">
        <v>382</v>
      </c>
      <c r="U26" s="156">
        <v>0</v>
      </c>
      <c r="V26" s="156">
        <f t="shared" si="6"/>
        <v>0</v>
      </c>
      <c r="W26" s="156"/>
      <c r="X26" s="156" t="s">
        <v>383</v>
      </c>
      <c r="Y26" s="147"/>
      <c r="Z26" s="147"/>
      <c r="AA26" s="147"/>
      <c r="AB26" s="147"/>
      <c r="AC26" s="147"/>
      <c r="AD26" s="147"/>
      <c r="AE26" s="147"/>
      <c r="AF26" s="147" t="s">
        <v>384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ht="22.5" outlineLevel="1" x14ac:dyDescent="0.2">
      <c r="A27" s="176">
        <v>18</v>
      </c>
      <c r="B27" s="177" t="s">
        <v>2278</v>
      </c>
      <c r="C27" s="186" t="s">
        <v>3684</v>
      </c>
      <c r="D27" s="178" t="s">
        <v>429</v>
      </c>
      <c r="E27" s="179">
        <v>3</v>
      </c>
      <c r="F27" s="174"/>
      <c r="G27" s="181">
        <f t="shared" si="0"/>
        <v>0</v>
      </c>
      <c r="H27" s="157">
        <v>0</v>
      </c>
      <c r="I27" s="156">
        <f t="shared" si="1"/>
        <v>0</v>
      </c>
      <c r="J27" s="157">
        <v>3050</v>
      </c>
      <c r="K27" s="156">
        <f t="shared" si="2"/>
        <v>9150</v>
      </c>
      <c r="L27" s="156">
        <v>15</v>
      </c>
      <c r="M27" s="156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6"/>
      <c r="S27" s="156" t="s">
        <v>485</v>
      </c>
      <c r="T27" s="156" t="s">
        <v>382</v>
      </c>
      <c r="U27" s="156">
        <v>0</v>
      </c>
      <c r="V27" s="156">
        <f t="shared" si="6"/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384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ht="25.5" x14ac:dyDescent="0.2">
      <c r="A28" s="164" t="s">
        <v>376</v>
      </c>
      <c r="B28" s="165" t="s">
        <v>169</v>
      </c>
      <c r="C28" s="183" t="s">
        <v>171</v>
      </c>
      <c r="D28" s="166"/>
      <c r="E28" s="167"/>
      <c r="F28" s="168"/>
      <c r="G28" s="169">
        <f>SUMIF(AF29:AF64,"&lt;&gt;NOR",G29:G64)</f>
        <v>0</v>
      </c>
      <c r="H28" s="163"/>
      <c r="I28" s="163">
        <f>SUM(I29:I64)</f>
        <v>0</v>
      </c>
      <c r="J28" s="163"/>
      <c r="K28" s="163">
        <f>SUM(K29:K64)</f>
        <v>527036</v>
      </c>
      <c r="L28" s="163"/>
      <c r="M28" s="163">
        <f>SUM(M29:M64)</f>
        <v>0</v>
      </c>
      <c r="N28" s="163"/>
      <c r="O28" s="163">
        <f>SUM(O29:O64)</f>
        <v>0</v>
      </c>
      <c r="P28" s="163"/>
      <c r="Q28" s="163">
        <f>SUM(Q29:Q64)</f>
        <v>0</v>
      </c>
      <c r="R28" s="163"/>
      <c r="S28" s="163"/>
      <c r="T28" s="163"/>
      <c r="U28" s="163"/>
      <c r="V28" s="163">
        <f>SUM(V29:V64)</f>
        <v>0</v>
      </c>
      <c r="W28" s="163"/>
      <c r="X28" s="163"/>
      <c r="AF28" t="s">
        <v>377</v>
      </c>
    </row>
    <row r="29" spans="1:59" ht="33.75" outlineLevel="1" x14ac:dyDescent="0.2">
      <c r="A29" s="176">
        <v>19</v>
      </c>
      <c r="B29" s="177" t="s">
        <v>2279</v>
      </c>
      <c r="C29" s="186" t="s">
        <v>3685</v>
      </c>
      <c r="D29" s="178" t="s">
        <v>397</v>
      </c>
      <c r="E29" s="179">
        <v>96</v>
      </c>
      <c r="F29" s="174"/>
      <c r="G29" s="181">
        <f t="shared" ref="G29:G64" si="7">ROUND(E29*F29,2)</f>
        <v>0</v>
      </c>
      <c r="H29" s="157">
        <v>0</v>
      </c>
      <c r="I29" s="156">
        <f t="shared" ref="I29:I64" si="8">ROUND(E29*H29,2)</f>
        <v>0</v>
      </c>
      <c r="J29" s="157">
        <v>1410</v>
      </c>
      <c r="K29" s="156">
        <f t="shared" ref="K29:K64" si="9">ROUND(E29*J29,2)</f>
        <v>135360</v>
      </c>
      <c r="L29" s="156">
        <v>15</v>
      </c>
      <c r="M29" s="156">
        <f t="shared" ref="M29:M64" si="10">G29*(1+L29/100)</f>
        <v>0</v>
      </c>
      <c r="N29" s="156">
        <v>0</v>
      </c>
      <c r="O29" s="156">
        <f t="shared" ref="O29:O64" si="11">ROUND(E29*N29,2)</f>
        <v>0</v>
      </c>
      <c r="P29" s="156">
        <v>0</v>
      </c>
      <c r="Q29" s="156">
        <f t="shared" ref="Q29:Q64" si="12">ROUND(E29*P29,2)</f>
        <v>0</v>
      </c>
      <c r="R29" s="156"/>
      <c r="S29" s="156" t="s">
        <v>485</v>
      </c>
      <c r="T29" s="156" t="s">
        <v>382</v>
      </c>
      <c r="U29" s="156">
        <v>0</v>
      </c>
      <c r="V29" s="156">
        <f t="shared" ref="V29:V64" si="13">ROUND(E29*U29,2)</f>
        <v>0</v>
      </c>
      <c r="W29" s="156"/>
      <c r="X29" s="156" t="s">
        <v>383</v>
      </c>
      <c r="Y29" s="147"/>
      <c r="Z29" s="147"/>
      <c r="AA29" s="147"/>
      <c r="AB29" s="147"/>
      <c r="AC29" s="147"/>
      <c r="AD29" s="147"/>
      <c r="AE29" s="147"/>
      <c r="AF29" s="147" t="s">
        <v>384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ht="33.75" outlineLevel="1" x14ac:dyDescent="0.2">
      <c r="A30" s="176">
        <v>20</v>
      </c>
      <c r="B30" s="177" t="s">
        <v>2281</v>
      </c>
      <c r="C30" s="186" t="s">
        <v>3686</v>
      </c>
      <c r="D30" s="178" t="s">
        <v>397</v>
      </c>
      <c r="E30" s="179">
        <v>156</v>
      </c>
      <c r="F30" s="174"/>
      <c r="G30" s="181">
        <f t="shared" si="7"/>
        <v>0</v>
      </c>
      <c r="H30" s="157">
        <v>0</v>
      </c>
      <c r="I30" s="156">
        <f t="shared" si="8"/>
        <v>0</v>
      </c>
      <c r="J30" s="157">
        <v>518</v>
      </c>
      <c r="K30" s="156">
        <f t="shared" si="9"/>
        <v>80808</v>
      </c>
      <c r="L30" s="156">
        <v>15</v>
      </c>
      <c r="M30" s="156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6"/>
      <c r="S30" s="156" t="s">
        <v>485</v>
      </c>
      <c r="T30" s="156" t="s">
        <v>382</v>
      </c>
      <c r="U30" s="156">
        <v>0</v>
      </c>
      <c r="V30" s="156">
        <f t="shared" si="13"/>
        <v>0</v>
      </c>
      <c r="W30" s="156"/>
      <c r="X30" s="156" t="s">
        <v>383</v>
      </c>
      <c r="Y30" s="147"/>
      <c r="Z30" s="147"/>
      <c r="AA30" s="147"/>
      <c r="AB30" s="147"/>
      <c r="AC30" s="147"/>
      <c r="AD30" s="147"/>
      <c r="AE30" s="147"/>
      <c r="AF30" s="147" t="s">
        <v>384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ht="33.75" outlineLevel="1" x14ac:dyDescent="0.2">
      <c r="A31" s="176">
        <v>21</v>
      </c>
      <c r="B31" s="177" t="s">
        <v>2283</v>
      </c>
      <c r="C31" s="186" t="s">
        <v>3687</v>
      </c>
      <c r="D31" s="178" t="s">
        <v>397</v>
      </c>
      <c r="E31" s="179">
        <v>48</v>
      </c>
      <c r="F31" s="174"/>
      <c r="G31" s="181">
        <f t="shared" si="7"/>
        <v>0</v>
      </c>
      <c r="H31" s="157">
        <v>0</v>
      </c>
      <c r="I31" s="156">
        <f t="shared" si="8"/>
        <v>0</v>
      </c>
      <c r="J31" s="157">
        <v>1021</v>
      </c>
      <c r="K31" s="156">
        <f t="shared" si="9"/>
        <v>49008</v>
      </c>
      <c r="L31" s="156">
        <v>15</v>
      </c>
      <c r="M31" s="156">
        <f t="shared" si="10"/>
        <v>0</v>
      </c>
      <c r="N31" s="156">
        <v>0</v>
      </c>
      <c r="O31" s="156">
        <f t="shared" si="11"/>
        <v>0</v>
      </c>
      <c r="P31" s="156">
        <v>0</v>
      </c>
      <c r="Q31" s="156">
        <f t="shared" si="12"/>
        <v>0</v>
      </c>
      <c r="R31" s="156"/>
      <c r="S31" s="156" t="s">
        <v>485</v>
      </c>
      <c r="T31" s="156" t="s">
        <v>382</v>
      </c>
      <c r="U31" s="156">
        <v>0</v>
      </c>
      <c r="V31" s="156">
        <f t="shared" si="13"/>
        <v>0</v>
      </c>
      <c r="W31" s="156"/>
      <c r="X31" s="156" t="s">
        <v>383</v>
      </c>
      <c r="Y31" s="147"/>
      <c r="Z31" s="147"/>
      <c r="AA31" s="147"/>
      <c r="AB31" s="147"/>
      <c r="AC31" s="147"/>
      <c r="AD31" s="147"/>
      <c r="AE31" s="147"/>
      <c r="AF31" s="147" t="s">
        <v>384</v>
      </c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ht="33.75" outlineLevel="1" x14ac:dyDescent="0.2">
      <c r="A32" s="176">
        <v>22</v>
      </c>
      <c r="B32" s="177" t="s">
        <v>2285</v>
      </c>
      <c r="C32" s="186" t="s">
        <v>3688</v>
      </c>
      <c r="D32" s="178" t="s">
        <v>397</v>
      </c>
      <c r="E32" s="179">
        <v>48</v>
      </c>
      <c r="F32" s="174"/>
      <c r="G32" s="181">
        <f t="shared" si="7"/>
        <v>0</v>
      </c>
      <c r="H32" s="157">
        <v>0</v>
      </c>
      <c r="I32" s="156">
        <f t="shared" si="8"/>
        <v>0</v>
      </c>
      <c r="J32" s="157">
        <v>871</v>
      </c>
      <c r="K32" s="156">
        <f t="shared" si="9"/>
        <v>41808</v>
      </c>
      <c r="L32" s="156">
        <v>15</v>
      </c>
      <c r="M32" s="156">
        <f t="shared" si="10"/>
        <v>0</v>
      </c>
      <c r="N32" s="156">
        <v>0</v>
      </c>
      <c r="O32" s="156">
        <f t="shared" si="11"/>
        <v>0</v>
      </c>
      <c r="P32" s="156">
        <v>0</v>
      </c>
      <c r="Q32" s="156">
        <f t="shared" si="12"/>
        <v>0</v>
      </c>
      <c r="R32" s="156"/>
      <c r="S32" s="156" t="s">
        <v>485</v>
      </c>
      <c r="T32" s="156" t="s">
        <v>382</v>
      </c>
      <c r="U32" s="156">
        <v>0</v>
      </c>
      <c r="V32" s="156">
        <f t="shared" si="13"/>
        <v>0</v>
      </c>
      <c r="W32" s="156"/>
      <c r="X32" s="156" t="s">
        <v>383</v>
      </c>
      <c r="Y32" s="147"/>
      <c r="Z32" s="147"/>
      <c r="AA32" s="147"/>
      <c r="AB32" s="147"/>
      <c r="AC32" s="147"/>
      <c r="AD32" s="147"/>
      <c r="AE32" s="147"/>
      <c r="AF32" s="147" t="s">
        <v>384</v>
      </c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ht="33.75" outlineLevel="1" x14ac:dyDescent="0.2">
      <c r="A33" s="176">
        <v>23</v>
      </c>
      <c r="B33" s="177" t="s">
        <v>2288</v>
      </c>
      <c r="C33" s="186" t="s">
        <v>3689</v>
      </c>
      <c r="D33" s="178" t="s">
        <v>1957</v>
      </c>
      <c r="E33" s="179">
        <v>6</v>
      </c>
      <c r="F33" s="174"/>
      <c r="G33" s="181">
        <f t="shared" si="7"/>
        <v>0</v>
      </c>
      <c r="H33" s="157">
        <v>0</v>
      </c>
      <c r="I33" s="156">
        <f t="shared" si="8"/>
        <v>0</v>
      </c>
      <c r="J33" s="157">
        <v>5740</v>
      </c>
      <c r="K33" s="156">
        <f t="shared" si="9"/>
        <v>34440</v>
      </c>
      <c r="L33" s="156">
        <v>15</v>
      </c>
      <c r="M33" s="156">
        <f t="shared" si="10"/>
        <v>0</v>
      </c>
      <c r="N33" s="156">
        <v>0</v>
      </c>
      <c r="O33" s="156">
        <f t="shared" si="11"/>
        <v>0</v>
      </c>
      <c r="P33" s="156">
        <v>0</v>
      </c>
      <c r="Q33" s="156">
        <f t="shared" si="12"/>
        <v>0</v>
      </c>
      <c r="R33" s="156"/>
      <c r="S33" s="156" t="s">
        <v>485</v>
      </c>
      <c r="T33" s="156" t="s">
        <v>382</v>
      </c>
      <c r="U33" s="156">
        <v>0</v>
      </c>
      <c r="V33" s="156">
        <f t="shared" si="13"/>
        <v>0</v>
      </c>
      <c r="W33" s="156"/>
      <c r="X33" s="156" t="s">
        <v>383</v>
      </c>
      <c r="Y33" s="147"/>
      <c r="Z33" s="147"/>
      <c r="AA33" s="147"/>
      <c r="AB33" s="147"/>
      <c r="AC33" s="147"/>
      <c r="AD33" s="147"/>
      <c r="AE33" s="147"/>
      <c r="AF33" s="147" t="s">
        <v>384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ht="33.75" outlineLevel="1" x14ac:dyDescent="0.2">
      <c r="A34" s="176">
        <v>24</v>
      </c>
      <c r="B34" s="177" t="s">
        <v>2290</v>
      </c>
      <c r="C34" s="186" t="s">
        <v>3690</v>
      </c>
      <c r="D34" s="178" t="s">
        <v>1957</v>
      </c>
      <c r="E34" s="179">
        <v>12</v>
      </c>
      <c r="F34" s="174"/>
      <c r="G34" s="181">
        <f t="shared" si="7"/>
        <v>0</v>
      </c>
      <c r="H34" s="157">
        <v>0</v>
      </c>
      <c r="I34" s="156">
        <f t="shared" si="8"/>
        <v>0</v>
      </c>
      <c r="J34" s="157">
        <v>1564</v>
      </c>
      <c r="K34" s="156">
        <f t="shared" si="9"/>
        <v>18768</v>
      </c>
      <c r="L34" s="156">
        <v>15</v>
      </c>
      <c r="M34" s="156">
        <f t="shared" si="10"/>
        <v>0</v>
      </c>
      <c r="N34" s="156">
        <v>0</v>
      </c>
      <c r="O34" s="156">
        <f t="shared" si="11"/>
        <v>0</v>
      </c>
      <c r="P34" s="156">
        <v>0</v>
      </c>
      <c r="Q34" s="156">
        <f t="shared" si="12"/>
        <v>0</v>
      </c>
      <c r="R34" s="156"/>
      <c r="S34" s="156" t="s">
        <v>485</v>
      </c>
      <c r="T34" s="156" t="s">
        <v>382</v>
      </c>
      <c r="U34" s="156">
        <v>0</v>
      </c>
      <c r="V34" s="156">
        <f t="shared" si="13"/>
        <v>0</v>
      </c>
      <c r="W34" s="156"/>
      <c r="X34" s="156" t="s">
        <v>383</v>
      </c>
      <c r="Y34" s="147"/>
      <c r="Z34" s="147"/>
      <c r="AA34" s="147"/>
      <c r="AB34" s="147"/>
      <c r="AC34" s="147"/>
      <c r="AD34" s="147"/>
      <c r="AE34" s="147"/>
      <c r="AF34" s="147" t="s">
        <v>384</v>
      </c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ht="45" outlineLevel="1" x14ac:dyDescent="0.2">
      <c r="A35" s="176">
        <v>25</v>
      </c>
      <c r="B35" s="177" t="s">
        <v>2292</v>
      </c>
      <c r="C35" s="186" t="s">
        <v>3691</v>
      </c>
      <c r="D35" s="178" t="s">
        <v>1957</v>
      </c>
      <c r="E35" s="179">
        <v>3</v>
      </c>
      <c r="F35" s="174"/>
      <c r="G35" s="181">
        <f t="shared" si="7"/>
        <v>0</v>
      </c>
      <c r="H35" s="157">
        <v>0</v>
      </c>
      <c r="I35" s="156">
        <f t="shared" si="8"/>
        <v>0</v>
      </c>
      <c r="J35" s="157">
        <v>2604</v>
      </c>
      <c r="K35" s="156">
        <f t="shared" si="9"/>
        <v>7812</v>
      </c>
      <c r="L35" s="156">
        <v>15</v>
      </c>
      <c r="M35" s="156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6"/>
      <c r="S35" s="156" t="s">
        <v>485</v>
      </c>
      <c r="T35" s="156" t="s">
        <v>382</v>
      </c>
      <c r="U35" s="156">
        <v>0</v>
      </c>
      <c r="V35" s="156">
        <f t="shared" si="13"/>
        <v>0</v>
      </c>
      <c r="W35" s="156"/>
      <c r="X35" s="156" t="s">
        <v>383</v>
      </c>
      <c r="Y35" s="147"/>
      <c r="Z35" s="147"/>
      <c r="AA35" s="147"/>
      <c r="AB35" s="147"/>
      <c r="AC35" s="147"/>
      <c r="AD35" s="147"/>
      <c r="AE35" s="147"/>
      <c r="AF35" s="147" t="s">
        <v>384</v>
      </c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ht="45" outlineLevel="1" x14ac:dyDescent="0.2">
      <c r="A36" s="176">
        <v>26</v>
      </c>
      <c r="B36" s="177" t="s">
        <v>2294</v>
      </c>
      <c r="C36" s="186" t="s">
        <v>3692</v>
      </c>
      <c r="D36" s="178" t="s">
        <v>1957</v>
      </c>
      <c r="E36" s="179">
        <v>3</v>
      </c>
      <c r="F36" s="174"/>
      <c r="G36" s="181">
        <f t="shared" si="7"/>
        <v>0</v>
      </c>
      <c r="H36" s="157">
        <v>0</v>
      </c>
      <c r="I36" s="156">
        <f t="shared" si="8"/>
        <v>0</v>
      </c>
      <c r="J36" s="157">
        <v>2268</v>
      </c>
      <c r="K36" s="156">
        <f t="shared" si="9"/>
        <v>6804</v>
      </c>
      <c r="L36" s="156">
        <v>15</v>
      </c>
      <c r="M36" s="156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6"/>
      <c r="S36" s="156" t="s">
        <v>485</v>
      </c>
      <c r="T36" s="156" t="s">
        <v>382</v>
      </c>
      <c r="U36" s="156">
        <v>0</v>
      </c>
      <c r="V36" s="156">
        <f t="shared" si="13"/>
        <v>0</v>
      </c>
      <c r="W36" s="156"/>
      <c r="X36" s="156" t="s">
        <v>383</v>
      </c>
      <c r="Y36" s="147"/>
      <c r="Z36" s="147"/>
      <c r="AA36" s="147"/>
      <c r="AB36" s="147"/>
      <c r="AC36" s="147"/>
      <c r="AD36" s="147"/>
      <c r="AE36" s="147"/>
      <c r="AF36" s="147" t="s">
        <v>384</v>
      </c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ht="45" outlineLevel="1" x14ac:dyDescent="0.2">
      <c r="A37" s="176">
        <v>27</v>
      </c>
      <c r="B37" s="177" t="s">
        <v>2296</v>
      </c>
      <c r="C37" s="186" t="s">
        <v>3693</v>
      </c>
      <c r="D37" s="178" t="s">
        <v>1957</v>
      </c>
      <c r="E37" s="179">
        <v>2</v>
      </c>
      <c r="F37" s="174"/>
      <c r="G37" s="181">
        <f t="shared" si="7"/>
        <v>0</v>
      </c>
      <c r="H37" s="157">
        <v>0</v>
      </c>
      <c r="I37" s="156">
        <f t="shared" si="8"/>
        <v>0</v>
      </c>
      <c r="J37" s="157">
        <v>3747</v>
      </c>
      <c r="K37" s="156">
        <f t="shared" si="9"/>
        <v>7494</v>
      </c>
      <c r="L37" s="156">
        <v>15</v>
      </c>
      <c r="M37" s="156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6"/>
      <c r="S37" s="156" t="s">
        <v>485</v>
      </c>
      <c r="T37" s="156" t="s">
        <v>382</v>
      </c>
      <c r="U37" s="156">
        <v>0</v>
      </c>
      <c r="V37" s="156">
        <f t="shared" si="13"/>
        <v>0</v>
      </c>
      <c r="W37" s="156"/>
      <c r="X37" s="156" t="s">
        <v>383</v>
      </c>
      <c r="Y37" s="147"/>
      <c r="Z37" s="147"/>
      <c r="AA37" s="147"/>
      <c r="AB37" s="147"/>
      <c r="AC37" s="147"/>
      <c r="AD37" s="147"/>
      <c r="AE37" s="147"/>
      <c r="AF37" s="147" t="s">
        <v>384</v>
      </c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ht="33.75" outlineLevel="1" x14ac:dyDescent="0.2">
      <c r="A38" s="176">
        <v>28</v>
      </c>
      <c r="B38" s="177" t="s">
        <v>2298</v>
      </c>
      <c r="C38" s="186" t="s">
        <v>3694</v>
      </c>
      <c r="D38" s="178" t="s">
        <v>1957</v>
      </c>
      <c r="E38" s="179">
        <v>2</v>
      </c>
      <c r="F38" s="174"/>
      <c r="G38" s="181">
        <f t="shared" si="7"/>
        <v>0</v>
      </c>
      <c r="H38" s="157">
        <v>0</v>
      </c>
      <c r="I38" s="156">
        <f t="shared" si="8"/>
        <v>0</v>
      </c>
      <c r="J38" s="157">
        <v>7330</v>
      </c>
      <c r="K38" s="156">
        <f t="shared" si="9"/>
        <v>14660</v>
      </c>
      <c r="L38" s="156">
        <v>15</v>
      </c>
      <c r="M38" s="156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6"/>
      <c r="S38" s="156" t="s">
        <v>485</v>
      </c>
      <c r="T38" s="156" t="s">
        <v>382</v>
      </c>
      <c r="U38" s="156">
        <v>0</v>
      </c>
      <c r="V38" s="156">
        <f t="shared" si="13"/>
        <v>0</v>
      </c>
      <c r="W38" s="156"/>
      <c r="X38" s="156" t="s">
        <v>383</v>
      </c>
      <c r="Y38" s="147"/>
      <c r="Z38" s="147"/>
      <c r="AA38" s="147"/>
      <c r="AB38" s="147"/>
      <c r="AC38" s="147"/>
      <c r="AD38" s="147"/>
      <c r="AE38" s="147"/>
      <c r="AF38" s="147" t="s">
        <v>384</v>
      </c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 ht="33.75" outlineLevel="1" x14ac:dyDescent="0.2">
      <c r="A39" s="176">
        <v>29</v>
      </c>
      <c r="B39" s="177" t="s">
        <v>2300</v>
      </c>
      <c r="C39" s="186" t="s">
        <v>3695</v>
      </c>
      <c r="D39" s="178" t="s">
        <v>3696</v>
      </c>
      <c r="E39" s="179">
        <v>20</v>
      </c>
      <c r="F39" s="174"/>
      <c r="G39" s="181">
        <f t="shared" si="7"/>
        <v>0</v>
      </c>
      <c r="H39" s="157">
        <v>0</v>
      </c>
      <c r="I39" s="156">
        <f t="shared" si="8"/>
        <v>0</v>
      </c>
      <c r="J39" s="157">
        <v>706</v>
      </c>
      <c r="K39" s="156">
        <f t="shared" si="9"/>
        <v>14120</v>
      </c>
      <c r="L39" s="156">
        <v>15</v>
      </c>
      <c r="M39" s="156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6"/>
      <c r="S39" s="156" t="s">
        <v>485</v>
      </c>
      <c r="T39" s="156" t="s">
        <v>382</v>
      </c>
      <c r="U39" s="156">
        <v>0</v>
      </c>
      <c r="V39" s="156">
        <f t="shared" si="13"/>
        <v>0</v>
      </c>
      <c r="W39" s="156"/>
      <c r="X39" s="156" t="s">
        <v>383</v>
      </c>
      <c r="Y39" s="147"/>
      <c r="Z39" s="147"/>
      <c r="AA39" s="147"/>
      <c r="AB39" s="147"/>
      <c r="AC39" s="147"/>
      <c r="AD39" s="147"/>
      <c r="AE39" s="147"/>
      <c r="AF39" s="147" t="s">
        <v>384</v>
      </c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 ht="22.5" outlineLevel="1" x14ac:dyDescent="0.2">
      <c r="A40" s="176">
        <v>30</v>
      </c>
      <c r="B40" s="177" t="s">
        <v>2302</v>
      </c>
      <c r="C40" s="186" t="s">
        <v>3697</v>
      </c>
      <c r="D40" s="178" t="s">
        <v>1957</v>
      </c>
      <c r="E40" s="179">
        <v>20</v>
      </c>
      <c r="F40" s="174"/>
      <c r="G40" s="181">
        <f t="shared" si="7"/>
        <v>0</v>
      </c>
      <c r="H40" s="157">
        <v>0</v>
      </c>
      <c r="I40" s="156">
        <f t="shared" si="8"/>
        <v>0</v>
      </c>
      <c r="J40" s="157">
        <v>621</v>
      </c>
      <c r="K40" s="156">
        <f t="shared" si="9"/>
        <v>12420</v>
      </c>
      <c r="L40" s="156">
        <v>15</v>
      </c>
      <c r="M40" s="156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6"/>
      <c r="S40" s="156" t="s">
        <v>485</v>
      </c>
      <c r="T40" s="156" t="s">
        <v>382</v>
      </c>
      <c r="U40" s="156">
        <v>0</v>
      </c>
      <c r="V40" s="156">
        <f t="shared" si="13"/>
        <v>0</v>
      </c>
      <c r="W40" s="156"/>
      <c r="X40" s="156" t="s">
        <v>383</v>
      </c>
      <c r="Y40" s="147"/>
      <c r="Z40" s="147"/>
      <c r="AA40" s="147"/>
      <c r="AB40" s="147"/>
      <c r="AC40" s="147"/>
      <c r="AD40" s="147"/>
      <c r="AE40" s="147"/>
      <c r="AF40" s="147" t="s">
        <v>384</v>
      </c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 outlineLevel="1" x14ac:dyDescent="0.2">
      <c r="A41" s="176">
        <v>31</v>
      </c>
      <c r="B41" s="177" t="s">
        <v>2304</v>
      </c>
      <c r="C41" s="186" t="s">
        <v>3698</v>
      </c>
      <c r="D41" s="178" t="s">
        <v>1957</v>
      </c>
      <c r="E41" s="179">
        <v>20</v>
      </c>
      <c r="F41" s="174"/>
      <c r="G41" s="181">
        <f t="shared" si="7"/>
        <v>0</v>
      </c>
      <c r="H41" s="157">
        <v>0</v>
      </c>
      <c r="I41" s="156">
        <f t="shared" si="8"/>
        <v>0</v>
      </c>
      <c r="J41" s="157">
        <v>546</v>
      </c>
      <c r="K41" s="156">
        <f t="shared" si="9"/>
        <v>10920</v>
      </c>
      <c r="L41" s="156">
        <v>15</v>
      </c>
      <c r="M41" s="156">
        <f t="shared" si="10"/>
        <v>0</v>
      </c>
      <c r="N41" s="156">
        <v>0</v>
      </c>
      <c r="O41" s="156">
        <f t="shared" si="11"/>
        <v>0</v>
      </c>
      <c r="P41" s="156">
        <v>0</v>
      </c>
      <c r="Q41" s="156">
        <f t="shared" si="12"/>
        <v>0</v>
      </c>
      <c r="R41" s="156"/>
      <c r="S41" s="156" t="s">
        <v>485</v>
      </c>
      <c r="T41" s="156" t="s">
        <v>382</v>
      </c>
      <c r="U41" s="156">
        <v>0</v>
      </c>
      <c r="V41" s="156">
        <f t="shared" si="13"/>
        <v>0</v>
      </c>
      <c r="W41" s="156"/>
      <c r="X41" s="156" t="s">
        <v>383</v>
      </c>
      <c r="Y41" s="147"/>
      <c r="Z41" s="147"/>
      <c r="AA41" s="147"/>
      <c r="AB41" s="147"/>
      <c r="AC41" s="147"/>
      <c r="AD41" s="147"/>
      <c r="AE41" s="147"/>
      <c r="AF41" s="147" t="s">
        <v>384</v>
      </c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</row>
    <row r="42" spans="1:59" ht="33.75" outlineLevel="1" x14ac:dyDescent="0.2">
      <c r="A42" s="176">
        <v>32</v>
      </c>
      <c r="B42" s="177" t="s">
        <v>2306</v>
      </c>
      <c r="C42" s="186" t="s">
        <v>3699</v>
      </c>
      <c r="D42" s="178" t="s">
        <v>3696</v>
      </c>
      <c r="E42" s="179">
        <v>4</v>
      </c>
      <c r="F42" s="174"/>
      <c r="G42" s="181">
        <f t="shared" si="7"/>
        <v>0</v>
      </c>
      <c r="H42" s="157">
        <v>0</v>
      </c>
      <c r="I42" s="156">
        <f t="shared" si="8"/>
        <v>0</v>
      </c>
      <c r="J42" s="157">
        <v>578</v>
      </c>
      <c r="K42" s="156">
        <f t="shared" si="9"/>
        <v>2312</v>
      </c>
      <c r="L42" s="156">
        <v>15</v>
      </c>
      <c r="M42" s="156">
        <f t="shared" si="10"/>
        <v>0</v>
      </c>
      <c r="N42" s="156">
        <v>0</v>
      </c>
      <c r="O42" s="156">
        <f t="shared" si="11"/>
        <v>0</v>
      </c>
      <c r="P42" s="156">
        <v>0</v>
      </c>
      <c r="Q42" s="156">
        <f t="shared" si="12"/>
        <v>0</v>
      </c>
      <c r="R42" s="156"/>
      <c r="S42" s="156" t="s">
        <v>485</v>
      </c>
      <c r="T42" s="156" t="s">
        <v>382</v>
      </c>
      <c r="U42" s="156">
        <v>0</v>
      </c>
      <c r="V42" s="156">
        <f t="shared" si="13"/>
        <v>0</v>
      </c>
      <c r="W42" s="156"/>
      <c r="X42" s="156" t="s">
        <v>383</v>
      </c>
      <c r="Y42" s="147"/>
      <c r="Z42" s="147"/>
      <c r="AA42" s="147"/>
      <c r="AB42" s="147"/>
      <c r="AC42" s="147"/>
      <c r="AD42" s="147"/>
      <c r="AE42" s="147"/>
      <c r="AF42" s="147" t="s">
        <v>384</v>
      </c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 ht="22.5" outlineLevel="1" x14ac:dyDescent="0.2">
      <c r="A43" s="176">
        <v>33</v>
      </c>
      <c r="B43" s="177" t="s">
        <v>2308</v>
      </c>
      <c r="C43" s="186" t="s">
        <v>3700</v>
      </c>
      <c r="D43" s="178" t="s">
        <v>1957</v>
      </c>
      <c r="E43" s="179">
        <v>4</v>
      </c>
      <c r="F43" s="174"/>
      <c r="G43" s="181">
        <f t="shared" si="7"/>
        <v>0</v>
      </c>
      <c r="H43" s="157">
        <v>0</v>
      </c>
      <c r="I43" s="156">
        <f t="shared" si="8"/>
        <v>0</v>
      </c>
      <c r="J43" s="157">
        <v>470</v>
      </c>
      <c r="K43" s="156">
        <f t="shared" si="9"/>
        <v>1880</v>
      </c>
      <c r="L43" s="156">
        <v>15</v>
      </c>
      <c r="M43" s="156">
        <f t="shared" si="10"/>
        <v>0</v>
      </c>
      <c r="N43" s="156">
        <v>0</v>
      </c>
      <c r="O43" s="156">
        <f t="shared" si="11"/>
        <v>0</v>
      </c>
      <c r="P43" s="156">
        <v>0</v>
      </c>
      <c r="Q43" s="156">
        <f t="shared" si="12"/>
        <v>0</v>
      </c>
      <c r="R43" s="156"/>
      <c r="S43" s="156" t="s">
        <v>485</v>
      </c>
      <c r="T43" s="156" t="s">
        <v>382</v>
      </c>
      <c r="U43" s="156">
        <v>0</v>
      </c>
      <c r="V43" s="156">
        <f t="shared" si="13"/>
        <v>0</v>
      </c>
      <c r="W43" s="156"/>
      <c r="X43" s="156" t="s">
        <v>383</v>
      </c>
      <c r="Y43" s="147"/>
      <c r="Z43" s="147"/>
      <c r="AA43" s="147"/>
      <c r="AB43" s="147"/>
      <c r="AC43" s="147"/>
      <c r="AD43" s="147"/>
      <c r="AE43" s="147"/>
      <c r="AF43" s="147" t="s">
        <v>384</v>
      </c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 outlineLevel="1" x14ac:dyDescent="0.2">
      <c r="A44" s="176">
        <v>34</v>
      </c>
      <c r="B44" s="177" t="s">
        <v>2310</v>
      </c>
      <c r="C44" s="186" t="s">
        <v>3701</v>
      </c>
      <c r="D44" s="178" t="s">
        <v>1957</v>
      </c>
      <c r="E44" s="179">
        <v>4</v>
      </c>
      <c r="F44" s="174"/>
      <c r="G44" s="181">
        <f t="shared" si="7"/>
        <v>0</v>
      </c>
      <c r="H44" s="157">
        <v>0</v>
      </c>
      <c r="I44" s="156">
        <f t="shared" si="8"/>
        <v>0</v>
      </c>
      <c r="J44" s="157">
        <v>474</v>
      </c>
      <c r="K44" s="156">
        <f t="shared" si="9"/>
        <v>1896</v>
      </c>
      <c r="L44" s="156">
        <v>15</v>
      </c>
      <c r="M44" s="156">
        <f t="shared" si="10"/>
        <v>0</v>
      </c>
      <c r="N44" s="156">
        <v>0</v>
      </c>
      <c r="O44" s="156">
        <f t="shared" si="11"/>
        <v>0</v>
      </c>
      <c r="P44" s="156">
        <v>0</v>
      </c>
      <c r="Q44" s="156">
        <f t="shared" si="12"/>
        <v>0</v>
      </c>
      <c r="R44" s="156"/>
      <c r="S44" s="156" t="s">
        <v>485</v>
      </c>
      <c r="T44" s="156" t="s">
        <v>382</v>
      </c>
      <c r="U44" s="156">
        <v>0</v>
      </c>
      <c r="V44" s="156">
        <f t="shared" si="13"/>
        <v>0</v>
      </c>
      <c r="W44" s="156"/>
      <c r="X44" s="156" t="s">
        <v>383</v>
      </c>
      <c r="Y44" s="147"/>
      <c r="Z44" s="147"/>
      <c r="AA44" s="147"/>
      <c r="AB44" s="147"/>
      <c r="AC44" s="147"/>
      <c r="AD44" s="147"/>
      <c r="AE44" s="147"/>
      <c r="AF44" s="147" t="s">
        <v>384</v>
      </c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 ht="33.75" outlineLevel="1" x14ac:dyDescent="0.2">
      <c r="A45" s="176">
        <v>35</v>
      </c>
      <c r="B45" s="177" t="s">
        <v>2312</v>
      </c>
      <c r="C45" s="186" t="s">
        <v>3702</v>
      </c>
      <c r="D45" s="178" t="s">
        <v>3696</v>
      </c>
      <c r="E45" s="179">
        <v>34</v>
      </c>
      <c r="F45" s="174"/>
      <c r="G45" s="181">
        <f t="shared" si="7"/>
        <v>0</v>
      </c>
      <c r="H45" s="157">
        <v>0</v>
      </c>
      <c r="I45" s="156">
        <f t="shared" si="8"/>
        <v>0</v>
      </c>
      <c r="J45" s="157">
        <v>321</v>
      </c>
      <c r="K45" s="156">
        <f t="shared" si="9"/>
        <v>10914</v>
      </c>
      <c r="L45" s="156">
        <v>15</v>
      </c>
      <c r="M45" s="156">
        <f t="shared" si="10"/>
        <v>0</v>
      </c>
      <c r="N45" s="156">
        <v>0</v>
      </c>
      <c r="O45" s="156">
        <f t="shared" si="11"/>
        <v>0</v>
      </c>
      <c r="P45" s="156">
        <v>0</v>
      </c>
      <c r="Q45" s="156">
        <f t="shared" si="12"/>
        <v>0</v>
      </c>
      <c r="R45" s="156"/>
      <c r="S45" s="156" t="s">
        <v>485</v>
      </c>
      <c r="T45" s="156" t="s">
        <v>382</v>
      </c>
      <c r="U45" s="156">
        <v>0</v>
      </c>
      <c r="V45" s="156">
        <f t="shared" si="13"/>
        <v>0</v>
      </c>
      <c r="W45" s="156"/>
      <c r="X45" s="156" t="s">
        <v>383</v>
      </c>
      <c r="Y45" s="147"/>
      <c r="Z45" s="147"/>
      <c r="AA45" s="147"/>
      <c r="AB45" s="147"/>
      <c r="AC45" s="147"/>
      <c r="AD45" s="147"/>
      <c r="AE45" s="147"/>
      <c r="AF45" s="147" t="s">
        <v>384</v>
      </c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 ht="22.5" outlineLevel="1" x14ac:dyDescent="0.2">
      <c r="A46" s="176">
        <v>36</v>
      </c>
      <c r="B46" s="177" t="s">
        <v>2314</v>
      </c>
      <c r="C46" s="186" t="s">
        <v>3703</v>
      </c>
      <c r="D46" s="178" t="s">
        <v>1957</v>
      </c>
      <c r="E46" s="179">
        <v>34</v>
      </c>
      <c r="F46" s="174"/>
      <c r="G46" s="181">
        <f t="shared" si="7"/>
        <v>0</v>
      </c>
      <c r="H46" s="157">
        <v>0</v>
      </c>
      <c r="I46" s="156">
        <f t="shared" si="8"/>
        <v>0</v>
      </c>
      <c r="J46" s="157">
        <v>252</v>
      </c>
      <c r="K46" s="156">
        <f t="shared" si="9"/>
        <v>8568</v>
      </c>
      <c r="L46" s="156">
        <v>15</v>
      </c>
      <c r="M46" s="156">
        <f t="shared" si="10"/>
        <v>0</v>
      </c>
      <c r="N46" s="156">
        <v>0</v>
      </c>
      <c r="O46" s="156">
        <f t="shared" si="11"/>
        <v>0</v>
      </c>
      <c r="P46" s="156">
        <v>0</v>
      </c>
      <c r="Q46" s="156">
        <f t="shared" si="12"/>
        <v>0</v>
      </c>
      <c r="R46" s="156"/>
      <c r="S46" s="156" t="s">
        <v>485</v>
      </c>
      <c r="T46" s="156" t="s">
        <v>382</v>
      </c>
      <c r="U46" s="156">
        <v>0</v>
      </c>
      <c r="V46" s="156">
        <f t="shared" si="13"/>
        <v>0</v>
      </c>
      <c r="W46" s="156"/>
      <c r="X46" s="156" t="s">
        <v>383</v>
      </c>
      <c r="Y46" s="147"/>
      <c r="Z46" s="147"/>
      <c r="AA46" s="147"/>
      <c r="AB46" s="147"/>
      <c r="AC46" s="147"/>
      <c r="AD46" s="147"/>
      <c r="AE46" s="147"/>
      <c r="AF46" s="147" t="s">
        <v>384</v>
      </c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 outlineLevel="1" x14ac:dyDescent="0.2">
      <c r="A47" s="176">
        <v>37</v>
      </c>
      <c r="B47" s="177" t="s">
        <v>2316</v>
      </c>
      <c r="C47" s="186" t="s">
        <v>3704</v>
      </c>
      <c r="D47" s="178" t="s">
        <v>1957</v>
      </c>
      <c r="E47" s="179">
        <v>34</v>
      </c>
      <c r="F47" s="174"/>
      <c r="G47" s="181">
        <f t="shared" si="7"/>
        <v>0</v>
      </c>
      <c r="H47" s="157">
        <v>0</v>
      </c>
      <c r="I47" s="156">
        <f t="shared" si="8"/>
        <v>0</v>
      </c>
      <c r="J47" s="157">
        <v>312</v>
      </c>
      <c r="K47" s="156">
        <f t="shared" si="9"/>
        <v>10608</v>
      </c>
      <c r="L47" s="156">
        <v>15</v>
      </c>
      <c r="M47" s="156">
        <f t="shared" si="10"/>
        <v>0</v>
      </c>
      <c r="N47" s="156">
        <v>0</v>
      </c>
      <c r="O47" s="156">
        <f t="shared" si="11"/>
        <v>0</v>
      </c>
      <c r="P47" s="156">
        <v>0</v>
      </c>
      <c r="Q47" s="156">
        <f t="shared" si="12"/>
        <v>0</v>
      </c>
      <c r="R47" s="156"/>
      <c r="S47" s="156" t="s">
        <v>485</v>
      </c>
      <c r="T47" s="156" t="s">
        <v>382</v>
      </c>
      <c r="U47" s="156">
        <v>0</v>
      </c>
      <c r="V47" s="156">
        <f t="shared" si="13"/>
        <v>0</v>
      </c>
      <c r="W47" s="156"/>
      <c r="X47" s="156" t="s">
        <v>383</v>
      </c>
      <c r="Y47" s="147"/>
      <c r="Z47" s="147"/>
      <c r="AA47" s="147"/>
      <c r="AB47" s="147"/>
      <c r="AC47" s="147"/>
      <c r="AD47" s="147"/>
      <c r="AE47" s="147"/>
      <c r="AF47" s="147" t="s">
        <v>384</v>
      </c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 ht="33.75" outlineLevel="1" x14ac:dyDescent="0.2">
      <c r="A48" s="176">
        <v>38</v>
      </c>
      <c r="B48" s="177" t="s">
        <v>2318</v>
      </c>
      <c r="C48" s="186" t="s">
        <v>3705</v>
      </c>
      <c r="D48" s="178" t="s">
        <v>3696</v>
      </c>
      <c r="E48" s="179">
        <v>10</v>
      </c>
      <c r="F48" s="174"/>
      <c r="G48" s="181">
        <f t="shared" si="7"/>
        <v>0</v>
      </c>
      <c r="H48" s="157">
        <v>0</v>
      </c>
      <c r="I48" s="156">
        <f t="shared" si="8"/>
        <v>0</v>
      </c>
      <c r="J48" s="157">
        <v>352</v>
      </c>
      <c r="K48" s="156">
        <f t="shared" si="9"/>
        <v>3520</v>
      </c>
      <c r="L48" s="156">
        <v>15</v>
      </c>
      <c r="M48" s="156">
        <f t="shared" si="10"/>
        <v>0</v>
      </c>
      <c r="N48" s="156">
        <v>0</v>
      </c>
      <c r="O48" s="156">
        <f t="shared" si="11"/>
        <v>0</v>
      </c>
      <c r="P48" s="156">
        <v>0</v>
      </c>
      <c r="Q48" s="156">
        <f t="shared" si="12"/>
        <v>0</v>
      </c>
      <c r="R48" s="156"/>
      <c r="S48" s="156" t="s">
        <v>485</v>
      </c>
      <c r="T48" s="156" t="s">
        <v>382</v>
      </c>
      <c r="U48" s="156">
        <v>0</v>
      </c>
      <c r="V48" s="156">
        <f t="shared" si="13"/>
        <v>0</v>
      </c>
      <c r="W48" s="156"/>
      <c r="X48" s="156" t="s">
        <v>383</v>
      </c>
      <c r="Y48" s="147"/>
      <c r="Z48" s="147"/>
      <c r="AA48" s="147"/>
      <c r="AB48" s="147"/>
      <c r="AC48" s="147"/>
      <c r="AD48" s="147"/>
      <c r="AE48" s="147"/>
      <c r="AF48" s="147" t="s">
        <v>384</v>
      </c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</row>
    <row r="49" spans="1:59" ht="22.5" outlineLevel="1" x14ac:dyDescent="0.2">
      <c r="A49" s="176">
        <v>39</v>
      </c>
      <c r="B49" s="177" t="s">
        <v>2320</v>
      </c>
      <c r="C49" s="186" t="s">
        <v>3706</v>
      </c>
      <c r="D49" s="178" t="s">
        <v>1957</v>
      </c>
      <c r="E49" s="179">
        <v>10</v>
      </c>
      <c r="F49" s="174"/>
      <c r="G49" s="181">
        <f t="shared" si="7"/>
        <v>0</v>
      </c>
      <c r="H49" s="157">
        <v>0</v>
      </c>
      <c r="I49" s="156">
        <f t="shared" si="8"/>
        <v>0</v>
      </c>
      <c r="J49" s="157">
        <v>275</v>
      </c>
      <c r="K49" s="156">
        <f t="shared" si="9"/>
        <v>2750</v>
      </c>
      <c r="L49" s="156">
        <v>15</v>
      </c>
      <c r="M49" s="156">
        <f t="shared" si="10"/>
        <v>0</v>
      </c>
      <c r="N49" s="156">
        <v>0</v>
      </c>
      <c r="O49" s="156">
        <f t="shared" si="11"/>
        <v>0</v>
      </c>
      <c r="P49" s="156">
        <v>0</v>
      </c>
      <c r="Q49" s="156">
        <f t="shared" si="12"/>
        <v>0</v>
      </c>
      <c r="R49" s="156"/>
      <c r="S49" s="156" t="s">
        <v>485</v>
      </c>
      <c r="T49" s="156" t="s">
        <v>382</v>
      </c>
      <c r="U49" s="156">
        <v>0</v>
      </c>
      <c r="V49" s="156">
        <f t="shared" si="13"/>
        <v>0</v>
      </c>
      <c r="W49" s="156"/>
      <c r="X49" s="156" t="s">
        <v>383</v>
      </c>
      <c r="Y49" s="147"/>
      <c r="Z49" s="147"/>
      <c r="AA49" s="147"/>
      <c r="AB49" s="147"/>
      <c r="AC49" s="147"/>
      <c r="AD49" s="147"/>
      <c r="AE49" s="147"/>
      <c r="AF49" s="147" t="s">
        <v>384</v>
      </c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 outlineLevel="1" x14ac:dyDescent="0.2">
      <c r="A50" s="176">
        <v>40</v>
      </c>
      <c r="B50" s="177" t="s">
        <v>2322</v>
      </c>
      <c r="C50" s="186" t="s">
        <v>3707</v>
      </c>
      <c r="D50" s="178" t="s">
        <v>1957</v>
      </c>
      <c r="E50" s="179">
        <v>10</v>
      </c>
      <c r="F50" s="174"/>
      <c r="G50" s="181">
        <f t="shared" si="7"/>
        <v>0</v>
      </c>
      <c r="H50" s="157">
        <v>0</v>
      </c>
      <c r="I50" s="156">
        <f t="shared" si="8"/>
        <v>0</v>
      </c>
      <c r="J50" s="157">
        <v>319</v>
      </c>
      <c r="K50" s="156">
        <f t="shared" si="9"/>
        <v>3190</v>
      </c>
      <c r="L50" s="156">
        <v>15</v>
      </c>
      <c r="M50" s="156">
        <f t="shared" si="10"/>
        <v>0</v>
      </c>
      <c r="N50" s="156">
        <v>0</v>
      </c>
      <c r="O50" s="156">
        <f t="shared" si="11"/>
        <v>0</v>
      </c>
      <c r="P50" s="156">
        <v>0</v>
      </c>
      <c r="Q50" s="156">
        <f t="shared" si="12"/>
        <v>0</v>
      </c>
      <c r="R50" s="156"/>
      <c r="S50" s="156" t="s">
        <v>485</v>
      </c>
      <c r="T50" s="156" t="s">
        <v>382</v>
      </c>
      <c r="U50" s="156">
        <v>0</v>
      </c>
      <c r="V50" s="156">
        <f t="shared" si="13"/>
        <v>0</v>
      </c>
      <c r="W50" s="156"/>
      <c r="X50" s="156" t="s">
        <v>383</v>
      </c>
      <c r="Y50" s="147"/>
      <c r="Z50" s="147"/>
      <c r="AA50" s="147"/>
      <c r="AB50" s="147"/>
      <c r="AC50" s="147"/>
      <c r="AD50" s="147"/>
      <c r="AE50" s="147"/>
      <c r="AF50" s="147" t="s">
        <v>384</v>
      </c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 ht="33.75" outlineLevel="1" x14ac:dyDescent="0.2">
      <c r="A51" s="176">
        <v>41</v>
      </c>
      <c r="B51" s="177" t="s">
        <v>2324</v>
      </c>
      <c r="C51" s="186" t="s">
        <v>3702</v>
      </c>
      <c r="D51" s="178" t="s">
        <v>3696</v>
      </c>
      <c r="E51" s="179">
        <v>10</v>
      </c>
      <c r="F51" s="174"/>
      <c r="G51" s="181">
        <f t="shared" si="7"/>
        <v>0</v>
      </c>
      <c r="H51" s="157">
        <v>0</v>
      </c>
      <c r="I51" s="156">
        <f t="shared" si="8"/>
        <v>0</v>
      </c>
      <c r="J51" s="157">
        <v>321</v>
      </c>
      <c r="K51" s="156">
        <f t="shared" si="9"/>
        <v>3210</v>
      </c>
      <c r="L51" s="156">
        <v>15</v>
      </c>
      <c r="M51" s="156">
        <f t="shared" si="10"/>
        <v>0</v>
      </c>
      <c r="N51" s="156">
        <v>0</v>
      </c>
      <c r="O51" s="156">
        <f t="shared" si="11"/>
        <v>0</v>
      </c>
      <c r="P51" s="156">
        <v>0</v>
      </c>
      <c r="Q51" s="156">
        <f t="shared" si="12"/>
        <v>0</v>
      </c>
      <c r="R51" s="156"/>
      <c r="S51" s="156" t="s">
        <v>485</v>
      </c>
      <c r="T51" s="156" t="s">
        <v>382</v>
      </c>
      <c r="U51" s="156">
        <v>0</v>
      </c>
      <c r="V51" s="156">
        <f t="shared" si="13"/>
        <v>0</v>
      </c>
      <c r="W51" s="156"/>
      <c r="X51" s="156" t="s">
        <v>383</v>
      </c>
      <c r="Y51" s="147"/>
      <c r="Z51" s="147"/>
      <c r="AA51" s="147"/>
      <c r="AB51" s="147"/>
      <c r="AC51" s="147"/>
      <c r="AD51" s="147"/>
      <c r="AE51" s="147"/>
      <c r="AF51" s="147" t="s">
        <v>384</v>
      </c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 ht="22.5" outlineLevel="1" x14ac:dyDescent="0.2">
      <c r="A52" s="176">
        <v>42</v>
      </c>
      <c r="B52" s="177" t="s">
        <v>2326</v>
      </c>
      <c r="C52" s="186" t="s">
        <v>3703</v>
      </c>
      <c r="D52" s="178" t="s">
        <v>1957</v>
      </c>
      <c r="E52" s="179">
        <v>10</v>
      </c>
      <c r="F52" s="174"/>
      <c r="G52" s="181">
        <f t="shared" si="7"/>
        <v>0</v>
      </c>
      <c r="H52" s="157">
        <v>0</v>
      </c>
      <c r="I52" s="156">
        <f t="shared" si="8"/>
        <v>0</v>
      </c>
      <c r="J52" s="157">
        <v>252</v>
      </c>
      <c r="K52" s="156">
        <f t="shared" si="9"/>
        <v>2520</v>
      </c>
      <c r="L52" s="156">
        <v>15</v>
      </c>
      <c r="M52" s="156">
        <f t="shared" si="10"/>
        <v>0</v>
      </c>
      <c r="N52" s="156">
        <v>0</v>
      </c>
      <c r="O52" s="156">
        <f t="shared" si="11"/>
        <v>0</v>
      </c>
      <c r="P52" s="156">
        <v>0</v>
      </c>
      <c r="Q52" s="156">
        <f t="shared" si="12"/>
        <v>0</v>
      </c>
      <c r="R52" s="156"/>
      <c r="S52" s="156" t="s">
        <v>485</v>
      </c>
      <c r="T52" s="156" t="s">
        <v>382</v>
      </c>
      <c r="U52" s="156">
        <v>0</v>
      </c>
      <c r="V52" s="156">
        <f t="shared" si="13"/>
        <v>0</v>
      </c>
      <c r="W52" s="156"/>
      <c r="X52" s="156" t="s">
        <v>383</v>
      </c>
      <c r="Y52" s="147"/>
      <c r="Z52" s="147"/>
      <c r="AA52" s="147"/>
      <c r="AB52" s="147"/>
      <c r="AC52" s="147"/>
      <c r="AD52" s="147"/>
      <c r="AE52" s="147"/>
      <c r="AF52" s="147" t="s">
        <v>384</v>
      </c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 outlineLevel="1" x14ac:dyDescent="0.2">
      <c r="A53" s="176">
        <v>43</v>
      </c>
      <c r="B53" s="177" t="s">
        <v>2328</v>
      </c>
      <c r="C53" s="186" t="s">
        <v>3704</v>
      </c>
      <c r="D53" s="178" t="s">
        <v>1957</v>
      </c>
      <c r="E53" s="179">
        <v>10</v>
      </c>
      <c r="F53" s="174"/>
      <c r="G53" s="181">
        <f t="shared" si="7"/>
        <v>0</v>
      </c>
      <c r="H53" s="157">
        <v>0</v>
      </c>
      <c r="I53" s="156">
        <f t="shared" si="8"/>
        <v>0</v>
      </c>
      <c r="J53" s="157">
        <v>312</v>
      </c>
      <c r="K53" s="156">
        <f t="shared" si="9"/>
        <v>3120</v>
      </c>
      <c r="L53" s="156">
        <v>15</v>
      </c>
      <c r="M53" s="156">
        <f t="shared" si="10"/>
        <v>0</v>
      </c>
      <c r="N53" s="156">
        <v>0</v>
      </c>
      <c r="O53" s="156">
        <f t="shared" si="11"/>
        <v>0</v>
      </c>
      <c r="P53" s="156">
        <v>0</v>
      </c>
      <c r="Q53" s="156">
        <f t="shared" si="12"/>
        <v>0</v>
      </c>
      <c r="R53" s="156"/>
      <c r="S53" s="156" t="s">
        <v>485</v>
      </c>
      <c r="T53" s="156" t="s">
        <v>382</v>
      </c>
      <c r="U53" s="156">
        <v>0</v>
      </c>
      <c r="V53" s="156">
        <f t="shared" si="13"/>
        <v>0</v>
      </c>
      <c r="W53" s="156"/>
      <c r="X53" s="156" t="s">
        <v>383</v>
      </c>
      <c r="Y53" s="147"/>
      <c r="Z53" s="147"/>
      <c r="AA53" s="147"/>
      <c r="AB53" s="147"/>
      <c r="AC53" s="147"/>
      <c r="AD53" s="147"/>
      <c r="AE53" s="147"/>
      <c r="AF53" s="147" t="s">
        <v>384</v>
      </c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 outlineLevel="1" x14ac:dyDescent="0.2">
      <c r="A54" s="176">
        <v>44</v>
      </c>
      <c r="B54" s="177" t="s">
        <v>2330</v>
      </c>
      <c r="C54" s="186" t="s">
        <v>3708</v>
      </c>
      <c r="D54" s="178" t="s">
        <v>1957</v>
      </c>
      <c r="E54" s="179">
        <v>6</v>
      </c>
      <c r="F54" s="174"/>
      <c r="G54" s="181">
        <f t="shared" si="7"/>
        <v>0</v>
      </c>
      <c r="H54" s="157">
        <v>0</v>
      </c>
      <c r="I54" s="156">
        <f t="shared" si="8"/>
        <v>0</v>
      </c>
      <c r="J54" s="157">
        <v>324</v>
      </c>
      <c r="K54" s="156">
        <f t="shared" si="9"/>
        <v>1944</v>
      </c>
      <c r="L54" s="156">
        <v>15</v>
      </c>
      <c r="M54" s="156">
        <f t="shared" si="10"/>
        <v>0</v>
      </c>
      <c r="N54" s="156">
        <v>0</v>
      </c>
      <c r="O54" s="156">
        <f t="shared" si="11"/>
        <v>0</v>
      </c>
      <c r="P54" s="156">
        <v>0</v>
      </c>
      <c r="Q54" s="156">
        <f t="shared" si="12"/>
        <v>0</v>
      </c>
      <c r="R54" s="156"/>
      <c r="S54" s="156" t="s">
        <v>485</v>
      </c>
      <c r="T54" s="156" t="s">
        <v>382</v>
      </c>
      <c r="U54" s="156">
        <v>0</v>
      </c>
      <c r="V54" s="156">
        <f t="shared" si="13"/>
        <v>0</v>
      </c>
      <c r="W54" s="156"/>
      <c r="X54" s="156" t="s">
        <v>383</v>
      </c>
      <c r="Y54" s="147"/>
      <c r="Z54" s="147"/>
      <c r="AA54" s="147"/>
      <c r="AB54" s="147"/>
      <c r="AC54" s="147"/>
      <c r="AD54" s="147"/>
      <c r="AE54" s="147"/>
      <c r="AF54" s="147" t="s">
        <v>384</v>
      </c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</row>
    <row r="55" spans="1:59" outlineLevel="1" x14ac:dyDescent="0.2">
      <c r="A55" s="176">
        <v>45</v>
      </c>
      <c r="B55" s="177" t="s">
        <v>2332</v>
      </c>
      <c r="C55" s="186" t="s">
        <v>3709</v>
      </c>
      <c r="D55" s="178" t="s">
        <v>1957</v>
      </c>
      <c r="E55" s="179">
        <v>2</v>
      </c>
      <c r="F55" s="174"/>
      <c r="G55" s="181">
        <f t="shared" si="7"/>
        <v>0</v>
      </c>
      <c r="H55" s="157">
        <v>0</v>
      </c>
      <c r="I55" s="156">
        <f t="shared" si="8"/>
        <v>0</v>
      </c>
      <c r="J55" s="157">
        <v>371</v>
      </c>
      <c r="K55" s="156">
        <f t="shared" si="9"/>
        <v>742</v>
      </c>
      <c r="L55" s="156">
        <v>15</v>
      </c>
      <c r="M55" s="156">
        <f t="shared" si="10"/>
        <v>0</v>
      </c>
      <c r="N55" s="156">
        <v>0</v>
      </c>
      <c r="O55" s="156">
        <f t="shared" si="11"/>
        <v>0</v>
      </c>
      <c r="P55" s="156">
        <v>0</v>
      </c>
      <c r="Q55" s="156">
        <f t="shared" si="12"/>
        <v>0</v>
      </c>
      <c r="R55" s="156"/>
      <c r="S55" s="156" t="s">
        <v>485</v>
      </c>
      <c r="T55" s="156" t="s">
        <v>382</v>
      </c>
      <c r="U55" s="156">
        <v>0</v>
      </c>
      <c r="V55" s="156">
        <f t="shared" si="13"/>
        <v>0</v>
      </c>
      <c r="W55" s="156"/>
      <c r="X55" s="156" t="s">
        <v>383</v>
      </c>
      <c r="Y55" s="147"/>
      <c r="Z55" s="147"/>
      <c r="AA55" s="147"/>
      <c r="AB55" s="147"/>
      <c r="AC55" s="147"/>
      <c r="AD55" s="147"/>
      <c r="AE55" s="147"/>
      <c r="AF55" s="147" t="s">
        <v>384</v>
      </c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 outlineLevel="1" x14ac:dyDescent="0.2">
      <c r="A56" s="176">
        <v>46</v>
      </c>
      <c r="B56" s="177" t="s">
        <v>2334</v>
      </c>
      <c r="C56" s="186" t="s">
        <v>3710</v>
      </c>
      <c r="D56" s="178" t="s">
        <v>1957</v>
      </c>
      <c r="E56" s="179">
        <v>4</v>
      </c>
      <c r="F56" s="174"/>
      <c r="G56" s="181">
        <f t="shared" si="7"/>
        <v>0</v>
      </c>
      <c r="H56" s="157">
        <v>0</v>
      </c>
      <c r="I56" s="156">
        <f t="shared" si="8"/>
        <v>0</v>
      </c>
      <c r="J56" s="157">
        <v>461</v>
      </c>
      <c r="K56" s="156">
        <f t="shared" si="9"/>
        <v>1844</v>
      </c>
      <c r="L56" s="156">
        <v>15</v>
      </c>
      <c r="M56" s="156">
        <f t="shared" si="10"/>
        <v>0</v>
      </c>
      <c r="N56" s="156">
        <v>0</v>
      </c>
      <c r="O56" s="156">
        <f t="shared" si="11"/>
        <v>0</v>
      </c>
      <c r="P56" s="156">
        <v>0</v>
      </c>
      <c r="Q56" s="156">
        <f t="shared" si="12"/>
        <v>0</v>
      </c>
      <c r="R56" s="156"/>
      <c r="S56" s="156" t="s">
        <v>485</v>
      </c>
      <c r="T56" s="156" t="s">
        <v>382</v>
      </c>
      <c r="U56" s="156">
        <v>0</v>
      </c>
      <c r="V56" s="156">
        <f t="shared" si="13"/>
        <v>0</v>
      </c>
      <c r="W56" s="156"/>
      <c r="X56" s="156" t="s">
        <v>383</v>
      </c>
      <c r="Y56" s="147"/>
      <c r="Z56" s="147"/>
      <c r="AA56" s="147"/>
      <c r="AB56" s="147"/>
      <c r="AC56" s="147"/>
      <c r="AD56" s="147"/>
      <c r="AE56" s="147"/>
      <c r="AF56" s="147" t="s">
        <v>384</v>
      </c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</row>
    <row r="57" spans="1:59" outlineLevel="1" x14ac:dyDescent="0.2">
      <c r="A57" s="176">
        <v>47</v>
      </c>
      <c r="B57" s="177" t="s">
        <v>2335</v>
      </c>
      <c r="C57" s="186" t="s">
        <v>3711</v>
      </c>
      <c r="D57" s="178" t="s">
        <v>1957</v>
      </c>
      <c r="E57" s="179">
        <v>6</v>
      </c>
      <c r="F57" s="174"/>
      <c r="G57" s="181">
        <f t="shared" si="7"/>
        <v>0</v>
      </c>
      <c r="H57" s="157">
        <v>0</v>
      </c>
      <c r="I57" s="156">
        <f t="shared" si="8"/>
        <v>0</v>
      </c>
      <c r="J57" s="157">
        <v>147</v>
      </c>
      <c r="K57" s="156">
        <f t="shared" si="9"/>
        <v>882</v>
      </c>
      <c r="L57" s="156">
        <v>15</v>
      </c>
      <c r="M57" s="156">
        <f t="shared" si="10"/>
        <v>0</v>
      </c>
      <c r="N57" s="156">
        <v>0</v>
      </c>
      <c r="O57" s="156">
        <f t="shared" si="11"/>
        <v>0</v>
      </c>
      <c r="P57" s="156">
        <v>0</v>
      </c>
      <c r="Q57" s="156">
        <f t="shared" si="12"/>
        <v>0</v>
      </c>
      <c r="R57" s="156"/>
      <c r="S57" s="156" t="s">
        <v>485</v>
      </c>
      <c r="T57" s="156" t="s">
        <v>382</v>
      </c>
      <c r="U57" s="156">
        <v>0</v>
      </c>
      <c r="V57" s="156">
        <f t="shared" si="13"/>
        <v>0</v>
      </c>
      <c r="W57" s="156"/>
      <c r="X57" s="156" t="s">
        <v>383</v>
      </c>
      <c r="Y57" s="147"/>
      <c r="Z57" s="147"/>
      <c r="AA57" s="147"/>
      <c r="AB57" s="147"/>
      <c r="AC57" s="147"/>
      <c r="AD57" s="147"/>
      <c r="AE57" s="147"/>
      <c r="AF57" s="147" t="s">
        <v>384</v>
      </c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 outlineLevel="1" x14ac:dyDescent="0.2">
      <c r="A58" s="176">
        <v>48</v>
      </c>
      <c r="B58" s="177" t="s">
        <v>2337</v>
      </c>
      <c r="C58" s="186" t="s">
        <v>3712</v>
      </c>
      <c r="D58" s="178" t="s">
        <v>1957</v>
      </c>
      <c r="E58" s="179">
        <v>2</v>
      </c>
      <c r="F58" s="174"/>
      <c r="G58" s="181">
        <f t="shared" si="7"/>
        <v>0</v>
      </c>
      <c r="H58" s="157">
        <v>0</v>
      </c>
      <c r="I58" s="156">
        <f t="shared" si="8"/>
        <v>0</v>
      </c>
      <c r="J58" s="157">
        <v>182</v>
      </c>
      <c r="K58" s="156">
        <f t="shared" si="9"/>
        <v>364</v>
      </c>
      <c r="L58" s="156">
        <v>15</v>
      </c>
      <c r="M58" s="156">
        <f t="shared" si="10"/>
        <v>0</v>
      </c>
      <c r="N58" s="156">
        <v>0</v>
      </c>
      <c r="O58" s="156">
        <f t="shared" si="11"/>
        <v>0</v>
      </c>
      <c r="P58" s="156">
        <v>0</v>
      </c>
      <c r="Q58" s="156">
        <f t="shared" si="12"/>
        <v>0</v>
      </c>
      <c r="R58" s="156"/>
      <c r="S58" s="156" t="s">
        <v>485</v>
      </c>
      <c r="T58" s="156" t="s">
        <v>382</v>
      </c>
      <c r="U58" s="156">
        <v>0</v>
      </c>
      <c r="V58" s="156">
        <f t="shared" si="13"/>
        <v>0</v>
      </c>
      <c r="W58" s="156"/>
      <c r="X58" s="156" t="s">
        <v>383</v>
      </c>
      <c r="Y58" s="147"/>
      <c r="Z58" s="147"/>
      <c r="AA58" s="147"/>
      <c r="AB58" s="147"/>
      <c r="AC58" s="147"/>
      <c r="AD58" s="147"/>
      <c r="AE58" s="147"/>
      <c r="AF58" s="147" t="s">
        <v>384</v>
      </c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</row>
    <row r="59" spans="1:59" outlineLevel="1" x14ac:dyDescent="0.2">
      <c r="A59" s="176">
        <v>49</v>
      </c>
      <c r="B59" s="177" t="s">
        <v>2339</v>
      </c>
      <c r="C59" s="186" t="s">
        <v>3713</v>
      </c>
      <c r="D59" s="178" t="s">
        <v>1957</v>
      </c>
      <c r="E59" s="179">
        <v>4</v>
      </c>
      <c r="F59" s="174"/>
      <c r="G59" s="181">
        <f t="shared" si="7"/>
        <v>0</v>
      </c>
      <c r="H59" s="157">
        <v>0</v>
      </c>
      <c r="I59" s="156">
        <f t="shared" si="8"/>
        <v>0</v>
      </c>
      <c r="J59" s="157">
        <v>341</v>
      </c>
      <c r="K59" s="156">
        <f t="shared" si="9"/>
        <v>1364</v>
      </c>
      <c r="L59" s="156">
        <v>15</v>
      </c>
      <c r="M59" s="156">
        <f t="shared" si="10"/>
        <v>0</v>
      </c>
      <c r="N59" s="156">
        <v>0</v>
      </c>
      <c r="O59" s="156">
        <f t="shared" si="11"/>
        <v>0</v>
      </c>
      <c r="P59" s="156">
        <v>0</v>
      </c>
      <c r="Q59" s="156">
        <f t="shared" si="12"/>
        <v>0</v>
      </c>
      <c r="R59" s="156"/>
      <c r="S59" s="156" t="s">
        <v>485</v>
      </c>
      <c r="T59" s="156" t="s">
        <v>382</v>
      </c>
      <c r="U59" s="156">
        <v>0</v>
      </c>
      <c r="V59" s="156">
        <f t="shared" si="13"/>
        <v>0</v>
      </c>
      <c r="W59" s="156"/>
      <c r="X59" s="156" t="s">
        <v>383</v>
      </c>
      <c r="Y59" s="147"/>
      <c r="Z59" s="147"/>
      <c r="AA59" s="147"/>
      <c r="AB59" s="147"/>
      <c r="AC59" s="147"/>
      <c r="AD59" s="147"/>
      <c r="AE59" s="147"/>
      <c r="AF59" s="147" t="s">
        <v>384</v>
      </c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 outlineLevel="1" x14ac:dyDescent="0.2">
      <c r="A60" s="176">
        <v>50</v>
      </c>
      <c r="B60" s="177" t="s">
        <v>2341</v>
      </c>
      <c r="C60" s="186" t="s">
        <v>3714</v>
      </c>
      <c r="D60" s="178" t="s">
        <v>1957</v>
      </c>
      <c r="E60" s="179">
        <v>76</v>
      </c>
      <c r="F60" s="174"/>
      <c r="G60" s="181">
        <f t="shared" si="7"/>
        <v>0</v>
      </c>
      <c r="H60" s="157">
        <v>0</v>
      </c>
      <c r="I60" s="156">
        <f t="shared" si="8"/>
        <v>0</v>
      </c>
      <c r="J60" s="157">
        <v>186</v>
      </c>
      <c r="K60" s="156">
        <f t="shared" si="9"/>
        <v>14136</v>
      </c>
      <c r="L60" s="156">
        <v>15</v>
      </c>
      <c r="M60" s="156">
        <f t="shared" si="10"/>
        <v>0</v>
      </c>
      <c r="N60" s="156">
        <v>0</v>
      </c>
      <c r="O60" s="156">
        <f t="shared" si="11"/>
        <v>0</v>
      </c>
      <c r="P60" s="156">
        <v>0</v>
      </c>
      <c r="Q60" s="156">
        <f t="shared" si="12"/>
        <v>0</v>
      </c>
      <c r="R60" s="156"/>
      <c r="S60" s="156" t="s">
        <v>485</v>
      </c>
      <c r="T60" s="156" t="s">
        <v>382</v>
      </c>
      <c r="U60" s="156">
        <v>0</v>
      </c>
      <c r="V60" s="156">
        <f t="shared" si="13"/>
        <v>0</v>
      </c>
      <c r="W60" s="156"/>
      <c r="X60" s="156" t="s">
        <v>383</v>
      </c>
      <c r="Y60" s="147"/>
      <c r="Z60" s="147"/>
      <c r="AA60" s="147"/>
      <c r="AB60" s="147"/>
      <c r="AC60" s="147"/>
      <c r="AD60" s="147"/>
      <c r="AE60" s="147"/>
      <c r="AF60" s="147" t="s">
        <v>384</v>
      </c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</row>
    <row r="61" spans="1:59" outlineLevel="1" x14ac:dyDescent="0.2">
      <c r="A61" s="176">
        <v>51</v>
      </c>
      <c r="B61" s="177" t="s">
        <v>2343</v>
      </c>
      <c r="C61" s="186" t="s">
        <v>3715</v>
      </c>
      <c r="D61" s="178" t="s">
        <v>1957</v>
      </c>
      <c r="E61" s="179">
        <v>76</v>
      </c>
      <c r="F61" s="174"/>
      <c r="G61" s="181">
        <f t="shared" si="7"/>
        <v>0</v>
      </c>
      <c r="H61" s="157">
        <v>0</v>
      </c>
      <c r="I61" s="156">
        <f t="shared" si="8"/>
        <v>0</v>
      </c>
      <c r="J61" s="157">
        <v>62</v>
      </c>
      <c r="K61" s="156">
        <f t="shared" si="9"/>
        <v>4712</v>
      </c>
      <c r="L61" s="156">
        <v>15</v>
      </c>
      <c r="M61" s="156">
        <f t="shared" si="10"/>
        <v>0</v>
      </c>
      <c r="N61" s="156">
        <v>0</v>
      </c>
      <c r="O61" s="156">
        <f t="shared" si="11"/>
        <v>0</v>
      </c>
      <c r="P61" s="156">
        <v>0</v>
      </c>
      <c r="Q61" s="156">
        <f t="shared" si="12"/>
        <v>0</v>
      </c>
      <c r="R61" s="156"/>
      <c r="S61" s="156" t="s">
        <v>485</v>
      </c>
      <c r="T61" s="156" t="s">
        <v>382</v>
      </c>
      <c r="U61" s="156">
        <v>0</v>
      </c>
      <c r="V61" s="156">
        <f t="shared" si="13"/>
        <v>0</v>
      </c>
      <c r="W61" s="156"/>
      <c r="X61" s="156" t="s">
        <v>383</v>
      </c>
      <c r="Y61" s="147"/>
      <c r="Z61" s="147"/>
      <c r="AA61" s="147"/>
      <c r="AB61" s="147"/>
      <c r="AC61" s="147"/>
      <c r="AD61" s="147"/>
      <c r="AE61" s="147"/>
      <c r="AF61" s="147" t="s">
        <v>384</v>
      </c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</row>
    <row r="62" spans="1:59" outlineLevel="1" x14ac:dyDescent="0.2">
      <c r="A62" s="176">
        <v>52</v>
      </c>
      <c r="B62" s="177" t="s">
        <v>2345</v>
      </c>
      <c r="C62" s="186" t="s">
        <v>3716</v>
      </c>
      <c r="D62" s="178" t="s">
        <v>1957</v>
      </c>
      <c r="E62" s="179">
        <v>12</v>
      </c>
      <c r="F62" s="174"/>
      <c r="G62" s="181">
        <f t="shared" si="7"/>
        <v>0</v>
      </c>
      <c r="H62" s="157">
        <v>0</v>
      </c>
      <c r="I62" s="156">
        <f t="shared" si="8"/>
        <v>0</v>
      </c>
      <c r="J62" s="157">
        <v>124</v>
      </c>
      <c r="K62" s="156">
        <f t="shared" si="9"/>
        <v>1488</v>
      </c>
      <c r="L62" s="156">
        <v>15</v>
      </c>
      <c r="M62" s="156">
        <f t="shared" si="10"/>
        <v>0</v>
      </c>
      <c r="N62" s="156">
        <v>0</v>
      </c>
      <c r="O62" s="156">
        <f t="shared" si="11"/>
        <v>0</v>
      </c>
      <c r="P62" s="156">
        <v>0</v>
      </c>
      <c r="Q62" s="156">
        <f t="shared" si="12"/>
        <v>0</v>
      </c>
      <c r="R62" s="156"/>
      <c r="S62" s="156" t="s">
        <v>485</v>
      </c>
      <c r="T62" s="156" t="s">
        <v>382</v>
      </c>
      <c r="U62" s="156">
        <v>0</v>
      </c>
      <c r="V62" s="156">
        <f t="shared" si="13"/>
        <v>0</v>
      </c>
      <c r="W62" s="156"/>
      <c r="X62" s="156" t="s">
        <v>383</v>
      </c>
      <c r="Y62" s="147"/>
      <c r="Z62" s="147"/>
      <c r="AA62" s="147"/>
      <c r="AB62" s="147"/>
      <c r="AC62" s="147"/>
      <c r="AD62" s="147"/>
      <c r="AE62" s="147"/>
      <c r="AF62" s="147" t="s">
        <v>384</v>
      </c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 outlineLevel="1" x14ac:dyDescent="0.2">
      <c r="A63" s="176">
        <v>53</v>
      </c>
      <c r="B63" s="177" t="s">
        <v>2347</v>
      </c>
      <c r="C63" s="186" t="s">
        <v>3717</v>
      </c>
      <c r="D63" s="178" t="s">
        <v>397</v>
      </c>
      <c r="E63" s="179">
        <v>315</v>
      </c>
      <c r="F63" s="174"/>
      <c r="G63" s="181">
        <f t="shared" si="7"/>
        <v>0</v>
      </c>
      <c r="H63" s="157">
        <v>0</v>
      </c>
      <c r="I63" s="156">
        <f t="shared" si="8"/>
        <v>0</v>
      </c>
      <c r="J63" s="157">
        <v>10</v>
      </c>
      <c r="K63" s="156">
        <f t="shared" si="9"/>
        <v>3150</v>
      </c>
      <c r="L63" s="156">
        <v>15</v>
      </c>
      <c r="M63" s="156">
        <f t="shared" si="10"/>
        <v>0</v>
      </c>
      <c r="N63" s="156">
        <v>0</v>
      </c>
      <c r="O63" s="156">
        <f t="shared" si="11"/>
        <v>0</v>
      </c>
      <c r="P63" s="156">
        <v>0</v>
      </c>
      <c r="Q63" s="156">
        <f t="shared" si="12"/>
        <v>0</v>
      </c>
      <c r="R63" s="156"/>
      <c r="S63" s="156" t="s">
        <v>485</v>
      </c>
      <c r="T63" s="156" t="s">
        <v>382</v>
      </c>
      <c r="U63" s="156">
        <v>0</v>
      </c>
      <c r="V63" s="156">
        <f t="shared" si="13"/>
        <v>0</v>
      </c>
      <c r="W63" s="156"/>
      <c r="X63" s="156" t="s">
        <v>383</v>
      </c>
      <c r="Y63" s="147"/>
      <c r="Z63" s="147"/>
      <c r="AA63" s="147"/>
      <c r="AB63" s="147"/>
      <c r="AC63" s="147"/>
      <c r="AD63" s="147"/>
      <c r="AE63" s="147"/>
      <c r="AF63" s="147" t="s">
        <v>384</v>
      </c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 outlineLevel="1" x14ac:dyDescent="0.2">
      <c r="A64" s="176">
        <v>54</v>
      </c>
      <c r="B64" s="177" t="s">
        <v>2349</v>
      </c>
      <c r="C64" s="186" t="s">
        <v>3718</v>
      </c>
      <c r="D64" s="178" t="s">
        <v>3719</v>
      </c>
      <c r="E64" s="179">
        <v>1</v>
      </c>
      <c r="F64" s="174"/>
      <c r="G64" s="181">
        <f t="shared" si="7"/>
        <v>0</v>
      </c>
      <c r="H64" s="157">
        <v>0</v>
      </c>
      <c r="I64" s="156">
        <f t="shared" si="8"/>
        <v>0</v>
      </c>
      <c r="J64" s="157">
        <v>7500</v>
      </c>
      <c r="K64" s="156">
        <f t="shared" si="9"/>
        <v>7500</v>
      </c>
      <c r="L64" s="156">
        <v>15</v>
      </c>
      <c r="M64" s="156">
        <f t="shared" si="10"/>
        <v>0</v>
      </c>
      <c r="N64" s="156">
        <v>0</v>
      </c>
      <c r="O64" s="156">
        <f t="shared" si="11"/>
        <v>0</v>
      </c>
      <c r="P64" s="156">
        <v>0</v>
      </c>
      <c r="Q64" s="156">
        <f t="shared" si="12"/>
        <v>0</v>
      </c>
      <c r="R64" s="156"/>
      <c r="S64" s="156" t="s">
        <v>485</v>
      </c>
      <c r="T64" s="156" t="s">
        <v>382</v>
      </c>
      <c r="U64" s="156">
        <v>0</v>
      </c>
      <c r="V64" s="156">
        <f t="shared" si="13"/>
        <v>0</v>
      </c>
      <c r="W64" s="156"/>
      <c r="X64" s="156" t="s">
        <v>383</v>
      </c>
      <c r="Y64" s="147"/>
      <c r="Z64" s="147"/>
      <c r="AA64" s="147"/>
      <c r="AB64" s="147"/>
      <c r="AC64" s="147"/>
      <c r="AD64" s="147"/>
      <c r="AE64" s="147"/>
      <c r="AF64" s="147" t="s">
        <v>384</v>
      </c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</row>
    <row r="65" spans="1:59" x14ac:dyDescent="0.2">
      <c r="A65" s="164" t="s">
        <v>376</v>
      </c>
      <c r="B65" s="165" t="s">
        <v>181</v>
      </c>
      <c r="C65" s="183" t="s">
        <v>183</v>
      </c>
      <c r="D65" s="166"/>
      <c r="E65" s="167"/>
      <c r="F65" s="168"/>
      <c r="G65" s="169">
        <f>SUMIF(AF66:AF68,"&lt;&gt;NOR",G66:G68)</f>
        <v>0</v>
      </c>
      <c r="H65" s="163"/>
      <c r="I65" s="163">
        <f>SUM(I66:I68)</f>
        <v>0</v>
      </c>
      <c r="J65" s="163"/>
      <c r="K65" s="163">
        <f>SUM(K66:K68)</f>
        <v>42404</v>
      </c>
      <c r="L65" s="163"/>
      <c r="M65" s="163">
        <f>SUM(M66:M68)</f>
        <v>0</v>
      </c>
      <c r="N65" s="163"/>
      <c r="O65" s="163">
        <f>SUM(O66:O68)</f>
        <v>0</v>
      </c>
      <c r="P65" s="163"/>
      <c r="Q65" s="163">
        <f>SUM(Q66:Q68)</f>
        <v>0</v>
      </c>
      <c r="R65" s="163"/>
      <c r="S65" s="163"/>
      <c r="T65" s="163"/>
      <c r="U65" s="163"/>
      <c r="V65" s="163">
        <f>SUM(V66:V68)</f>
        <v>0</v>
      </c>
      <c r="W65" s="163"/>
      <c r="X65" s="163"/>
      <c r="AF65" t="s">
        <v>377</v>
      </c>
    </row>
    <row r="66" spans="1:59" outlineLevel="1" x14ac:dyDescent="0.2">
      <c r="A66" s="176">
        <v>55</v>
      </c>
      <c r="B66" s="177" t="s">
        <v>2351</v>
      </c>
      <c r="C66" s="186" t="s">
        <v>3720</v>
      </c>
      <c r="D66" s="178" t="s">
        <v>397</v>
      </c>
      <c r="E66" s="179">
        <v>22</v>
      </c>
      <c r="F66" s="174"/>
      <c r="G66" s="181">
        <f>ROUND(E66*F66,2)</f>
        <v>0</v>
      </c>
      <c r="H66" s="157">
        <v>0</v>
      </c>
      <c r="I66" s="156">
        <f>ROUND(E66*H66,2)</f>
        <v>0</v>
      </c>
      <c r="J66" s="157">
        <v>146</v>
      </c>
      <c r="K66" s="156">
        <f>ROUND(E66*J66,2)</f>
        <v>3212</v>
      </c>
      <c r="L66" s="156">
        <v>15</v>
      </c>
      <c r="M66" s="156">
        <f>G66*(1+L66/100)</f>
        <v>0</v>
      </c>
      <c r="N66" s="156">
        <v>0</v>
      </c>
      <c r="O66" s="156">
        <f>ROUND(E66*N66,2)</f>
        <v>0</v>
      </c>
      <c r="P66" s="156">
        <v>0</v>
      </c>
      <c r="Q66" s="156">
        <f>ROUND(E66*P66,2)</f>
        <v>0</v>
      </c>
      <c r="R66" s="156"/>
      <c r="S66" s="156" t="s">
        <v>485</v>
      </c>
      <c r="T66" s="156" t="s">
        <v>382</v>
      </c>
      <c r="U66" s="156">
        <v>0</v>
      </c>
      <c r="V66" s="156">
        <f>ROUND(E66*U66,2)</f>
        <v>0</v>
      </c>
      <c r="W66" s="156"/>
      <c r="X66" s="156" t="s">
        <v>383</v>
      </c>
      <c r="Y66" s="147"/>
      <c r="Z66" s="147"/>
      <c r="AA66" s="147"/>
      <c r="AB66" s="147"/>
      <c r="AC66" s="147"/>
      <c r="AD66" s="147"/>
      <c r="AE66" s="147"/>
      <c r="AF66" s="147" t="s">
        <v>384</v>
      </c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</row>
    <row r="67" spans="1:59" outlineLevel="1" x14ac:dyDescent="0.2">
      <c r="A67" s="176">
        <v>56</v>
      </c>
      <c r="B67" s="177" t="s">
        <v>2353</v>
      </c>
      <c r="C67" s="186" t="s">
        <v>3721</v>
      </c>
      <c r="D67" s="178" t="s">
        <v>397</v>
      </c>
      <c r="E67" s="179">
        <v>128</v>
      </c>
      <c r="F67" s="174"/>
      <c r="G67" s="181">
        <f>ROUND(E67*F67,2)</f>
        <v>0</v>
      </c>
      <c r="H67" s="157">
        <v>0</v>
      </c>
      <c r="I67" s="156">
        <f>ROUND(E67*H67,2)</f>
        <v>0</v>
      </c>
      <c r="J67" s="157">
        <v>189</v>
      </c>
      <c r="K67" s="156">
        <f>ROUND(E67*J67,2)</f>
        <v>24192</v>
      </c>
      <c r="L67" s="156">
        <v>15</v>
      </c>
      <c r="M67" s="156">
        <f>G67*(1+L67/100)</f>
        <v>0</v>
      </c>
      <c r="N67" s="156">
        <v>0</v>
      </c>
      <c r="O67" s="156">
        <f>ROUND(E67*N67,2)</f>
        <v>0</v>
      </c>
      <c r="P67" s="156">
        <v>0</v>
      </c>
      <c r="Q67" s="156">
        <f>ROUND(E67*P67,2)</f>
        <v>0</v>
      </c>
      <c r="R67" s="156"/>
      <c r="S67" s="156" t="s">
        <v>485</v>
      </c>
      <c r="T67" s="156" t="s">
        <v>382</v>
      </c>
      <c r="U67" s="156">
        <v>0</v>
      </c>
      <c r="V67" s="156">
        <f>ROUND(E67*U67,2)</f>
        <v>0</v>
      </c>
      <c r="W67" s="156"/>
      <c r="X67" s="156" t="s">
        <v>383</v>
      </c>
      <c r="Y67" s="147"/>
      <c r="Z67" s="147"/>
      <c r="AA67" s="147"/>
      <c r="AB67" s="147"/>
      <c r="AC67" s="147"/>
      <c r="AD67" s="147"/>
      <c r="AE67" s="147"/>
      <c r="AF67" s="147" t="s">
        <v>384</v>
      </c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</row>
    <row r="68" spans="1:59" outlineLevel="1" x14ac:dyDescent="0.2">
      <c r="A68" s="176">
        <v>57</v>
      </c>
      <c r="B68" s="177" t="s">
        <v>2355</v>
      </c>
      <c r="C68" s="186" t="s">
        <v>3722</v>
      </c>
      <c r="D68" s="178" t="s">
        <v>429</v>
      </c>
      <c r="E68" s="179">
        <v>150</v>
      </c>
      <c r="F68" s="174"/>
      <c r="G68" s="181">
        <f>ROUND(E68*F68,2)</f>
        <v>0</v>
      </c>
      <c r="H68" s="157">
        <v>0</v>
      </c>
      <c r="I68" s="156">
        <f>ROUND(E68*H68,2)</f>
        <v>0</v>
      </c>
      <c r="J68" s="157">
        <v>100</v>
      </c>
      <c r="K68" s="156">
        <f>ROUND(E68*J68,2)</f>
        <v>15000</v>
      </c>
      <c r="L68" s="156">
        <v>15</v>
      </c>
      <c r="M68" s="156">
        <f>G68*(1+L68/100)</f>
        <v>0</v>
      </c>
      <c r="N68" s="156">
        <v>0</v>
      </c>
      <c r="O68" s="156">
        <f>ROUND(E68*N68,2)</f>
        <v>0</v>
      </c>
      <c r="P68" s="156">
        <v>0</v>
      </c>
      <c r="Q68" s="156">
        <f>ROUND(E68*P68,2)</f>
        <v>0</v>
      </c>
      <c r="R68" s="156"/>
      <c r="S68" s="156" t="s">
        <v>485</v>
      </c>
      <c r="T68" s="156" t="s">
        <v>382</v>
      </c>
      <c r="U68" s="156">
        <v>0</v>
      </c>
      <c r="V68" s="156">
        <f>ROUND(E68*U68,2)</f>
        <v>0</v>
      </c>
      <c r="W68" s="156"/>
      <c r="X68" s="156" t="s">
        <v>383</v>
      </c>
      <c r="Y68" s="147"/>
      <c r="Z68" s="147"/>
      <c r="AA68" s="147"/>
      <c r="AB68" s="147"/>
      <c r="AC68" s="147"/>
      <c r="AD68" s="147"/>
      <c r="AE68" s="147"/>
      <c r="AF68" s="147" t="s">
        <v>384</v>
      </c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</row>
    <row r="69" spans="1:59" x14ac:dyDescent="0.2">
      <c r="A69" s="164" t="s">
        <v>376</v>
      </c>
      <c r="B69" s="165" t="s">
        <v>187</v>
      </c>
      <c r="C69" s="183" t="s">
        <v>189</v>
      </c>
      <c r="D69" s="166"/>
      <c r="E69" s="167"/>
      <c r="F69" s="168"/>
      <c r="G69" s="169">
        <f>SUMIF(AF70:AF73,"&lt;&gt;NOR",G70:G73)</f>
        <v>0</v>
      </c>
      <c r="H69" s="163"/>
      <c r="I69" s="163">
        <f>SUM(I70:I73)</f>
        <v>0</v>
      </c>
      <c r="J69" s="163"/>
      <c r="K69" s="163">
        <f>SUM(K70:K73)</f>
        <v>37558</v>
      </c>
      <c r="L69" s="163"/>
      <c r="M69" s="163">
        <f>SUM(M70:M73)</f>
        <v>0</v>
      </c>
      <c r="N69" s="163"/>
      <c r="O69" s="163">
        <f>SUM(O70:O73)</f>
        <v>0</v>
      </c>
      <c r="P69" s="163"/>
      <c r="Q69" s="163">
        <f>SUM(Q70:Q73)</f>
        <v>0</v>
      </c>
      <c r="R69" s="163"/>
      <c r="S69" s="163"/>
      <c r="T69" s="163"/>
      <c r="U69" s="163"/>
      <c r="V69" s="163">
        <f>SUM(V70:V73)</f>
        <v>0</v>
      </c>
      <c r="W69" s="163"/>
      <c r="X69" s="163"/>
      <c r="AF69" t="s">
        <v>377</v>
      </c>
    </row>
    <row r="70" spans="1:59" outlineLevel="1" x14ac:dyDescent="0.2">
      <c r="A70" s="176">
        <v>58</v>
      </c>
      <c r="B70" s="177" t="s">
        <v>2357</v>
      </c>
      <c r="C70" s="186" t="s">
        <v>3723</v>
      </c>
      <c r="D70" s="178" t="s">
        <v>397</v>
      </c>
      <c r="E70" s="179">
        <v>24</v>
      </c>
      <c r="F70" s="174"/>
      <c r="G70" s="181">
        <f>ROUND(E70*F70,2)</f>
        <v>0</v>
      </c>
      <c r="H70" s="157">
        <v>0</v>
      </c>
      <c r="I70" s="156">
        <f>ROUND(E70*H70,2)</f>
        <v>0</v>
      </c>
      <c r="J70" s="157">
        <v>134</v>
      </c>
      <c r="K70" s="156">
        <f>ROUND(E70*J70,2)</f>
        <v>3216</v>
      </c>
      <c r="L70" s="156">
        <v>15</v>
      </c>
      <c r="M70" s="156">
        <f>G70*(1+L70/100)</f>
        <v>0</v>
      </c>
      <c r="N70" s="156">
        <v>0</v>
      </c>
      <c r="O70" s="156">
        <f>ROUND(E70*N70,2)</f>
        <v>0</v>
      </c>
      <c r="P70" s="156">
        <v>0</v>
      </c>
      <c r="Q70" s="156">
        <f>ROUND(E70*P70,2)</f>
        <v>0</v>
      </c>
      <c r="R70" s="156"/>
      <c r="S70" s="156" t="s">
        <v>485</v>
      </c>
      <c r="T70" s="156" t="s">
        <v>382</v>
      </c>
      <c r="U70" s="156">
        <v>0</v>
      </c>
      <c r="V70" s="156">
        <f>ROUND(E70*U70,2)</f>
        <v>0</v>
      </c>
      <c r="W70" s="156"/>
      <c r="X70" s="156" t="s">
        <v>383</v>
      </c>
      <c r="Y70" s="147"/>
      <c r="Z70" s="147"/>
      <c r="AA70" s="147"/>
      <c r="AB70" s="147"/>
      <c r="AC70" s="147"/>
      <c r="AD70" s="147"/>
      <c r="AE70" s="147"/>
      <c r="AF70" s="147" t="s">
        <v>384</v>
      </c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</row>
    <row r="71" spans="1:59" outlineLevel="1" x14ac:dyDescent="0.2">
      <c r="A71" s="176">
        <v>59</v>
      </c>
      <c r="B71" s="177" t="s">
        <v>2359</v>
      </c>
      <c r="C71" s="186" t="s">
        <v>3724</v>
      </c>
      <c r="D71" s="178" t="s">
        <v>397</v>
      </c>
      <c r="E71" s="179">
        <v>130</v>
      </c>
      <c r="F71" s="174"/>
      <c r="G71" s="181">
        <f>ROUND(E71*F71,2)</f>
        <v>0</v>
      </c>
      <c r="H71" s="157">
        <v>0</v>
      </c>
      <c r="I71" s="156">
        <f>ROUND(E71*H71,2)</f>
        <v>0</v>
      </c>
      <c r="J71" s="157">
        <v>141</v>
      </c>
      <c r="K71" s="156">
        <f>ROUND(E71*J71,2)</f>
        <v>18330</v>
      </c>
      <c r="L71" s="156">
        <v>15</v>
      </c>
      <c r="M71" s="156">
        <f>G71*(1+L71/100)</f>
        <v>0</v>
      </c>
      <c r="N71" s="156">
        <v>0</v>
      </c>
      <c r="O71" s="156">
        <f>ROUND(E71*N71,2)</f>
        <v>0</v>
      </c>
      <c r="P71" s="156">
        <v>0</v>
      </c>
      <c r="Q71" s="156">
        <f>ROUND(E71*P71,2)</f>
        <v>0</v>
      </c>
      <c r="R71" s="156"/>
      <c r="S71" s="156" t="s">
        <v>485</v>
      </c>
      <c r="T71" s="156" t="s">
        <v>382</v>
      </c>
      <c r="U71" s="156">
        <v>0</v>
      </c>
      <c r="V71" s="156">
        <f>ROUND(E71*U71,2)</f>
        <v>0</v>
      </c>
      <c r="W71" s="156"/>
      <c r="X71" s="156" t="s">
        <v>383</v>
      </c>
      <c r="Y71" s="147"/>
      <c r="Z71" s="147"/>
      <c r="AA71" s="147"/>
      <c r="AB71" s="147"/>
      <c r="AC71" s="147"/>
      <c r="AD71" s="147"/>
      <c r="AE71" s="147"/>
      <c r="AF71" s="147" t="s">
        <v>384</v>
      </c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</row>
    <row r="72" spans="1:59" outlineLevel="1" x14ac:dyDescent="0.2">
      <c r="A72" s="176">
        <v>60</v>
      </c>
      <c r="B72" s="177" t="s">
        <v>2361</v>
      </c>
      <c r="C72" s="186" t="s">
        <v>3725</v>
      </c>
      <c r="D72" s="178" t="s">
        <v>397</v>
      </c>
      <c r="E72" s="179">
        <v>4</v>
      </c>
      <c r="F72" s="174"/>
      <c r="G72" s="181">
        <f>ROUND(E72*F72,2)</f>
        <v>0</v>
      </c>
      <c r="H72" s="157">
        <v>0</v>
      </c>
      <c r="I72" s="156">
        <f>ROUND(E72*H72,2)</f>
        <v>0</v>
      </c>
      <c r="J72" s="157">
        <v>253</v>
      </c>
      <c r="K72" s="156">
        <f>ROUND(E72*J72,2)</f>
        <v>1012</v>
      </c>
      <c r="L72" s="156">
        <v>15</v>
      </c>
      <c r="M72" s="156">
        <f>G72*(1+L72/100)</f>
        <v>0</v>
      </c>
      <c r="N72" s="156">
        <v>0</v>
      </c>
      <c r="O72" s="156">
        <f>ROUND(E72*N72,2)</f>
        <v>0</v>
      </c>
      <c r="P72" s="156">
        <v>0</v>
      </c>
      <c r="Q72" s="156">
        <f>ROUND(E72*P72,2)</f>
        <v>0</v>
      </c>
      <c r="R72" s="156"/>
      <c r="S72" s="156" t="s">
        <v>485</v>
      </c>
      <c r="T72" s="156" t="s">
        <v>382</v>
      </c>
      <c r="U72" s="156">
        <v>0</v>
      </c>
      <c r="V72" s="156">
        <f>ROUND(E72*U72,2)</f>
        <v>0</v>
      </c>
      <c r="W72" s="156"/>
      <c r="X72" s="156" t="s">
        <v>383</v>
      </c>
      <c r="Y72" s="147"/>
      <c r="Z72" s="147"/>
      <c r="AA72" s="147"/>
      <c r="AB72" s="147"/>
      <c r="AC72" s="147"/>
      <c r="AD72" s="147"/>
      <c r="AE72" s="147"/>
      <c r="AF72" s="147" t="s">
        <v>384</v>
      </c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</row>
    <row r="73" spans="1:59" outlineLevel="1" x14ac:dyDescent="0.2">
      <c r="A73" s="176">
        <v>61</v>
      </c>
      <c r="B73" s="177" t="s">
        <v>2363</v>
      </c>
      <c r="C73" s="186" t="s">
        <v>3726</v>
      </c>
      <c r="D73" s="178" t="s">
        <v>397</v>
      </c>
      <c r="E73" s="179">
        <v>30</v>
      </c>
      <c r="F73" s="174"/>
      <c r="G73" s="181">
        <f>ROUND(E73*F73,2)</f>
        <v>0</v>
      </c>
      <c r="H73" s="157">
        <v>0</v>
      </c>
      <c r="I73" s="156">
        <f>ROUND(E73*H73,2)</f>
        <v>0</v>
      </c>
      <c r="J73" s="157">
        <v>500</v>
      </c>
      <c r="K73" s="156">
        <f>ROUND(E73*J73,2)</f>
        <v>15000</v>
      </c>
      <c r="L73" s="156">
        <v>15</v>
      </c>
      <c r="M73" s="156">
        <f>G73*(1+L73/100)</f>
        <v>0</v>
      </c>
      <c r="N73" s="156">
        <v>0</v>
      </c>
      <c r="O73" s="156">
        <f>ROUND(E73*N73,2)</f>
        <v>0</v>
      </c>
      <c r="P73" s="156">
        <v>0</v>
      </c>
      <c r="Q73" s="156">
        <f>ROUND(E73*P73,2)</f>
        <v>0</v>
      </c>
      <c r="R73" s="156"/>
      <c r="S73" s="156" t="s">
        <v>485</v>
      </c>
      <c r="T73" s="156" t="s">
        <v>382</v>
      </c>
      <c r="U73" s="156">
        <v>0</v>
      </c>
      <c r="V73" s="156">
        <f>ROUND(E73*U73,2)</f>
        <v>0</v>
      </c>
      <c r="W73" s="156"/>
      <c r="X73" s="156" t="s">
        <v>383</v>
      </c>
      <c r="Y73" s="147"/>
      <c r="Z73" s="147"/>
      <c r="AA73" s="147"/>
      <c r="AB73" s="147"/>
      <c r="AC73" s="147"/>
      <c r="AD73" s="147"/>
      <c r="AE73" s="147"/>
      <c r="AF73" s="147" t="s">
        <v>384</v>
      </c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</row>
    <row r="74" spans="1:59" x14ac:dyDescent="0.2">
      <c r="A74" s="164" t="s">
        <v>376</v>
      </c>
      <c r="B74" s="165" t="s">
        <v>192</v>
      </c>
      <c r="C74" s="183" t="s">
        <v>194</v>
      </c>
      <c r="D74" s="166"/>
      <c r="E74" s="167"/>
      <c r="F74" s="168"/>
      <c r="G74" s="169">
        <f>SUMIF(AF75:AF78,"&lt;&gt;NOR",G75:G78)</f>
        <v>0</v>
      </c>
      <c r="H74" s="163"/>
      <c r="I74" s="163">
        <f>SUM(I75:I78)</f>
        <v>0</v>
      </c>
      <c r="J74" s="163"/>
      <c r="K74" s="163">
        <f>SUM(K75:K78)</f>
        <v>1739.3999999999999</v>
      </c>
      <c r="L74" s="163"/>
      <c r="M74" s="163">
        <f>SUM(M75:M78)</f>
        <v>0</v>
      </c>
      <c r="N74" s="163"/>
      <c r="O74" s="163">
        <f>SUM(O75:O78)</f>
        <v>0</v>
      </c>
      <c r="P74" s="163"/>
      <c r="Q74" s="163">
        <f>SUM(Q75:Q78)</f>
        <v>0</v>
      </c>
      <c r="R74" s="163"/>
      <c r="S74" s="163"/>
      <c r="T74" s="163"/>
      <c r="U74" s="163"/>
      <c r="V74" s="163">
        <f>SUM(V75:V78)</f>
        <v>0</v>
      </c>
      <c r="W74" s="163"/>
      <c r="X74" s="163"/>
      <c r="AF74" t="s">
        <v>377</v>
      </c>
    </row>
    <row r="75" spans="1:59" outlineLevel="1" x14ac:dyDescent="0.2">
      <c r="A75" s="176">
        <v>62</v>
      </c>
      <c r="B75" s="177" t="s">
        <v>2365</v>
      </c>
      <c r="C75" s="186" t="s">
        <v>3727</v>
      </c>
      <c r="D75" s="178" t="s">
        <v>429</v>
      </c>
      <c r="E75" s="179">
        <v>16</v>
      </c>
      <c r="F75" s="174"/>
      <c r="G75" s="181">
        <f>ROUND(E75*F75,2)</f>
        <v>0</v>
      </c>
      <c r="H75" s="157">
        <v>0</v>
      </c>
      <c r="I75" s="156">
        <f>ROUND(E75*H75,2)</f>
        <v>0</v>
      </c>
      <c r="J75" s="157">
        <v>9.5399999999999991</v>
      </c>
      <c r="K75" s="156">
        <f>ROUND(E75*J75,2)</f>
        <v>152.63999999999999</v>
      </c>
      <c r="L75" s="156">
        <v>15</v>
      </c>
      <c r="M75" s="156">
        <f>G75*(1+L75/100)</f>
        <v>0</v>
      </c>
      <c r="N75" s="156">
        <v>0</v>
      </c>
      <c r="O75" s="156">
        <f>ROUND(E75*N75,2)</f>
        <v>0</v>
      </c>
      <c r="P75" s="156">
        <v>0</v>
      </c>
      <c r="Q75" s="156">
        <f>ROUND(E75*P75,2)</f>
        <v>0</v>
      </c>
      <c r="R75" s="156"/>
      <c r="S75" s="156" t="s">
        <v>485</v>
      </c>
      <c r="T75" s="156" t="s">
        <v>382</v>
      </c>
      <c r="U75" s="156">
        <v>0</v>
      </c>
      <c r="V75" s="156">
        <f>ROUND(E75*U75,2)</f>
        <v>0</v>
      </c>
      <c r="W75" s="156"/>
      <c r="X75" s="156" t="s">
        <v>383</v>
      </c>
      <c r="Y75" s="147"/>
      <c r="Z75" s="147"/>
      <c r="AA75" s="147"/>
      <c r="AB75" s="147"/>
      <c r="AC75" s="147"/>
      <c r="AD75" s="147"/>
      <c r="AE75" s="147"/>
      <c r="AF75" s="147" t="s">
        <v>384</v>
      </c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</row>
    <row r="76" spans="1:59" outlineLevel="1" x14ac:dyDescent="0.2">
      <c r="A76" s="176">
        <v>63</v>
      </c>
      <c r="B76" s="177" t="s">
        <v>2367</v>
      </c>
      <c r="C76" s="186" t="s">
        <v>3728</v>
      </c>
      <c r="D76" s="178" t="s">
        <v>429</v>
      </c>
      <c r="E76" s="179">
        <v>94</v>
      </c>
      <c r="F76" s="174"/>
      <c r="G76" s="181">
        <f>ROUND(E76*F76,2)</f>
        <v>0</v>
      </c>
      <c r="H76" s="157">
        <v>0</v>
      </c>
      <c r="I76" s="156">
        <f>ROUND(E76*H76,2)</f>
        <v>0</v>
      </c>
      <c r="J76" s="157">
        <v>10.14</v>
      </c>
      <c r="K76" s="156">
        <f>ROUND(E76*J76,2)</f>
        <v>953.16</v>
      </c>
      <c r="L76" s="156">
        <v>15</v>
      </c>
      <c r="M76" s="156">
        <f>G76*(1+L76/100)</f>
        <v>0</v>
      </c>
      <c r="N76" s="156">
        <v>0</v>
      </c>
      <c r="O76" s="156">
        <f>ROUND(E76*N76,2)</f>
        <v>0</v>
      </c>
      <c r="P76" s="156">
        <v>0</v>
      </c>
      <c r="Q76" s="156">
        <f>ROUND(E76*P76,2)</f>
        <v>0</v>
      </c>
      <c r="R76" s="156"/>
      <c r="S76" s="156" t="s">
        <v>485</v>
      </c>
      <c r="T76" s="156" t="s">
        <v>382</v>
      </c>
      <c r="U76" s="156">
        <v>0</v>
      </c>
      <c r="V76" s="156">
        <f>ROUND(E76*U76,2)</f>
        <v>0</v>
      </c>
      <c r="W76" s="156"/>
      <c r="X76" s="156" t="s">
        <v>383</v>
      </c>
      <c r="Y76" s="147"/>
      <c r="Z76" s="147"/>
      <c r="AA76" s="147"/>
      <c r="AB76" s="147"/>
      <c r="AC76" s="147"/>
      <c r="AD76" s="147"/>
      <c r="AE76" s="147"/>
      <c r="AF76" s="147" t="s">
        <v>384</v>
      </c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</row>
    <row r="77" spans="1:59" outlineLevel="1" x14ac:dyDescent="0.2">
      <c r="A77" s="176">
        <v>64</v>
      </c>
      <c r="B77" s="177" t="s">
        <v>2369</v>
      </c>
      <c r="C77" s="186" t="s">
        <v>3729</v>
      </c>
      <c r="D77" s="178" t="s">
        <v>429</v>
      </c>
      <c r="E77" s="179">
        <v>110</v>
      </c>
      <c r="F77" s="174"/>
      <c r="G77" s="181">
        <f>ROUND(E77*F77,2)</f>
        <v>0</v>
      </c>
      <c r="H77" s="157">
        <v>0</v>
      </c>
      <c r="I77" s="156">
        <f>ROUND(E77*H77,2)</f>
        <v>0</v>
      </c>
      <c r="J77" s="157">
        <v>1.66</v>
      </c>
      <c r="K77" s="156">
        <f>ROUND(E77*J77,2)</f>
        <v>182.6</v>
      </c>
      <c r="L77" s="156">
        <v>15</v>
      </c>
      <c r="M77" s="156">
        <f>G77*(1+L77/100)</f>
        <v>0</v>
      </c>
      <c r="N77" s="156">
        <v>0</v>
      </c>
      <c r="O77" s="156">
        <f>ROUND(E77*N77,2)</f>
        <v>0</v>
      </c>
      <c r="P77" s="156">
        <v>0</v>
      </c>
      <c r="Q77" s="156">
        <f>ROUND(E77*P77,2)</f>
        <v>0</v>
      </c>
      <c r="R77" s="156"/>
      <c r="S77" s="156" t="s">
        <v>485</v>
      </c>
      <c r="T77" s="156" t="s">
        <v>382</v>
      </c>
      <c r="U77" s="156">
        <v>0</v>
      </c>
      <c r="V77" s="156">
        <f>ROUND(E77*U77,2)</f>
        <v>0</v>
      </c>
      <c r="W77" s="156"/>
      <c r="X77" s="156" t="s">
        <v>383</v>
      </c>
      <c r="Y77" s="147"/>
      <c r="Z77" s="147"/>
      <c r="AA77" s="147"/>
      <c r="AB77" s="147"/>
      <c r="AC77" s="147"/>
      <c r="AD77" s="147"/>
      <c r="AE77" s="147"/>
      <c r="AF77" s="147" t="s">
        <v>384</v>
      </c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</row>
    <row r="78" spans="1:59" outlineLevel="1" x14ac:dyDescent="0.2">
      <c r="A78" s="176">
        <v>65</v>
      </c>
      <c r="B78" s="177" t="s">
        <v>2371</v>
      </c>
      <c r="C78" s="186" t="s">
        <v>3730</v>
      </c>
      <c r="D78" s="178" t="s">
        <v>429</v>
      </c>
      <c r="E78" s="179">
        <v>110</v>
      </c>
      <c r="F78" s="174"/>
      <c r="G78" s="181">
        <f>ROUND(E78*F78,2)</f>
        <v>0</v>
      </c>
      <c r="H78" s="157">
        <v>0</v>
      </c>
      <c r="I78" s="156">
        <f>ROUND(E78*H78,2)</f>
        <v>0</v>
      </c>
      <c r="J78" s="157">
        <v>4.0999999999999996</v>
      </c>
      <c r="K78" s="156">
        <f>ROUND(E78*J78,2)</f>
        <v>451</v>
      </c>
      <c r="L78" s="156">
        <v>15</v>
      </c>
      <c r="M78" s="156">
        <f>G78*(1+L78/100)</f>
        <v>0</v>
      </c>
      <c r="N78" s="156">
        <v>0</v>
      </c>
      <c r="O78" s="156">
        <f>ROUND(E78*N78,2)</f>
        <v>0</v>
      </c>
      <c r="P78" s="156">
        <v>0</v>
      </c>
      <c r="Q78" s="156">
        <f>ROUND(E78*P78,2)</f>
        <v>0</v>
      </c>
      <c r="R78" s="156"/>
      <c r="S78" s="156" t="s">
        <v>485</v>
      </c>
      <c r="T78" s="156" t="s">
        <v>382</v>
      </c>
      <c r="U78" s="156">
        <v>0</v>
      </c>
      <c r="V78" s="156">
        <f>ROUND(E78*U78,2)</f>
        <v>0</v>
      </c>
      <c r="W78" s="156"/>
      <c r="X78" s="156" t="s">
        <v>383</v>
      </c>
      <c r="Y78" s="147"/>
      <c r="Z78" s="147"/>
      <c r="AA78" s="147"/>
      <c r="AB78" s="147"/>
      <c r="AC78" s="147"/>
      <c r="AD78" s="147"/>
      <c r="AE78" s="147"/>
      <c r="AF78" s="147" t="s">
        <v>384</v>
      </c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</row>
    <row r="79" spans="1:59" x14ac:dyDescent="0.2">
      <c r="A79" s="164" t="s">
        <v>376</v>
      </c>
      <c r="B79" s="165" t="s">
        <v>197</v>
      </c>
      <c r="C79" s="183" t="s">
        <v>199</v>
      </c>
      <c r="D79" s="166"/>
      <c r="E79" s="167"/>
      <c r="F79" s="168"/>
      <c r="G79" s="169">
        <f>SUMIF(AF80:AF83,"&lt;&gt;NOR",G80:G83)</f>
        <v>0</v>
      </c>
      <c r="H79" s="163"/>
      <c r="I79" s="163">
        <f>SUM(I80:I83)</f>
        <v>0</v>
      </c>
      <c r="J79" s="163"/>
      <c r="K79" s="163">
        <f>SUM(K80:K83)</f>
        <v>10028</v>
      </c>
      <c r="L79" s="163"/>
      <c r="M79" s="163">
        <f>SUM(M80:M83)</f>
        <v>0</v>
      </c>
      <c r="N79" s="163"/>
      <c r="O79" s="163">
        <f>SUM(O80:O83)</f>
        <v>0</v>
      </c>
      <c r="P79" s="163"/>
      <c r="Q79" s="163">
        <f>SUM(Q80:Q83)</f>
        <v>0</v>
      </c>
      <c r="R79" s="163"/>
      <c r="S79" s="163"/>
      <c r="T79" s="163"/>
      <c r="U79" s="163"/>
      <c r="V79" s="163">
        <f>SUM(V80:V83)</f>
        <v>0</v>
      </c>
      <c r="W79" s="163"/>
      <c r="X79" s="163"/>
      <c r="AF79" t="s">
        <v>377</v>
      </c>
    </row>
    <row r="80" spans="1:59" outlineLevel="1" x14ac:dyDescent="0.2">
      <c r="A80" s="176">
        <v>66</v>
      </c>
      <c r="B80" s="177" t="s">
        <v>2374</v>
      </c>
      <c r="C80" s="186" t="s">
        <v>3731</v>
      </c>
      <c r="D80" s="178" t="s">
        <v>429</v>
      </c>
      <c r="E80" s="179">
        <v>1</v>
      </c>
      <c r="F80" s="174"/>
      <c r="G80" s="181">
        <f>ROUND(E80*F80,2)</f>
        <v>0</v>
      </c>
      <c r="H80" s="157">
        <v>0</v>
      </c>
      <c r="I80" s="156">
        <f>ROUND(E80*H80,2)</f>
        <v>0</v>
      </c>
      <c r="J80" s="157">
        <v>3627</v>
      </c>
      <c r="K80" s="156">
        <f>ROUND(E80*J80,2)</f>
        <v>3627</v>
      </c>
      <c r="L80" s="156">
        <v>15</v>
      </c>
      <c r="M80" s="156">
        <f>G80*(1+L80/100)</f>
        <v>0</v>
      </c>
      <c r="N80" s="156">
        <v>0</v>
      </c>
      <c r="O80" s="156">
        <f>ROUND(E80*N80,2)</f>
        <v>0</v>
      </c>
      <c r="P80" s="156">
        <v>0</v>
      </c>
      <c r="Q80" s="156">
        <f>ROUND(E80*P80,2)</f>
        <v>0</v>
      </c>
      <c r="R80" s="156"/>
      <c r="S80" s="156" t="s">
        <v>485</v>
      </c>
      <c r="T80" s="156" t="s">
        <v>382</v>
      </c>
      <c r="U80" s="156">
        <v>0</v>
      </c>
      <c r="V80" s="156">
        <f>ROUND(E80*U80,2)</f>
        <v>0</v>
      </c>
      <c r="W80" s="156"/>
      <c r="X80" s="156" t="s">
        <v>383</v>
      </c>
      <c r="Y80" s="147"/>
      <c r="Z80" s="147"/>
      <c r="AA80" s="147"/>
      <c r="AB80" s="147"/>
      <c r="AC80" s="147"/>
      <c r="AD80" s="147"/>
      <c r="AE80" s="147"/>
      <c r="AF80" s="147" t="s">
        <v>384</v>
      </c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</row>
    <row r="81" spans="1:59" outlineLevel="1" x14ac:dyDescent="0.2">
      <c r="A81" s="176">
        <v>67</v>
      </c>
      <c r="B81" s="177" t="s">
        <v>2376</v>
      </c>
      <c r="C81" s="186" t="s">
        <v>3732</v>
      </c>
      <c r="D81" s="178" t="s">
        <v>429</v>
      </c>
      <c r="E81" s="179">
        <v>1</v>
      </c>
      <c r="F81" s="174"/>
      <c r="G81" s="181">
        <f>ROUND(E81*F81,2)</f>
        <v>0</v>
      </c>
      <c r="H81" s="157">
        <v>0</v>
      </c>
      <c r="I81" s="156">
        <f>ROUND(E81*H81,2)</f>
        <v>0</v>
      </c>
      <c r="J81" s="157">
        <v>1229</v>
      </c>
      <c r="K81" s="156">
        <f>ROUND(E81*J81,2)</f>
        <v>1229</v>
      </c>
      <c r="L81" s="156">
        <v>15</v>
      </c>
      <c r="M81" s="156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6"/>
      <c r="S81" s="156" t="s">
        <v>485</v>
      </c>
      <c r="T81" s="156" t="s">
        <v>382</v>
      </c>
      <c r="U81" s="156">
        <v>0</v>
      </c>
      <c r="V81" s="156">
        <f>ROUND(E81*U81,2)</f>
        <v>0</v>
      </c>
      <c r="W81" s="156"/>
      <c r="X81" s="156" t="s">
        <v>383</v>
      </c>
      <c r="Y81" s="147"/>
      <c r="Z81" s="147"/>
      <c r="AA81" s="147"/>
      <c r="AB81" s="147"/>
      <c r="AC81" s="147"/>
      <c r="AD81" s="147"/>
      <c r="AE81" s="147"/>
      <c r="AF81" s="147" t="s">
        <v>384</v>
      </c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</row>
    <row r="82" spans="1:59" ht="22.5" outlineLevel="1" x14ac:dyDescent="0.2">
      <c r="A82" s="176">
        <v>68</v>
      </c>
      <c r="B82" s="177" t="s">
        <v>2378</v>
      </c>
      <c r="C82" s="186" t="s">
        <v>3733</v>
      </c>
      <c r="D82" s="178" t="s">
        <v>429</v>
      </c>
      <c r="E82" s="179">
        <v>1</v>
      </c>
      <c r="F82" s="174"/>
      <c r="G82" s="181">
        <f>ROUND(E82*F82,2)</f>
        <v>0</v>
      </c>
      <c r="H82" s="157">
        <v>0</v>
      </c>
      <c r="I82" s="156">
        <f>ROUND(E82*H82,2)</f>
        <v>0</v>
      </c>
      <c r="J82" s="157">
        <v>4350</v>
      </c>
      <c r="K82" s="156">
        <f>ROUND(E82*J82,2)</f>
        <v>4350</v>
      </c>
      <c r="L82" s="156">
        <v>15</v>
      </c>
      <c r="M82" s="156">
        <f>G82*(1+L82/100)</f>
        <v>0</v>
      </c>
      <c r="N82" s="156">
        <v>0</v>
      </c>
      <c r="O82" s="156">
        <f>ROUND(E82*N82,2)</f>
        <v>0</v>
      </c>
      <c r="P82" s="156">
        <v>0</v>
      </c>
      <c r="Q82" s="156">
        <f>ROUND(E82*P82,2)</f>
        <v>0</v>
      </c>
      <c r="R82" s="156"/>
      <c r="S82" s="156" t="s">
        <v>485</v>
      </c>
      <c r="T82" s="156" t="s">
        <v>382</v>
      </c>
      <c r="U82" s="156">
        <v>0</v>
      </c>
      <c r="V82" s="156">
        <f>ROUND(E82*U82,2)</f>
        <v>0</v>
      </c>
      <c r="W82" s="156"/>
      <c r="X82" s="156" t="s">
        <v>383</v>
      </c>
      <c r="Y82" s="147"/>
      <c r="Z82" s="147"/>
      <c r="AA82" s="147"/>
      <c r="AB82" s="147"/>
      <c r="AC82" s="147"/>
      <c r="AD82" s="147"/>
      <c r="AE82" s="147"/>
      <c r="AF82" s="147" t="s">
        <v>384</v>
      </c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</row>
    <row r="83" spans="1:59" outlineLevel="1" x14ac:dyDescent="0.2">
      <c r="A83" s="176">
        <v>69</v>
      </c>
      <c r="B83" s="177" t="s">
        <v>2380</v>
      </c>
      <c r="C83" s="186" t="s">
        <v>3734</v>
      </c>
      <c r="D83" s="178" t="s">
        <v>429</v>
      </c>
      <c r="E83" s="179">
        <v>1</v>
      </c>
      <c r="F83" s="174"/>
      <c r="G83" s="181">
        <f>ROUND(E83*F83,2)</f>
        <v>0</v>
      </c>
      <c r="H83" s="157">
        <v>0</v>
      </c>
      <c r="I83" s="156">
        <f>ROUND(E83*H83,2)</f>
        <v>0</v>
      </c>
      <c r="J83" s="157">
        <v>822</v>
      </c>
      <c r="K83" s="156">
        <f>ROUND(E83*J83,2)</f>
        <v>822</v>
      </c>
      <c r="L83" s="156">
        <v>15</v>
      </c>
      <c r="M83" s="156">
        <f>G83*(1+L83/100)</f>
        <v>0</v>
      </c>
      <c r="N83" s="156">
        <v>0</v>
      </c>
      <c r="O83" s="156">
        <f>ROUND(E83*N83,2)</f>
        <v>0</v>
      </c>
      <c r="P83" s="156">
        <v>0</v>
      </c>
      <c r="Q83" s="156">
        <f>ROUND(E83*P83,2)</f>
        <v>0</v>
      </c>
      <c r="R83" s="156"/>
      <c r="S83" s="156" t="s">
        <v>485</v>
      </c>
      <c r="T83" s="156" t="s">
        <v>382</v>
      </c>
      <c r="U83" s="156">
        <v>0</v>
      </c>
      <c r="V83" s="156">
        <f>ROUND(E83*U83,2)</f>
        <v>0</v>
      </c>
      <c r="W83" s="156"/>
      <c r="X83" s="156" t="s">
        <v>383</v>
      </c>
      <c r="Y83" s="147"/>
      <c r="Z83" s="147"/>
      <c r="AA83" s="147"/>
      <c r="AB83" s="147"/>
      <c r="AC83" s="147"/>
      <c r="AD83" s="147"/>
      <c r="AE83" s="147"/>
      <c r="AF83" s="147" t="s">
        <v>384</v>
      </c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</row>
    <row r="84" spans="1:59" x14ac:dyDescent="0.2">
      <c r="A84" s="164" t="s">
        <v>376</v>
      </c>
      <c r="B84" s="165" t="s">
        <v>203</v>
      </c>
      <c r="C84" s="183" t="s">
        <v>205</v>
      </c>
      <c r="D84" s="166"/>
      <c r="E84" s="167"/>
      <c r="F84" s="168"/>
      <c r="G84" s="169">
        <f>SUMIF(AF85:AF89,"&lt;&gt;NOR",G85:G89)</f>
        <v>0</v>
      </c>
      <c r="H84" s="163"/>
      <c r="I84" s="163">
        <f>SUM(I85:I89)</f>
        <v>0</v>
      </c>
      <c r="J84" s="163"/>
      <c r="K84" s="163">
        <f>SUM(K85:K89)</f>
        <v>24530</v>
      </c>
      <c r="L84" s="163"/>
      <c r="M84" s="163">
        <f>SUM(M85:M89)</f>
        <v>0</v>
      </c>
      <c r="N84" s="163"/>
      <c r="O84" s="163">
        <f>SUM(O85:O89)</f>
        <v>0</v>
      </c>
      <c r="P84" s="163"/>
      <c r="Q84" s="163">
        <f>SUM(Q85:Q89)</f>
        <v>0</v>
      </c>
      <c r="R84" s="163"/>
      <c r="S84" s="163"/>
      <c r="T84" s="163"/>
      <c r="U84" s="163"/>
      <c r="V84" s="163">
        <f>SUM(V85:V89)</f>
        <v>0</v>
      </c>
      <c r="W84" s="163"/>
      <c r="X84" s="163"/>
      <c r="AF84" t="s">
        <v>377</v>
      </c>
    </row>
    <row r="85" spans="1:59" outlineLevel="1" x14ac:dyDescent="0.2">
      <c r="A85" s="176">
        <v>70</v>
      </c>
      <c r="B85" s="177" t="s">
        <v>2382</v>
      </c>
      <c r="C85" s="186" t="s">
        <v>3735</v>
      </c>
      <c r="D85" s="178" t="s">
        <v>429</v>
      </c>
      <c r="E85" s="179">
        <v>2</v>
      </c>
      <c r="F85" s="174"/>
      <c r="G85" s="181">
        <f>ROUND(E85*F85,2)</f>
        <v>0</v>
      </c>
      <c r="H85" s="157">
        <v>0</v>
      </c>
      <c r="I85" s="156">
        <f>ROUND(E85*H85,2)</f>
        <v>0</v>
      </c>
      <c r="J85" s="157">
        <v>5200</v>
      </c>
      <c r="K85" s="156">
        <f>ROUND(E85*J85,2)</f>
        <v>10400</v>
      </c>
      <c r="L85" s="156">
        <v>15</v>
      </c>
      <c r="M85" s="156">
        <f>G85*(1+L85/100)</f>
        <v>0</v>
      </c>
      <c r="N85" s="156">
        <v>0</v>
      </c>
      <c r="O85" s="156">
        <f>ROUND(E85*N85,2)</f>
        <v>0</v>
      </c>
      <c r="P85" s="156">
        <v>0</v>
      </c>
      <c r="Q85" s="156">
        <f>ROUND(E85*P85,2)</f>
        <v>0</v>
      </c>
      <c r="R85" s="156"/>
      <c r="S85" s="156" t="s">
        <v>485</v>
      </c>
      <c r="T85" s="156" t="s">
        <v>382</v>
      </c>
      <c r="U85" s="156">
        <v>0</v>
      </c>
      <c r="V85" s="156">
        <f>ROUND(E85*U85,2)</f>
        <v>0</v>
      </c>
      <c r="W85" s="156"/>
      <c r="X85" s="156" t="s">
        <v>383</v>
      </c>
      <c r="Y85" s="147"/>
      <c r="Z85" s="147"/>
      <c r="AA85" s="147"/>
      <c r="AB85" s="147"/>
      <c r="AC85" s="147"/>
      <c r="AD85" s="147"/>
      <c r="AE85" s="147"/>
      <c r="AF85" s="147" t="s">
        <v>384</v>
      </c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</row>
    <row r="86" spans="1:59" outlineLevel="1" x14ac:dyDescent="0.2">
      <c r="A86" s="176">
        <v>71</v>
      </c>
      <c r="B86" s="177" t="s">
        <v>2384</v>
      </c>
      <c r="C86" s="186" t="s">
        <v>3736</v>
      </c>
      <c r="D86" s="178" t="s">
        <v>429</v>
      </c>
      <c r="E86" s="179">
        <v>1</v>
      </c>
      <c r="F86" s="174"/>
      <c r="G86" s="181">
        <f>ROUND(E86*F86,2)</f>
        <v>0</v>
      </c>
      <c r="H86" s="157">
        <v>0</v>
      </c>
      <c r="I86" s="156">
        <f>ROUND(E86*H86,2)</f>
        <v>0</v>
      </c>
      <c r="J86" s="157">
        <v>5928</v>
      </c>
      <c r="K86" s="156">
        <f>ROUND(E86*J86,2)</f>
        <v>5928</v>
      </c>
      <c r="L86" s="156">
        <v>15</v>
      </c>
      <c r="M86" s="156">
        <f>G86*(1+L86/100)</f>
        <v>0</v>
      </c>
      <c r="N86" s="156">
        <v>0</v>
      </c>
      <c r="O86" s="156">
        <f>ROUND(E86*N86,2)</f>
        <v>0</v>
      </c>
      <c r="P86" s="156">
        <v>0</v>
      </c>
      <c r="Q86" s="156">
        <f>ROUND(E86*P86,2)</f>
        <v>0</v>
      </c>
      <c r="R86" s="156"/>
      <c r="S86" s="156" t="s">
        <v>485</v>
      </c>
      <c r="T86" s="156" t="s">
        <v>382</v>
      </c>
      <c r="U86" s="156">
        <v>0</v>
      </c>
      <c r="V86" s="156">
        <f>ROUND(E86*U86,2)</f>
        <v>0</v>
      </c>
      <c r="W86" s="156"/>
      <c r="X86" s="156" t="s">
        <v>383</v>
      </c>
      <c r="Y86" s="147"/>
      <c r="Z86" s="147"/>
      <c r="AA86" s="147"/>
      <c r="AB86" s="147"/>
      <c r="AC86" s="147"/>
      <c r="AD86" s="147"/>
      <c r="AE86" s="147"/>
      <c r="AF86" s="147" t="s">
        <v>384</v>
      </c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</row>
    <row r="87" spans="1:59" outlineLevel="1" x14ac:dyDescent="0.2">
      <c r="A87" s="176">
        <v>72</v>
      </c>
      <c r="B87" s="177" t="s">
        <v>2386</v>
      </c>
      <c r="C87" s="186" t="s">
        <v>3737</v>
      </c>
      <c r="D87" s="178" t="s">
        <v>429</v>
      </c>
      <c r="E87" s="179">
        <v>1</v>
      </c>
      <c r="F87" s="174"/>
      <c r="G87" s="181">
        <f>ROUND(E87*F87,2)</f>
        <v>0</v>
      </c>
      <c r="H87" s="157">
        <v>0</v>
      </c>
      <c r="I87" s="156">
        <f>ROUND(E87*H87,2)</f>
        <v>0</v>
      </c>
      <c r="J87" s="157">
        <v>6240</v>
      </c>
      <c r="K87" s="156">
        <f>ROUND(E87*J87,2)</f>
        <v>6240</v>
      </c>
      <c r="L87" s="156">
        <v>15</v>
      </c>
      <c r="M87" s="156">
        <f>G87*(1+L87/100)</f>
        <v>0</v>
      </c>
      <c r="N87" s="156">
        <v>0</v>
      </c>
      <c r="O87" s="156">
        <f>ROUND(E87*N87,2)</f>
        <v>0</v>
      </c>
      <c r="P87" s="156">
        <v>0</v>
      </c>
      <c r="Q87" s="156">
        <f>ROUND(E87*P87,2)</f>
        <v>0</v>
      </c>
      <c r="R87" s="156"/>
      <c r="S87" s="156" t="s">
        <v>485</v>
      </c>
      <c r="T87" s="156" t="s">
        <v>382</v>
      </c>
      <c r="U87" s="156">
        <v>0</v>
      </c>
      <c r="V87" s="156">
        <f>ROUND(E87*U87,2)</f>
        <v>0</v>
      </c>
      <c r="W87" s="156"/>
      <c r="X87" s="156" t="s">
        <v>383</v>
      </c>
      <c r="Y87" s="147"/>
      <c r="Z87" s="147"/>
      <c r="AA87" s="147"/>
      <c r="AB87" s="147"/>
      <c r="AC87" s="147"/>
      <c r="AD87" s="147"/>
      <c r="AE87" s="147"/>
      <c r="AF87" s="147" t="s">
        <v>384</v>
      </c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</row>
    <row r="88" spans="1:59" outlineLevel="1" x14ac:dyDescent="0.2">
      <c r="A88" s="176">
        <v>73</v>
      </c>
      <c r="B88" s="177" t="s">
        <v>2388</v>
      </c>
      <c r="C88" s="186" t="s">
        <v>3738</v>
      </c>
      <c r="D88" s="178" t="s">
        <v>429</v>
      </c>
      <c r="E88" s="179">
        <v>6</v>
      </c>
      <c r="F88" s="174"/>
      <c r="G88" s="181">
        <f>ROUND(E88*F88,2)</f>
        <v>0</v>
      </c>
      <c r="H88" s="157">
        <v>0</v>
      </c>
      <c r="I88" s="156">
        <f>ROUND(E88*H88,2)</f>
        <v>0</v>
      </c>
      <c r="J88" s="157">
        <v>227</v>
      </c>
      <c r="K88" s="156">
        <f>ROUND(E88*J88,2)</f>
        <v>1362</v>
      </c>
      <c r="L88" s="156">
        <v>15</v>
      </c>
      <c r="M88" s="156">
        <f>G88*(1+L88/100)</f>
        <v>0</v>
      </c>
      <c r="N88" s="156">
        <v>0</v>
      </c>
      <c r="O88" s="156">
        <f>ROUND(E88*N88,2)</f>
        <v>0</v>
      </c>
      <c r="P88" s="156">
        <v>0</v>
      </c>
      <c r="Q88" s="156">
        <f>ROUND(E88*P88,2)</f>
        <v>0</v>
      </c>
      <c r="R88" s="156"/>
      <c r="S88" s="156" t="s">
        <v>485</v>
      </c>
      <c r="T88" s="156" t="s">
        <v>382</v>
      </c>
      <c r="U88" s="156">
        <v>0</v>
      </c>
      <c r="V88" s="156">
        <f>ROUND(E88*U88,2)</f>
        <v>0</v>
      </c>
      <c r="W88" s="156"/>
      <c r="X88" s="156" t="s">
        <v>383</v>
      </c>
      <c r="Y88" s="147"/>
      <c r="Z88" s="147"/>
      <c r="AA88" s="147"/>
      <c r="AB88" s="147"/>
      <c r="AC88" s="147"/>
      <c r="AD88" s="147"/>
      <c r="AE88" s="147"/>
      <c r="AF88" s="147" t="s">
        <v>384</v>
      </c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</row>
    <row r="89" spans="1:59" outlineLevel="1" x14ac:dyDescent="0.2">
      <c r="A89" s="176">
        <v>74</v>
      </c>
      <c r="B89" s="177" t="s">
        <v>2390</v>
      </c>
      <c r="C89" s="186" t="s">
        <v>3739</v>
      </c>
      <c r="D89" s="178" t="s">
        <v>429</v>
      </c>
      <c r="E89" s="179">
        <v>2</v>
      </c>
      <c r="F89" s="174"/>
      <c r="G89" s="181">
        <f>ROUND(E89*F89,2)</f>
        <v>0</v>
      </c>
      <c r="H89" s="157">
        <v>0</v>
      </c>
      <c r="I89" s="156">
        <f>ROUND(E89*H89,2)</f>
        <v>0</v>
      </c>
      <c r="J89" s="157">
        <v>300</v>
      </c>
      <c r="K89" s="156">
        <f>ROUND(E89*J89,2)</f>
        <v>600</v>
      </c>
      <c r="L89" s="156">
        <v>15</v>
      </c>
      <c r="M89" s="156">
        <f>G89*(1+L89/100)</f>
        <v>0</v>
      </c>
      <c r="N89" s="156">
        <v>0</v>
      </c>
      <c r="O89" s="156">
        <f>ROUND(E89*N89,2)</f>
        <v>0</v>
      </c>
      <c r="P89" s="156">
        <v>0</v>
      </c>
      <c r="Q89" s="156">
        <f>ROUND(E89*P89,2)</f>
        <v>0</v>
      </c>
      <c r="R89" s="156"/>
      <c r="S89" s="156" t="s">
        <v>485</v>
      </c>
      <c r="T89" s="156" t="s">
        <v>382</v>
      </c>
      <c r="U89" s="156">
        <v>0</v>
      </c>
      <c r="V89" s="156">
        <f>ROUND(E89*U89,2)</f>
        <v>0</v>
      </c>
      <c r="W89" s="156"/>
      <c r="X89" s="156" t="s">
        <v>383</v>
      </c>
      <c r="Y89" s="147"/>
      <c r="Z89" s="147"/>
      <c r="AA89" s="147"/>
      <c r="AB89" s="147"/>
      <c r="AC89" s="147"/>
      <c r="AD89" s="147"/>
      <c r="AE89" s="147"/>
      <c r="AF89" s="147" t="s">
        <v>384</v>
      </c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</row>
    <row r="90" spans="1:59" ht="25.5" x14ac:dyDescent="0.2">
      <c r="A90" s="164" t="s">
        <v>376</v>
      </c>
      <c r="B90" s="165" t="s">
        <v>208</v>
      </c>
      <c r="C90" s="183" t="s">
        <v>210</v>
      </c>
      <c r="D90" s="166"/>
      <c r="E90" s="167"/>
      <c r="F90" s="168"/>
      <c r="G90" s="169">
        <f>SUMIF(AF91:AF94,"&lt;&gt;NOR",G91:G94)</f>
        <v>0</v>
      </c>
      <c r="H90" s="163"/>
      <c r="I90" s="163">
        <f>SUM(I91:I94)</f>
        <v>0</v>
      </c>
      <c r="J90" s="163"/>
      <c r="K90" s="163">
        <f>SUM(K91:K94)</f>
        <v>24510</v>
      </c>
      <c r="L90" s="163"/>
      <c r="M90" s="163">
        <f>SUM(M91:M94)</f>
        <v>0</v>
      </c>
      <c r="N90" s="163"/>
      <c r="O90" s="163">
        <f>SUM(O91:O94)</f>
        <v>0</v>
      </c>
      <c r="P90" s="163"/>
      <c r="Q90" s="163">
        <f>SUM(Q91:Q94)</f>
        <v>0</v>
      </c>
      <c r="R90" s="163"/>
      <c r="S90" s="163"/>
      <c r="T90" s="163"/>
      <c r="U90" s="163"/>
      <c r="V90" s="163">
        <f>SUM(V91:V94)</f>
        <v>0</v>
      </c>
      <c r="W90" s="163"/>
      <c r="X90" s="163"/>
      <c r="AF90" t="s">
        <v>377</v>
      </c>
    </row>
    <row r="91" spans="1:59" ht="22.5" outlineLevel="1" x14ac:dyDescent="0.2">
      <c r="A91" s="176">
        <v>75</v>
      </c>
      <c r="B91" s="177" t="s">
        <v>2392</v>
      </c>
      <c r="C91" s="186" t="s">
        <v>3740</v>
      </c>
      <c r="D91" s="178" t="s">
        <v>429</v>
      </c>
      <c r="E91" s="179">
        <v>1</v>
      </c>
      <c r="F91" s="174"/>
      <c r="G91" s="181">
        <f>ROUND(E91*F91,2)</f>
        <v>0</v>
      </c>
      <c r="H91" s="157">
        <v>0</v>
      </c>
      <c r="I91" s="156">
        <f>ROUND(E91*H91,2)</f>
        <v>0</v>
      </c>
      <c r="J91" s="157">
        <v>6090</v>
      </c>
      <c r="K91" s="156">
        <f>ROUND(E91*J91,2)</f>
        <v>6090</v>
      </c>
      <c r="L91" s="156">
        <v>15</v>
      </c>
      <c r="M91" s="156">
        <f>G91*(1+L91/100)</f>
        <v>0</v>
      </c>
      <c r="N91" s="156">
        <v>0</v>
      </c>
      <c r="O91" s="156">
        <f>ROUND(E91*N91,2)</f>
        <v>0</v>
      </c>
      <c r="P91" s="156">
        <v>0</v>
      </c>
      <c r="Q91" s="156">
        <f>ROUND(E91*P91,2)</f>
        <v>0</v>
      </c>
      <c r="R91" s="156"/>
      <c r="S91" s="156" t="s">
        <v>485</v>
      </c>
      <c r="T91" s="156" t="s">
        <v>382</v>
      </c>
      <c r="U91" s="156">
        <v>0</v>
      </c>
      <c r="V91" s="156">
        <f>ROUND(E91*U91,2)</f>
        <v>0</v>
      </c>
      <c r="W91" s="156"/>
      <c r="X91" s="156" t="s">
        <v>383</v>
      </c>
      <c r="Y91" s="147"/>
      <c r="Z91" s="147"/>
      <c r="AA91" s="147"/>
      <c r="AB91" s="147"/>
      <c r="AC91" s="147"/>
      <c r="AD91" s="147"/>
      <c r="AE91" s="147"/>
      <c r="AF91" s="147" t="s">
        <v>384</v>
      </c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</row>
    <row r="92" spans="1:59" ht="22.5" outlineLevel="1" x14ac:dyDescent="0.2">
      <c r="A92" s="176">
        <v>76</v>
      </c>
      <c r="B92" s="177" t="s">
        <v>2394</v>
      </c>
      <c r="C92" s="186" t="s">
        <v>3741</v>
      </c>
      <c r="D92" s="178" t="s">
        <v>429</v>
      </c>
      <c r="E92" s="179">
        <v>1</v>
      </c>
      <c r="F92" s="174"/>
      <c r="G92" s="181">
        <f>ROUND(E92*F92,2)</f>
        <v>0</v>
      </c>
      <c r="H92" s="157">
        <v>0</v>
      </c>
      <c r="I92" s="156">
        <f>ROUND(E92*H92,2)</f>
        <v>0</v>
      </c>
      <c r="J92" s="157">
        <v>6090</v>
      </c>
      <c r="K92" s="156">
        <f>ROUND(E92*J92,2)</f>
        <v>6090</v>
      </c>
      <c r="L92" s="156">
        <v>15</v>
      </c>
      <c r="M92" s="156">
        <f>G92*(1+L92/100)</f>
        <v>0</v>
      </c>
      <c r="N92" s="156">
        <v>0</v>
      </c>
      <c r="O92" s="156">
        <f>ROUND(E92*N92,2)</f>
        <v>0</v>
      </c>
      <c r="P92" s="156">
        <v>0</v>
      </c>
      <c r="Q92" s="156">
        <f>ROUND(E92*P92,2)</f>
        <v>0</v>
      </c>
      <c r="R92" s="156"/>
      <c r="S92" s="156" t="s">
        <v>485</v>
      </c>
      <c r="T92" s="156" t="s">
        <v>382</v>
      </c>
      <c r="U92" s="156">
        <v>0</v>
      </c>
      <c r="V92" s="156">
        <f>ROUND(E92*U92,2)</f>
        <v>0</v>
      </c>
      <c r="W92" s="156"/>
      <c r="X92" s="156" t="s">
        <v>383</v>
      </c>
      <c r="Y92" s="147"/>
      <c r="Z92" s="147"/>
      <c r="AA92" s="147"/>
      <c r="AB92" s="147"/>
      <c r="AC92" s="147"/>
      <c r="AD92" s="147"/>
      <c r="AE92" s="147"/>
      <c r="AF92" s="147" t="s">
        <v>384</v>
      </c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</row>
    <row r="93" spans="1:59" ht="22.5" outlineLevel="1" x14ac:dyDescent="0.2">
      <c r="A93" s="176">
        <v>77</v>
      </c>
      <c r="B93" s="177" t="s">
        <v>2396</v>
      </c>
      <c r="C93" s="186" t="s">
        <v>3742</v>
      </c>
      <c r="D93" s="178" t="s">
        <v>429</v>
      </c>
      <c r="E93" s="179">
        <v>1</v>
      </c>
      <c r="F93" s="174"/>
      <c r="G93" s="181">
        <f>ROUND(E93*F93,2)</f>
        <v>0</v>
      </c>
      <c r="H93" s="157">
        <v>0</v>
      </c>
      <c r="I93" s="156">
        <f>ROUND(E93*H93,2)</f>
        <v>0</v>
      </c>
      <c r="J93" s="157">
        <v>6090</v>
      </c>
      <c r="K93" s="156">
        <f>ROUND(E93*J93,2)</f>
        <v>6090</v>
      </c>
      <c r="L93" s="156">
        <v>15</v>
      </c>
      <c r="M93" s="156">
        <f>G93*(1+L93/100)</f>
        <v>0</v>
      </c>
      <c r="N93" s="156">
        <v>0</v>
      </c>
      <c r="O93" s="156">
        <f>ROUND(E93*N93,2)</f>
        <v>0</v>
      </c>
      <c r="P93" s="156">
        <v>0</v>
      </c>
      <c r="Q93" s="156">
        <f>ROUND(E93*P93,2)</f>
        <v>0</v>
      </c>
      <c r="R93" s="156"/>
      <c r="S93" s="156" t="s">
        <v>485</v>
      </c>
      <c r="T93" s="156" t="s">
        <v>382</v>
      </c>
      <c r="U93" s="156">
        <v>0</v>
      </c>
      <c r="V93" s="156">
        <f>ROUND(E93*U93,2)</f>
        <v>0</v>
      </c>
      <c r="W93" s="156"/>
      <c r="X93" s="156" t="s">
        <v>383</v>
      </c>
      <c r="Y93" s="147"/>
      <c r="Z93" s="147"/>
      <c r="AA93" s="147"/>
      <c r="AB93" s="147"/>
      <c r="AC93" s="147"/>
      <c r="AD93" s="147"/>
      <c r="AE93" s="147"/>
      <c r="AF93" s="147" t="s">
        <v>384</v>
      </c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</row>
    <row r="94" spans="1:59" ht="22.5" outlineLevel="1" x14ac:dyDescent="0.2">
      <c r="A94" s="176">
        <v>78</v>
      </c>
      <c r="B94" s="177" t="s">
        <v>2398</v>
      </c>
      <c r="C94" s="186" t="s">
        <v>3743</v>
      </c>
      <c r="D94" s="178" t="s">
        <v>429</v>
      </c>
      <c r="E94" s="179">
        <v>1</v>
      </c>
      <c r="F94" s="174"/>
      <c r="G94" s="181">
        <f>ROUND(E94*F94,2)</f>
        <v>0</v>
      </c>
      <c r="H94" s="157">
        <v>0</v>
      </c>
      <c r="I94" s="156">
        <f>ROUND(E94*H94,2)</f>
        <v>0</v>
      </c>
      <c r="J94" s="157">
        <v>6240</v>
      </c>
      <c r="K94" s="156">
        <f>ROUND(E94*J94,2)</f>
        <v>6240</v>
      </c>
      <c r="L94" s="156">
        <v>15</v>
      </c>
      <c r="M94" s="156">
        <f>G94*(1+L94/100)</f>
        <v>0</v>
      </c>
      <c r="N94" s="156">
        <v>0</v>
      </c>
      <c r="O94" s="156">
        <f>ROUND(E94*N94,2)</f>
        <v>0</v>
      </c>
      <c r="P94" s="156">
        <v>0</v>
      </c>
      <c r="Q94" s="156">
        <f>ROUND(E94*P94,2)</f>
        <v>0</v>
      </c>
      <c r="R94" s="156"/>
      <c r="S94" s="156" t="s">
        <v>485</v>
      </c>
      <c r="T94" s="156" t="s">
        <v>382</v>
      </c>
      <c r="U94" s="156">
        <v>0</v>
      </c>
      <c r="V94" s="156">
        <f>ROUND(E94*U94,2)</f>
        <v>0</v>
      </c>
      <c r="W94" s="156"/>
      <c r="X94" s="156" t="s">
        <v>383</v>
      </c>
      <c r="Y94" s="147"/>
      <c r="Z94" s="147"/>
      <c r="AA94" s="147"/>
      <c r="AB94" s="147"/>
      <c r="AC94" s="147"/>
      <c r="AD94" s="147"/>
      <c r="AE94" s="147"/>
      <c r="AF94" s="147" t="s">
        <v>384</v>
      </c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</row>
    <row r="95" spans="1:59" ht="25.5" x14ac:dyDescent="0.2">
      <c r="A95" s="164" t="s">
        <v>376</v>
      </c>
      <c r="B95" s="165" t="s">
        <v>105</v>
      </c>
      <c r="C95" s="183" t="s">
        <v>107</v>
      </c>
      <c r="D95" s="166"/>
      <c r="E95" s="167"/>
      <c r="F95" s="168"/>
      <c r="G95" s="169">
        <f>SUMIF(AF96:AF98,"&lt;&gt;NOR",G96:G98)</f>
        <v>0</v>
      </c>
      <c r="H95" s="163"/>
      <c r="I95" s="163">
        <f>SUM(I96:I98)</f>
        <v>0</v>
      </c>
      <c r="J95" s="163"/>
      <c r="K95" s="163">
        <f>SUM(K96:K98)</f>
        <v>28768</v>
      </c>
      <c r="L95" s="163"/>
      <c r="M95" s="163">
        <f>SUM(M96:M98)</f>
        <v>0</v>
      </c>
      <c r="N95" s="163"/>
      <c r="O95" s="163">
        <f>SUM(O96:O98)</f>
        <v>0</v>
      </c>
      <c r="P95" s="163"/>
      <c r="Q95" s="163">
        <f>SUM(Q96:Q98)</f>
        <v>0</v>
      </c>
      <c r="R95" s="163"/>
      <c r="S95" s="163"/>
      <c r="T95" s="163"/>
      <c r="U95" s="163"/>
      <c r="V95" s="163">
        <f>SUM(V96:V98)</f>
        <v>0</v>
      </c>
      <c r="W95" s="163"/>
      <c r="X95" s="163"/>
      <c r="AF95" t="s">
        <v>377</v>
      </c>
    </row>
    <row r="96" spans="1:59" ht="33.75" outlineLevel="1" x14ac:dyDescent="0.2">
      <c r="A96" s="176">
        <v>79</v>
      </c>
      <c r="B96" s="177" t="s">
        <v>2400</v>
      </c>
      <c r="C96" s="186" t="s">
        <v>3744</v>
      </c>
      <c r="D96" s="178" t="s">
        <v>429</v>
      </c>
      <c r="E96" s="179">
        <v>1</v>
      </c>
      <c r="F96" s="174"/>
      <c r="G96" s="181">
        <f>ROUND(E96*F96,2)</f>
        <v>0</v>
      </c>
      <c r="H96" s="157">
        <v>0</v>
      </c>
      <c r="I96" s="156">
        <f>ROUND(E96*H96,2)</f>
        <v>0</v>
      </c>
      <c r="J96" s="157">
        <v>6179</v>
      </c>
      <c r="K96" s="156">
        <f>ROUND(E96*J96,2)</f>
        <v>6179</v>
      </c>
      <c r="L96" s="156">
        <v>15</v>
      </c>
      <c r="M96" s="156">
        <f>G96*(1+L96/100)</f>
        <v>0</v>
      </c>
      <c r="N96" s="156">
        <v>0</v>
      </c>
      <c r="O96" s="156">
        <f>ROUND(E96*N96,2)</f>
        <v>0</v>
      </c>
      <c r="P96" s="156">
        <v>0</v>
      </c>
      <c r="Q96" s="156">
        <f>ROUND(E96*P96,2)</f>
        <v>0</v>
      </c>
      <c r="R96" s="156"/>
      <c r="S96" s="156" t="s">
        <v>485</v>
      </c>
      <c r="T96" s="156" t="s">
        <v>382</v>
      </c>
      <c r="U96" s="156">
        <v>0</v>
      </c>
      <c r="V96" s="156">
        <f>ROUND(E96*U96,2)</f>
        <v>0</v>
      </c>
      <c r="W96" s="156"/>
      <c r="X96" s="156" t="s">
        <v>383</v>
      </c>
      <c r="Y96" s="147"/>
      <c r="Z96" s="147"/>
      <c r="AA96" s="147"/>
      <c r="AB96" s="147"/>
      <c r="AC96" s="147"/>
      <c r="AD96" s="147"/>
      <c r="AE96" s="147"/>
      <c r="AF96" s="147" t="s">
        <v>384</v>
      </c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</row>
    <row r="97" spans="1:59" outlineLevel="1" x14ac:dyDescent="0.2">
      <c r="A97" s="176">
        <v>80</v>
      </c>
      <c r="B97" s="177" t="s">
        <v>2718</v>
      </c>
      <c r="C97" s="186" t="s">
        <v>3745</v>
      </c>
      <c r="D97" s="178" t="s">
        <v>429</v>
      </c>
      <c r="E97" s="179">
        <v>1</v>
      </c>
      <c r="F97" s="174"/>
      <c r="G97" s="181">
        <f>ROUND(E97*F97,2)</f>
        <v>0</v>
      </c>
      <c r="H97" s="157">
        <v>0</v>
      </c>
      <c r="I97" s="156">
        <f>ROUND(E97*H97,2)</f>
        <v>0</v>
      </c>
      <c r="J97" s="157">
        <v>2261</v>
      </c>
      <c r="K97" s="156">
        <f>ROUND(E97*J97,2)</f>
        <v>2261</v>
      </c>
      <c r="L97" s="156">
        <v>15</v>
      </c>
      <c r="M97" s="156">
        <f>G97*(1+L97/100)</f>
        <v>0</v>
      </c>
      <c r="N97" s="156">
        <v>0</v>
      </c>
      <c r="O97" s="156">
        <f>ROUND(E97*N97,2)</f>
        <v>0</v>
      </c>
      <c r="P97" s="156">
        <v>0</v>
      </c>
      <c r="Q97" s="156">
        <f>ROUND(E97*P97,2)</f>
        <v>0</v>
      </c>
      <c r="R97" s="156"/>
      <c r="S97" s="156" t="s">
        <v>485</v>
      </c>
      <c r="T97" s="156" t="s">
        <v>382</v>
      </c>
      <c r="U97" s="156">
        <v>0</v>
      </c>
      <c r="V97" s="156">
        <f>ROUND(E97*U97,2)</f>
        <v>0</v>
      </c>
      <c r="W97" s="156"/>
      <c r="X97" s="156" t="s">
        <v>383</v>
      </c>
      <c r="Y97" s="147"/>
      <c r="Z97" s="147"/>
      <c r="AA97" s="147"/>
      <c r="AB97" s="147"/>
      <c r="AC97" s="147"/>
      <c r="AD97" s="147"/>
      <c r="AE97" s="147"/>
      <c r="AF97" s="147" t="s">
        <v>384</v>
      </c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</row>
    <row r="98" spans="1:59" ht="22.5" outlineLevel="1" x14ac:dyDescent="0.2">
      <c r="A98" s="176">
        <v>81</v>
      </c>
      <c r="B98" s="177" t="s">
        <v>2721</v>
      </c>
      <c r="C98" s="186" t="s">
        <v>3746</v>
      </c>
      <c r="D98" s="178" t="s">
        <v>429</v>
      </c>
      <c r="E98" s="179">
        <v>24</v>
      </c>
      <c r="F98" s="174"/>
      <c r="G98" s="181">
        <f>ROUND(E98*F98,2)</f>
        <v>0</v>
      </c>
      <c r="H98" s="157">
        <v>0</v>
      </c>
      <c r="I98" s="156">
        <f>ROUND(E98*H98,2)</f>
        <v>0</v>
      </c>
      <c r="J98" s="157">
        <v>847</v>
      </c>
      <c r="K98" s="156">
        <f>ROUND(E98*J98,2)</f>
        <v>20328</v>
      </c>
      <c r="L98" s="156">
        <v>15</v>
      </c>
      <c r="M98" s="156">
        <f>G98*(1+L98/100)</f>
        <v>0</v>
      </c>
      <c r="N98" s="156">
        <v>0</v>
      </c>
      <c r="O98" s="156">
        <f>ROUND(E98*N98,2)</f>
        <v>0</v>
      </c>
      <c r="P98" s="156">
        <v>0</v>
      </c>
      <c r="Q98" s="156">
        <f>ROUND(E98*P98,2)</f>
        <v>0</v>
      </c>
      <c r="R98" s="156"/>
      <c r="S98" s="156" t="s">
        <v>485</v>
      </c>
      <c r="T98" s="156" t="s">
        <v>382</v>
      </c>
      <c r="U98" s="156">
        <v>0</v>
      </c>
      <c r="V98" s="156">
        <f>ROUND(E98*U98,2)</f>
        <v>0</v>
      </c>
      <c r="W98" s="156"/>
      <c r="X98" s="156" t="s">
        <v>383</v>
      </c>
      <c r="Y98" s="147"/>
      <c r="Z98" s="147"/>
      <c r="AA98" s="147"/>
      <c r="AB98" s="147"/>
      <c r="AC98" s="147"/>
      <c r="AD98" s="147"/>
      <c r="AE98" s="147"/>
      <c r="AF98" s="147" t="s">
        <v>384</v>
      </c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</row>
    <row r="99" spans="1:59" x14ac:dyDescent="0.2">
      <c r="A99" s="164" t="s">
        <v>376</v>
      </c>
      <c r="B99" s="165" t="s">
        <v>109</v>
      </c>
      <c r="C99" s="183" t="s">
        <v>111</v>
      </c>
      <c r="D99" s="166"/>
      <c r="E99" s="167"/>
      <c r="F99" s="168"/>
      <c r="G99" s="169">
        <f>SUMIF(AF100:AF104,"&lt;&gt;NOR",G100:G104)</f>
        <v>0</v>
      </c>
      <c r="H99" s="163"/>
      <c r="I99" s="163">
        <f>SUM(I100:I104)</f>
        <v>0</v>
      </c>
      <c r="J99" s="163"/>
      <c r="K99" s="163">
        <f>SUM(K100:K104)</f>
        <v>40367.910000000003</v>
      </c>
      <c r="L99" s="163"/>
      <c r="M99" s="163">
        <f>SUM(M100:M104)</f>
        <v>0</v>
      </c>
      <c r="N99" s="163"/>
      <c r="O99" s="163">
        <f>SUM(O100:O104)</f>
        <v>0</v>
      </c>
      <c r="P99" s="163"/>
      <c r="Q99" s="163">
        <f>SUM(Q100:Q104)</f>
        <v>0</v>
      </c>
      <c r="R99" s="163"/>
      <c r="S99" s="163"/>
      <c r="T99" s="163"/>
      <c r="U99" s="163"/>
      <c r="V99" s="163">
        <f>SUM(V100:V104)</f>
        <v>0</v>
      </c>
      <c r="W99" s="163"/>
      <c r="X99" s="163"/>
      <c r="AF99" t="s">
        <v>377</v>
      </c>
    </row>
    <row r="100" spans="1:59" outlineLevel="1" x14ac:dyDescent="0.2">
      <c r="A100" s="176">
        <v>82</v>
      </c>
      <c r="B100" s="177" t="s">
        <v>2724</v>
      </c>
      <c r="C100" s="186" t="s">
        <v>3747</v>
      </c>
      <c r="D100" s="178" t="s">
        <v>397</v>
      </c>
      <c r="E100" s="179">
        <v>49</v>
      </c>
      <c r="F100" s="174"/>
      <c r="G100" s="181">
        <f>ROUND(E100*F100,2)</f>
        <v>0</v>
      </c>
      <c r="H100" s="157">
        <v>0</v>
      </c>
      <c r="I100" s="156">
        <f>ROUND(E100*H100,2)</f>
        <v>0</v>
      </c>
      <c r="J100" s="157">
        <v>60.52</v>
      </c>
      <c r="K100" s="156">
        <f>ROUND(E100*J100,2)</f>
        <v>2965.48</v>
      </c>
      <c r="L100" s="156">
        <v>15</v>
      </c>
      <c r="M100" s="156">
        <f>G100*(1+L100/100)</f>
        <v>0</v>
      </c>
      <c r="N100" s="156">
        <v>0</v>
      </c>
      <c r="O100" s="156">
        <f>ROUND(E100*N100,2)</f>
        <v>0</v>
      </c>
      <c r="P100" s="156">
        <v>0</v>
      </c>
      <c r="Q100" s="156">
        <f>ROUND(E100*P100,2)</f>
        <v>0</v>
      </c>
      <c r="R100" s="156"/>
      <c r="S100" s="156" t="s">
        <v>485</v>
      </c>
      <c r="T100" s="156" t="s">
        <v>382</v>
      </c>
      <c r="U100" s="156">
        <v>0</v>
      </c>
      <c r="V100" s="156">
        <f>ROUND(E100*U100,2)</f>
        <v>0</v>
      </c>
      <c r="W100" s="156"/>
      <c r="X100" s="156" t="s">
        <v>383</v>
      </c>
      <c r="Y100" s="147"/>
      <c r="Z100" s="147"/>
      <c r="AA100" s="147"/>
      <c r="AB100" s="147"/>
      <c r="AC100" s="147"/>
      <c r="AD100" s="147"/>
      <c r="AE100" s="147"/>
      <c r="AF100" s="147" t="s">
        <v>384</v>
      </c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</row>
    <row r="101" spans="1:59" outlineLevel="1" x14ac:dyDescent="0.2">
      <c r="A101" s="176">
        <v>83</v>
      </c>
      <c r="B101" s="177" t="s">
        <v>2726</v>
      </c>
      <c r="C101" s="186" t="s">
        <v>3748</v>
      </c>
      <c r="D101" s="178" t="s">
        <v>397</v>
      </c>
      <c r="E101" s="179">
        <v>57</v>
      </c>
      <c r="F101" s="174"/>
      <c r="G101" s="181">
        <f>ROUND(E101*F101,2)</f>
        <v>0</v>
      </c>
      <c r="H101" s="157">
        <v>0</v>
      </c>
      <c r="I101" s="156">
        <f>ROUND(E101*H101,2)</f>
        <v>0</v>
      </c>
      <c r="J101" s="157">
        <v>88.13</v>
      </c>
      <c r="K101" s="156">
        <f>ROUND(E101*J101,2)</f>
        <v>5023.41</v>
      </c>
      <c r="L101" s="156">
        <v>15</v>
      </c>
      <c r="M101" s="156">
        <f>G101*(1+L101/100)</f>
        <v>0</v>
      </c>
      <c r="N101" s="156">
        <v>0</v>
      </c>
      <c r="O101" s="156">
        <f>ROUND(E101*N101,2)</f>
        <v>0</v>
      </c>
      <c r="P101" s="156">
        <v>0</v>
      </c>
      <c r="Q101" s="156">
        <f>ROUND(E101*P101,2)</f>
        <v>0</v>
      </c>
      <c r="R101" s="156"/>
      <c r="S101" s="156" t="s">
        <v>485</v>
      </c>
      <c r="T101" s="156" t="s">
        <v>382</v>
      </c>
      <c r="U101" s="156">
        <v>0</v>
      </c>
      <c r="V101" s="156">
        <f>ROUND(E101*U101,2)</f>
        <v>0</v>
      </c>
      <c r="W101" s="156"/>
      <c r="X101" s="156" t="s">
        <v>383</v>
      </c>
      <c r="Y101" s="147"/>
      <c r="Z101" s="147"/>
      <c r="AA101" s="147"/>
      <c r="AB101" s="147"/>
      <c r="AC101" s="147"/>
      <c r="AD101" s="147"/>
      <c r="AE101" s="147"/>
      <c r="AF101" s="147" t="s">
        <v>384</v>
      </c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</row>
    <row r="102" spans="1:59" outlineLevel="1" x14ac:dyDescent="0.2">
      <c r="A102" s="176">
        <v>84</v>
      </c>
      <c r="B102" s="177" t="s">
        <v>2728</v>
      </c>
      <c r="C102" s="186" t="s">
        <v>3749</v>
      </c>
      <c r="D102" s="178" t="s">
        <v>397</v>
      </c>
      <c r="E102" s="179">
        <v>87</v>
      </c>
      <c r="F102" s="174"/>
      <c r="G102" s="181">
        <f>ROUND(E102*F102,2)</f>
        <v>0</v>
      </c>
      <c r="H102" s="157">
        <v>0</v>
      </c>
      <c r="I102" s="156">
        <f>ROUND(E102*H102,2)</f>
        <v>0</v>
      </c>
      <c r="J102" s="157">
        <v>113.36</v>
      </c>
      <c r="K102" s="156">
        <f>ROUND(E102*J102,2)</f>
        <v>9862.32</v>
      </c>
      <c r="L102" s="156">
        <v>15</v>
      </c>
      <c r="M102" s="156">
        <f>G102*(1+L102/100)</f>
        <v>0</v>
      </c>
      <c r="N102" s="156">
        <v>0</v>
      </c>
      <c r="O102" s="156">
        <f>ROUND(E102*N102,2)</f>
        <v>0</v>
      </c>
      <c r="P102" s="156">
        <v>0</v>
      </c>
      <c r="Q102" s="156">
        <f>ROUND(E102*P102,2)</f>
        <v>0</v>
      </c>
      <c r="R102" s="156"/>
      <c r="S102" s="156" t="s">
        <v>485</v>
      </c>
      <c r="T102" s="156" t="s">
        <v>382</v>
      </c>
      <c r="U102" s="156">
        <v>0</v>
      </c>
      <c r="V102" s="156">
        <f>ROUND(E102*U102,2)</f>
        <v>0</v>
      </c>
      <c r="W102" s="156"/>
      <c r="X102" s="156" t="s">
        <v>383</v>
      </c>
      <c r="Y102" s="147"/>
      <c r="Z102" s="147"/>
      <c r="AA102" s="147"/>
      <c r="AB102" s="147"/>
      <c r="AC102" s="147"/>
      <c r="AD102" s="147"/>
      <c r="AE102" s="147"/>
      <c r="AF102" s="147" t="s">
        <v>384</v>
      </c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</row>
    <row r="103" spans="1:59" outlineLevel="1" x14ac:dyDescent="0.2">
      <c r="A103" s="176">
        <v>85</v>
      </c>
      <c r="B103" s="177" t="s">
        <v>2730</v>
      </c>
      <c r="C103" s="186" t="s">
        <v>3750</v>
      </c>
      <c r="D103" s="178" t="s">
        <v>397</v>
      </c>
      <c r="E103" s="179">
        <v>55</v>
      </c>
      <c r="F103" s="174"/>
      <c r="G103" s="181">
        <f>ROUND(E103*F103,2)</f>
        <v>0</v>
      </c>
      <c r="H103" s="157">
        <v>0</v>
      </c>
      <c r="I103" s="156">
        <f>ROUND(E103*H103,2)</f>
        <v>0</v>
      </c>
      <c r="J103" s="157">
        <v>183.94</v>
      </c>
      <c r="K103" s="156">
        <f>ROUND(E103*J103,2)</f>
        <v>10116.700000000001</v>
      </c>
      <c r="L103" s="156">
        <v>15</v>
      </c>
      <c r="M103" s="156">
        <f>G103*(1+L103/100)</f>
        <v>0</v>
      </c>
      <c r="N103" s="156">
        <v>0</v>
      </c>
      <c r="O103" s="156">
        <f>ROUND(E103*N103,2)</f>
        <v>0</v>
      </c>
      <c r="P103" s="156">
        <v>0</v>
      </c>
      <c r="Q103" s="156">
        <f>ROUND(E103*P103,2)</f>
        <v>0</v>
      </c>
      <c r="R103" s="156"/>
      <c r="S103" s="156" t="s">
        <v>485</v>
      </c>
      <c r="T103" s="156" t="s">
        <v>382</v>
      </c>
      <c r="U103" s="156">
        <v>0</v>
      </c>
      <c r="V103" s="156">
        <f>ROUND(E103*U103,2)</f>
        <v>0</v>
      </c>
      <c r="W103" s="156"/>
      <c r="X103" s="156" t="s">
        <v>383</v>
      </c>
      <c r="Y103" s="147"/>
      <c r="Z103" s="147"/>
      <c r="AA103" s="147"/>
      <c r="AB103" s="147"/>
      <c r="AC103" s="147"/>
      <c r="AD103" s="147"/>
      <c r="AE103" s="147"/>
      <c r="AF103" s="147" t="s">
        <v>384</v>
      </c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</row>
    <row r="104" spans="1:59" outlineLevel="1" x14ac:dyDescent="0.2">
      <c r="A104" s="176">
        <v>86</v>
      </c>
      <c r="B104" s="177" t="s">
        <v>2732</v>
      </c>
      <c r="C104" s="186" t="s">
        <v>3722</v>
      </c>
      <c r="D104" s="178" t="s">
        <v>429</v>
      </c>
      <c r="E104" s="179">
        <v>248</v>
      </c>
      <c r="F104" s="174"/>
      <c r="G104" s="181">
        <f>ROUND(E104*F104,2)</f>
        <v>0</v>
      </c>
      <c r="H104" s="157">
        <v>0</v>
      </c>
      <c r="I104" s="156">
        <f>ROUND(E104*H104,2)</f>
        <v>0</v>
      </c>
      <c r="J104" s="157">
        <v>50</v>
      </c>
      <c r="K104" s="156">
        <f>ROUND(E104*J104,2)</f>
        <v>12400</v>
      </c>
      <c r="L104" s="156">
        <v>15</v>
      </c>
      <c r="M104" s="156">
        <f>G104*(1+L104/100)</f>
        <v>0</v>
      </c>
      <c r="N104" s="156">
        <v>0</v>
      </c>
      <c r="O104" s="156">
        <f>ROUND(E104*N104,2)</f>
        <v>0</v>
      </c>
      <c r="P104" s="156">
        <v>0</v>
      </c>
      <c r="Q104" s="156">
        <f>ROUND(E104*P104,2)</f>
        <v>0</v>
      </c>
      <c r="R104" s="156"/>
      <c r="S104" s="156" t="s">
        <v>485</v>
      </c>
      <c r="T104" s="156" t="s">
        <v>382</v>
      </c>
      <c r="U104" s="156">
        <v>0</v>
      </c>
      <c r="V104" s="156">
        <f>ROUND(E104*U104,2)</f>
        <v>0</v>
      </c>
      <c r="W104" s="156"/>
      <c r="X104" s="156" t="s">
        <v>383</v>
      </c>
      <c r="Y104" s="147"/>
      <c r="Z104" s="147"/>
      <c r="AA104" s="147"/>
      <c r="AB104" s="147"/>
      <c r="AC104" s="147"/>
      <c r="AD104" s="147"/>
      <c r="AE104" s="147"/>
      <c r="AF104" s="147" t="s">
        <v>384</v>
      </c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</row>
    <row r="105" spans="1:59" x14ac:dyDescent="0.2">
      <c r="A105" s="164" t="s">
        <v>376</v>
      </c>
      <c r="B105" s="165" t="s">
        <v>114</v>
      </c>
      <c r="C105" s="183" t="s">
        <v>115</v>
      </c>
      <c r="D105" s="166"/>
      <c r="E105" s="167"/>
      <c r="F105" s="168"/>
      <c r="G105" s="169">
        <f>SUMIF(AF106:AF106,"&lt;&gt;NOR",G106:G106)</f>
        <v>0</v>
      </c>
      <c r="H105" s="163"/>
      <c r="I105" s="163">
        <f>SUM(I106:I106)</f>
        <v>0</v>
      </c>
      <c r="J105" s="163"/>
      <c r="K105" s="163">
        <f>SUM(K106:K106)</f>
        <v>18840</v>
      </c>
      <c r="L105" s="163"/>
      <c r="M105" s="163">
        <f>SUM(M106:M106)</f>
        <v>0</v>
      </c>
      <c r="N105" s="163"/>
      <c r="O105" s="163">
        <f>SUM(O106:O106)</f>
        <v>0</v>
      </c>
      <c r="P105" s="163"/>
      <c r="Q105" s="163">
        <f>SUM(Q106:Q106)</f>
        <v>0</v>
      </c>
      <c r="R105" s="163"/>
      <c r="S105" s="163"/>
      <c r="T105" s="163"/>
      <c r="U105" s="163"/>
      <c r="V105" s="163">
        <f>SUM(V106:V106)</f>
        <v>0</v>
      </c>
      <c r="W105" s="163"/>
      <c r="X105" s="163"/>
      <c r="AF105" t="s">
        <v>377</v>
      </c>
    </row>
    <row r="106" spans="1:59" outlineLevel="1" x14ac:dyDescent="0.2">
      <c r="A106" s="176">
        <v>87</v>
      </c>
      <c r="B106" s="177" t="s">
        <v>2734</v>
      </c>
      <c r="C106" s="186" t="s">
        <v>3751</v>
      </c>
      <c r="D106" s="178" t="s">
        <v>429</v>
      </c>
      <c r="E106" s="179">
        <v>12</v>
      </c>
      <c r="F106" s="174"/>
      <c r="G106" s="181">
        <f>ROUND(E106*F106,2)</f>
        <v>0</v>
      </c>
      <c r="H106" s="157">
        <v>0</v>
      </c>
      <c r="I106" s="156">
        <f>ROUND(E106*H106,2)</f>
        <v>0</v>
      </c>
      <c r="J106" s="157">
        <v>1570</v>
      </c>
      <c r="K106" s="156">
        <f>ROUND(E106*J106,2)</f>
        <v>18840</v>
      </c>
      <c r="L106" s="156">
        <v>15</v>
      </c>
      <c r="M106" s="156">
        <f>G106*(1+L106/100)</f>
        <v>0</v>
      </c>
      <c r="N106" s="156">
        <v>0</v>
      </c>
      <c r="O106" s="156">
        <f>ROUND(E106*N106,2)</f>
        <v>0</v>
      </c>
      <c r="P106" s="156">
        <v>0</v>
      </c>
      <c r="Q106" s="156">
        <f>ROUND(E106*P106,2)</f>
        <v>0</v>
      </c>
      <c r="R106" s="156"/>
      <c r="S106" s="156" t="s">
        <v>485</v>
      </c>
      <c r="T106" s="156" t="s">
        <v>382</v>
      </c>
      <c r="U106" s="156">
        <v>0</v>
      </c>
      <c r="V106" s="156">
        <f>ROUND(E106*U106,2)</f>
        <v>0</v>
      </c>
      <c r="W106" s="156"/>
      <c r="X106" s="156" t="s">
        <v>383</v>
      </c>
      <c r="Y106" s="147"/>
      <c r="Z106" s="147"/>
      <c r="AA106" s="147"/>
      <c r="AB106" s="147"/>
      <c r="AC106" s="147"/>
      <c r="AD106" s="147"/>
      <c r="AE106" s="147"/>
      <c r="AF106" s="147" t="s">
        <v>384</v>
      </c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</row>
    <row r="107" spans="1:59" x14ac:dyDescent="0.2">
      <c r="A107" s="164" t="s">
        <v>376</v>
      </c>
      <c r="B107" s="165" t="s">
        <v>118</v>
      </c>
      <c r="C107" s="183" t="s">
        <v>119</v>
      </c>
      <c r="D107" s="166"/>
      <c r="E107" s="167"/>
      <c r="F107" s="168"/>
      <c r="G107" s="169">
        <f>SUMIF(AF108:AF112,"&lt;&gt;NOR",G108:G112)</f>
        <v>0</v>
      </c>
      <c r="H107" s="163"/>
      <c r="I107" s="163">
        <f>SUM(I108:I112)</f>
        <v>0</v>
      </c>
      <c r="J107" s="163"/>
      <c r="K107" s="163">
        <f>SUM(K108:K112)</f>
        <v>23758</v>
      </c>
      <c r="L107" s="163"/>
      <c r="M107" s="163">
        <f>SUM(M108:M112)</f>
        <v>0</v>
      </c>
      <c r="N107" s="163"/>
      <c r="O107" s="163">
        <f>SUM(O108:O112)</f>
        <v>0</v>
      </c>
      <c r="P107" s="163"/>
      <c r="Q107" s="163">
        <f>SUM(Q108:Q112)</f>
        <v>0</v>
      </c>
      <c r="R107" s="163"/>
      <c r="S107" s="163"/>
      <c r="T107" s="163"/>
      <c r="U107" s="163"/>
      <c r="V107" s="163">
        <f>SUM(V108:V112)</f>
        <v>0</v>
      </c>
      <c r="W107" s="163"/>
      <c r="X107" s="163"/>
      <c r="AF107" t="s">
        <v>377</v>
      </c>
    </row>
    <row r="108" spans="1:59" outlineLevel="1" x14ac:dyDescent="0.2">
      <c r="A108" s="176">
        <v>88</v>
      </c>
      <c r="B108" s="177" t="s">
        <v>2736</v>
      </c>
      <c r="C108" s="186" t="s">
        <v>3752</v>
      </c>
      <c r="D108" s="178" t="s">
        <v>397</v>
      </c>
      <c r="E108" s="179">
        <v>50</v>
      </c>
      <c r="F108" s="174"/>
      <c r="G108" s="181">
        <f>ROUND(E108*F108,2)</f>
        <v>0</v>
      </c>
      <c r="H108" s="157">
        <v>0</v>
      </c>
      <c r="I108" s="156">
        <f>ROUND(E108*H108,2)</f>
        <v>0</v>
      </c>
      <c r="J108" s="157">
        <v>81</v>
      </c>
      <c r="K108" s="156">
        <f>ROUND(E108*J108,2)</f>
        <v>4050</v>
      </c>
      <c r="L108" s="156">
        <v>15</v>
      </c>
      <c r="M108" s="156">
        <f>G108*(1+L108/100)</f>
        <v>0</v>
      </c>
      <c r="N108" s="156">
        <v>0</v>
      </c>
      <c r="O108" s="156">
        <f>ROUND(E108*N108,2)</f>
        <v>0</v>
      </c>
      <c r="P108" s="156">
        <v>0</v>
      </c>
      <c r="Q108" s="156">
        <f>ROUND(E108*P108,2)</f>
        <v>0</v>
      </c>
      <c r="R108" s="156"/>
      <c r="S108" s="156" t="s">
        <v>485</v>
      </c>
      <c r="T108" s="156" t="s">
        <v>382</v>
      </c>
      <c r="U108" s="156">
        <v>0</v>
      </c>
      <c r="V108" s="156">
        <f>ROUND(E108*U108,2)</f>
        <v>0</v>
      </c>
      <c r="W108" s="156"/>
      <c r="X108" s="156" t="s">
        <v>383</v>
      </c>
      <c r="Y108" s="147"/>
      <c r="Z108" s="147"/>
      <c r="AA108" s="147"/>
      <c r="AB108" s="147"/>
      <c r="AC108" s="147"/>
      <c r="AD108" s="147"/>
      <c r="AE108" s="147"/>
      <c r="AF108" s="147" t="s">
        <v>384</v>
      </c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</row>
    <row r="109" spans="1:59" outlineLevel="1" x14ac:dyDescent="0.2">
      <c r="A109" s="176">
        <v>89</v>
      </c>
      <c r="B109" s="177" t="s">
        <v>2737</v>
      </c>
      <c r="C109" s="186" t="s">
        <v>3753</v>
      </c>
      <c r="D109" s="178" t="s">
        <v>397</v>
      </c>
      <c r="E109" s="179">
        <v>57</v>
      </c>
      <c r="F109" s="174"/>
      <c r="G109" s="181">
        <f>ROUND(E109*F109,2)</f>
        <v>0</v>
      </c>
      <c r="H109" s="157">
        <v>0</v>
      </c>
      <c r="I109" s="156">
        <f>ROUND(E109*H109,2)</f>
        <v>0</v>
      </c>
      <c r="J109" s="157">
        <v>83</v>
      </c>
      <c r="K109" s="156">
        <f>ROUND(E109*J109,2)</f>
        <v>4731</v>
      </c>
      <c r="L109" s="156">
        <v>15</v>
      </c>
      <c r="M109" s="156">
        <f>G109*(1+L109/100)</f>
        <v>0</v>
      </c>
      <c r="N109" s="156">
        <v>0</v>
      </c>
      <c r="O109" s="156">
        <f>ROUND(E109*N109,2)</f>
        <v>0</v>
      </c>
      <c r="P109" s="156">
        <v>0</v>
      </c>
      <c r="Q109" s="156">
        <f>ROUND(E109*P109,2)</f>
        <v>0</v>
      </c>
      <c r="R109" s="156"/>
      <c r="S109" s="156" t="s">
        <v>485</v>
      </c>
      <c r="T109" s="156" t="s">
        <v>382</v>
      </c>
      <c r="U109" s="156">
        <v>0</v>
      </c>
      <c r="V109" s="156">
        <f>ROUND(E109*U109,2)</f>
        <v>0</v>
      </c>
      <c r="W109" s="156"/>
      <c r="X109" s="156" t="s">
        <v>383</v>
      </c>
      <c r="Y109" s="147"/>
      <c r="Z109" s="147"/>
      <c r="AA109" s="147"/>
      <c r="AB109" s="147"/>
      <c r="AC109" s="147"/>
      <c r="AD109" s="147"/>
      <c r="AE109" s="147"/>
      <c r="AF109" s="147" t="s">
        <v>384</v>
      </c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</row>
    <row r="110" spans="1:59" outlineLevel="1" x14ac:dyDescent="0.2">
      <c r="A110" s="176">
        <v>90</v>
      </c>
      <c r="B110" s="177" t="s">
        <v>2738</v>
      </c>
      <c r="C110" s="186" t="s">
        <v>3754</v>
      </c>
      <c r="D110" s="178" t="s">
        <v>397</v>
      </c>
      <c r="E110" s="179">
        <v>88</v>
      </c>
      <c r="F110" s="174"/>
      <c r="G110" s="181">
        <f>ROUND(E110*F110,2)</f>
        <v>0</v>
      </c>
      <c r="H110" s="157">
        <v>0</v>
      </c>
      <c r="I110" s="156">
        <f>ROUND(E110*H110,2)</f>
        <v>0</v>
      </c>
      <c r="J110" s="157">
        <v>89</v>
      </c>
      <c r="K110" s="156">
        <f>ROUND(E110*J110,2)</f>
        <v>7832</v>
      </c>
      <c r="L110" s="156">
        <v>15</v>
      </c>
      <c r="M110" s="156">
        <f>G110*(1+L110/100)</f>
        <v>0</v>
      </c>
      <c r="N110" s="156">
        <v>0</v>
      </c>
      <c r="O110" s="156">
        <f>ROUND(E110*N110,2)</f>
        <v>0</v>
      </c>
      <c r="P110" s="156">
        <v>0</v>
      </c>
      <c r="Q110" s="156">
        <f>ROUND(E110*P110,2)</f>
        <v>0</v>
      </c>
      <c r="R110" s="156"/>
      <c r="S110" s="156" t="s">
        <v>485</v>
      </c>
      <c r="T110" s="156" t="s">
        <v>382</v>
      </c>
      <c r="U110" s="156">
        <v>0</v>
      </c>
      <c r="V110" s="156">
        <f>ROUND(E110*U110,2)</f>
        <v>0</v>
      </c>
      <c r="W110" s="156"/>
      <c r="X110" s="156" t="s">
        <v>383</v>
      </c>
      <c r="Y110" s="147"/>
      <c r="Z110" s="147"/>
      <c r="AA110" s="147"/>
      <c r="AB110" s="147"/>
      <c r="AC110" s="147"/>
      <c r="AD110" s="147"/>
      <c r="AE110" s="147"/>
      <c r="AF110" s="147" t="s">
        <v>384</v>
      </c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</row>
    <row r="111" spans="1:59" outlineLevel="1" x14ac:dyDescent="0.2">
      <c r="A111" s="176">
        <v>91</v>
      </c>
      <c r="B111" s="177" t="s">
        <v>2740</v>
      </c>
      <c r="C111" s="186" t="s">
        <v>3755</v>
      </c>
      <c r="D111" s="178" t="s">
        <v>397</v>
      </c>
      <c r="E111" s="179">
        <v>60</v>
      </c>
      <c r="F111" s="174"/>
      <c r="G111" s="181">
        <f>ROUND(E111*F111,2)</f>
        <v>0</v>
      </c>
      <c r="H111" s="157">
        <v>0</v>
      </c>
      <c r="I111" s="156">
        <f>ROUND(E111*H111,2)</f>
        <v>0</v>
      </c>
      <c r="J111" s="157">
        <v>98</v>
      </c>
      <c r="K111" s="156">
        <f>ROUND(E111*J111,2)</f>
        <v>5880</v>
      </c>
      <c r="L111" s="156">
        <v>15</v>
      </c>
      <c r="M111" s="156">
        <f>G111*(1+L111/100)</f>
        <v>0</v>
      </c>
      <c r="N111" s="156">
        <v>0</v>
      </c>
      <c r="O111" s="156">
        <f>ROUND(E111*N111,2)</f>
        <v>0</v>
      </c>
      <c r="P111" s="156">
        <v>0</v>
      </c>
      <c r="Q111" s="156">
        <f>ROUND(E111*P111,2)</f>
        <v>0</v>
      </c>
      <c r="R111" s="156"/>
      <c r="S111" s="156" t="s">
        <v>485</v>
      </c>
      <c r="T111" s="156" t="s">
        <v>382</v>
      </c>
      <c r="U111" s="156">
        <v>0</v>
      </c>
      <c r="V111" s="156">
        <f>ROUND(E111*U111,2)</f>
        <v>0</v>
      </c>
      <c r="W111" s="156"/>
      <c r="X111" s="156" t="s">
        <v>383</v>
      </c>
      <c r="Y111" s="147"/>
      <c r="Z111" s="147"/>
      <c r="AA111" s="147"/>
      <c r="AB111" s="147"/>
      <c r="AC111" s="147"/>
      <c r="AD111" s="147"/>
      <c r="AE111" s="147"/>
      <c r="AF111" s="147" t="s">
        <v>384</v>
      </c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</row>
    <row r="112" spans="1:59" outlineLevel="1" x14ac:dyDescent="0.2">
      <c r="A112" s="176">
        <v>92</v>
      </c>
      <c r="B112" s="177" t="s">
        <v>2741</v>
      </c>
      <c r="C112" s="186" t="s">
        <v>3756</v>
      </c>
      <c r="D112" s="178" t="s">
        <v>397</v>
      </c>
      <c r="E112" s="179">
        <v>5</v>
      </c>
      <c r="F112" s="174"/>
      <c r="G112" s="181">
        <f>ROUND(E112*F112,2)</f>
        <v>0</v>
      </c>
      <c r="H112" s="157">
        <v>0</v>
      </c>
      <c r="I112" s="156">
        <f>ROUND(E112*H112,2)</f>
        <v>0</v>
      </c>
      <c r="J112" s="157">
        <v>253</v>
      </c>
      <c r="K112" s="156">
        <f>ROUND(E112*J112,2)</f>
        <v>1265</v>
      </c>
      <c r="L112" s="156">
        <v>15</v>
      </c>
      <c r="M112" s="156">
        <f>G112*(1+L112/100)</f>
        <v>0</v>
      </c>
      <c r="N112" s="156">
        <v>0</v>
      </c>
      <c r="O112" s="156">
        <f>ROUND(E112*N112,2)</f>
        <v>0</v>
      </c>
      <c r="P112" s="156">
        <v>0</v>
      </c>
      <c r="Q112" s="156">
        <f>ROUND(E112*P112,2)</f>
        <v>0</v>
      </c>
      <c r="R112" s="156"/>
      <c r="S112" s="156" t="s">
        <v>485</v>
      </c>
      <c r="T112" s="156" t="s">
        <v>382</v>
      </c>
      <c r="U112" s="156">
        <v>0</v>
      </c>
      <c r="V112" s="156">
        <f>ROUND(E112*U112,2)</f>
        <v>0</v>
      </c>
      <c r="W112" s="156"/>
      <c r="X112" s="156" t="s">
        <v>383</v>
      </c>
      <c r="Y112" s="147"/>
      <c r="Z112" s="147"/>
      <c r="AA112" s="147"/>
      <c r="AB112" s="147"/>
      <c r="AC112" s="147"/>
      <c r="AD112" s="147"/>
      <c r="AE112" s="147"/>
      <c r="AF112" s="147" t="s">
        <v>384</v>
      </c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</row>
    <row r="113" spans="1:59" ht="25.5" x14ac:dyDescent="0.2">
      <c r="A113" s="164" t="s">
        <v>376</v>
      </c>
      <c r="B113" s="165" t="s">
        <v>122</v>
      </c>
      <c r="C113" s="183" t="s">
        <v>124</v>
      </c>
      <c r="D113" s="166"/>
      <c r="E113" s="167"/>
      <c r="F113" s="168"/>
      <c r="G113" s="169">
        <f>SUMIF(AF114:AF116,"&lt;&gt;NOR",G114:G116)</f>
        <v>0</v>
      </c>
      <c r="H113" s="163"/>
      <c r="I113" s="163">
        <f>SUM(I114:I116)</f>
        <v>0</v>
      </c>
      <c r="J113" s="163"/>
      <c r="K113" s="163">
        <f>SUM(K114:K116)</f>
        <v>13150</v>
      </c>
      <c r="L113" s="163"/>
      <c r="M113" s="163">
        <f>SUM(M114:M116)</f>
        <v>0</v>
      </c>
      <c r="N113" s="163"/>
      <c r="O113" s="163">
        <f>SUM(O114:O116)</f>
        <v>0</v>
      </c>
      <c r="P113" s="163"/>
      <c r="Q113" s="163">
        <f>SUM(Q114:Q116)</f>
        <v>0</v>
      </c>
      <c r="R113" s="163"/>
      <c r="S113" s="163"/>
      <c r="T113" s="163"/>
      <c r="U113" s="163"/>
      <c r="V113" s="163">
        <f>SUM(V114:V116)</f>
        <v>0</v>
      </c>
      <c r="W113" s="163"/>
      <c r="X113" s="163"/>
      <c r="AF113" t="s">
        <v>377</v>
      </c>
    </row>
    <row r="114" spans="1:59" outlineLevel="1" x14ac:dyDescent="0.2">
      <c r="A114" s="176">
        <v>93</v>
      </c>
      <c r="B114" s="177" t="s">
        <v>2744</v>
      </c>
      <c r="C114" s="186" t="s">
        <v>3757</v>
      </c>
      <c r="D114" s="178" t="s">
        <v>429</v>
      </c>
      <c r="E114" s="179">
        <v>3</v>
      </c>
      <c r="F114" s="174"/>
      <c r="G114" s="181">
        <f>ROUND(E114*F114,2)</f>
        <v>0</v>
      </c>
      <c r="H114" s="157">
        <v>0</v>
      </c>
      <c r="I114" s="156">
        <f>ROUND(E114*H114,2)</f>
        <v>0</v>
      </c>
      <c r="J114" s="157">
        <v>2800</v>
      </c>
      <c r="K114" s="156">
        <f>ROUND(E114*J114,2)</f>
        <v>8400</v>
      </c>
      <c r="L114" s="156">
        <v>15</v>
      </c>
      <c r="M114" s="156">
        <f>G114*(1+L114/100)</f>
        <v>0</v>
      </c>
      <c r="N114" s="156">
        <v>0</v>
      </c>
      <c r="O114" s="156">
        <f>ROUND(E114*N114,2)</f>
        <v>0</v>
      </c>
      <c r="P114" s="156">
        <v>0</v>
      </c>
      <c r="Q114" s="156">
        <f>ROUND(E114*P114,2)</f>
        <v>0</v>
      </c>
      <c r="R114" s="156"/>
      <c r="S114" s="156" t="s">
        <v>485</v>
      </c>
      <c r="T114" s="156" t="s">
        <v>382</v>
      </c>
      <c r="U114" s="156">
        <v>0</v>
      </c>
      <c r="V114" s="156">
        <f>ROUND(E114*U114,2)</f>
        <v>0</v>
      </c>
      <c r="W114" s="156"/>
      <c r="X114" s="156" t="s">
        <v>383</v>
      </c>
      <c r="Y114" s="147"/>
      <c r="Z114" s="147"/>
      <c r="AA114" s="147"/>
      <c r="AB114" s="147"/>
      <c r="AC114" s="147"/>
      <c r="AD114" s="147"/>
      <c r="AE114" s="147"/>
      <c r="AF114" s="147" t="s">
        <v>384</v>
      </c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</row>
    <row r="115" spans="1:59" outlineLevel="1" x14ac:dyDescent="0.2">
      <c r="A115" s="176">
        <v>94</v>
      </c>
      <c r="B115" s="177" t="s">
        <v>2746</v>
      </c>
      <c r="C115" s="186" t="s">
        <v>3758</v>
      </c>
      <c r="D115" s="178" t="s">
        <v>429</v>
      </c>
      <c r="E115" s="179">
        <v>3</v>
      </c>
      <c r="F115" s="174"/>
      <c r="G115" s="181">
        <f>ROUND(E115*F115,2)</f>
        <v>0</v>
      </c>
      <c r="H115" s="157">
        <v>0</v>
      </c>
      <c r="I115" s="156">
        <f>ROUND(E115*H115,2)</f>
        <v>0</v>
      </c>
      <c r="J115" s="157">
        <v>1500</v>
      </c>
      <c r="K115" s="156">
        <f>ROUND(E115*J115,2)</f>
        <v>4500</v>
      </c>
      <c r="L115" s="156">
        <v>15</v>
      </c>
      <c r="M115" s="156">
        <f>G115*(1+L115/100)</f>
        <v>0</v>
      </c>
      <c r="N115" s="156">
        <v>0</v>
      </c>
      <c r="O115" s="156">
        <f>ROUND(E115*N115,2)</f>
        <v>0</v>
      </c>
      <c r="P115" s="156">
        <v>0</v>
      </c>
      <c r="Q115" s="156">
        <f>ROUND(E115*P115,2)</f>
        <v>0</v>
      </c>
      <c r="R115" s="156"/>
      <c r="S115" s="156" t="s">
        <v>485</v>
      </c>
      <c r="T115" s="156" t="s">
        <v>382</v>
      </c>
      <c r="U115" s="156">
        <v>0</v>
      </c>
      <c r="V115" s="156">
        <f>ROUND(E115*U115,2)</f>
        <v>0</v>
      </c>
      <c r="W115" s="156"/>
      <c r="X115" s="156" t="s">
        <v>383</v>
      </c>
      <c r="Y115" s="147"/>
      <c r="Z115" s="147"/>
      <c r="AA115" s="147"/>
      <c r="AB115" s="147"/>
      <c r="AC115" s="147"/>
      <c r="AD115" s="147"/>
      <c r="AE115" s="147"/>
      <c r="AF115" s="147" t="s">
        <v>384</v>
      </c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</row>
    <row r="116" spans="1:59" outlineLevel="1" x14ac:dyDescent="0.2">
      <c r="A116" s="176">
        <v>95</v>
      </c>
      <c r="B116" s="177" t="s">
        <v>2748</v>
      </c>
      <c r="C116" s="186" t="s">
        <v>3759</v>
      </c>
      <c r="D116" s="178" t="s">
        <v>429</v>
      </c>
      <c r="E116" s="179">
        <v>5</v>
      </c>
      <c r="F116" s="174"/>
      <c r="G116" s="181">
        <f>ROUND(E116*F116,2)</f>
        <v>0</v>
      </c>
      <c r="H116" s="157">
        <v>0</v>
      </c>
      <c r="I116" s="156">
        <f>ROUND(E116*H116,2)</f>
        <v>0</v>
      </c>
      <c r="J116" s="157">
        <v>50</v>
      </c>
      <c r="K116" s="156">
        <f>ROUND(E116*J116,2)</f>
        <v>250</v>
      </c>
      <c r="L116" s="156">
        <v>15</v>
      </c>
      <c r="M116" s="156">
        <f>G116*(1+L116/100)</f>
        <v>0</v>
      </c>
      <c r="N116" s="156">
        <v>0</v>
      </c>
      <c r="O116" s="156">
        <f>ROUND(E116*N116,2)</f>
        <v>0</v>
      </c>
      <c r="P116" s="156">
        <v>0</v>
      </c>
      <c r="Q116" s="156">
        <f>ROUND(E116*P116,2)</f>
        <v>0</v>
      </c>
      <c r="R116" s="156"/>
      <c r="S116" s="156" t="s">
        <v>485</v>
      </c>
      <c r="T116" s="156" t="s">
        <v>382</v>
      </c>
      <c r="U116" s="156">
        <v>0</v>
      </c>
      <c r="V116" s="156">
        <f>ROUND(E116*U116,2)</f>
        <v>0</v>
      </c>
      <c r="W116" s="156"/>
      <c r="X116" s="156" t="s">
        <v>383</v>
      </c>
      <c r="Y116" s="147"/>
      <c r="Z116" s="147"/>
      <c r="AA116" s="147"/>
      <c r="AB116" s="147"/>
      <c r="AC116" s="147"/>
      <c r="AD116" s="147"/>
      <c r="AE116" s="147"/>
      <c r="AF116" s="147" t="s">
        <v>384</v>
      </c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</row>
    <row r="117" spans="1:59" ht="25.5" x14ac:dyDescent="0.2">
      <c r="A117" s="164" t="s">
        <v>376</v>
      </c>
      <c r="B117" s="165" t="s">
        <v>126</v>
      </c>
      <c r="C117" s="183" t="s">
        <v>127</v>
      </c>
      <c r="D117" s="166"/>
      <c r="E117" s="167"/>
      <c r="F117" s="168"/>
      <c r="G117" s="169">
        <f>SUMIF(AF118:AF125,"&lt;&gt;NOR",G118:G125)</f>
        <v>0</v>
      </c>
      <c r="H117" s="163"/>
      <c r="I117" s="163">
        <f>SUM(I118:I125)</f>
        <v>0</v>
      </c>
      <c r="J117" s="163"/>
      <c r="K117" s="163">
        <f>SUM(K118:K125)</f>
        <v>2780.7799999999997</v>
      </c>
      <c r="L117" s="163"/>
      <c r="M117" s="163">
        <f>SUM(M118:M125)</f>
        <v>0</v>
      </c>
      <c r="N117" s="163"/>
      <c r="O117" s="163">
        <f>SUM(O118:O125)</f>
        <v>0</v>
      </c>
      <c r="P117" s="163"/>
      <c r="Q117" s="163">
        <f>SUM(Q118:Q125)</f>
        <v>0</v>
      </c>
      <c r="R117" s="163"/>
      <c r="S117" s="163"/>
      <c r="T117" s="163"/>
      <c r="U117" s="163"/>
      <c r="V117" s="163">
        <f>SUM(V118:V125)</f>
        <v>0</v>
      </c>
      <c r="W117" s="163"/>
      <c r="X117" s="163"/>
      <c r="AF117" t="s">
        <v>377</v>
      </c>
    </row>
    <row r="118" spans="1:59" outlineLevel="1" x14ac:dyDescent="0.2">
      <c r="A118" s="176">
        <v>96</v>
      </c>
      <c r="B118" s="177" t="s">
        <v>2750</v>
      </c>
      <c r="C118" s="186" t="s">
        <v>3760</v>
      </c>
      <c r="D118" s="178" t="s">
        <v>429</v>
      </c>
      <c r="E118" s="179">
        <v>33</v>
      </c>
      <c r="F118" s="174"/>
      <c r="G118" s="181">
        <f t="shared" ref="G118:G125" si="14">ROUND(E118*F118,2)</f>
        <v>0</v>
      </c>
      <c r="H118" s="157">
        <v>0</v>
      </c>
      <c r="I118" s="156">
        <f t="shared" ref="I118:I125" si="15">ROUND(E118*H118,2)</f>
        <v>0</v>
      </c>
      <c r="J118" s="157">
        <v>9.5399999999999991</v>
      </c>
      <c r="K118" s="156">
        <f t="shared" ref="K118:K125" si="16">ROUND(E118*J118,2)</f>
        <v>314.82</v>
      </c>
      <c r="L118" s="156">
        <v>15</v>
      </c>
      <c r="M118" s="156">
        <f t="shared" ref="M118:M125" si="17">G118*(1+L118/100)</f>
        <v>0</v>
      </c>
      <c r="N118" s="156">
        <v>0</v>
      </c>
      <c r="O118" s="156">
        <f t="shared" ref="O118:O125" si="18">ROUND(E118*N118,2)</f>
        <v>0</v>
      </c>
      <c r="P118" s="156">
        <v>0</v>
      </c>
      <c r="Q118" s="156">
        <f t="shared" ref="Q118:Q125" si="19">ROUND(E118*P118,2)</f>
        <v>0</v>
      </c>
      <c r="R118" s="156"/>
      <c r="S118" s="156" t="s">
        <v>485</v>
      </c>
      <c r="T118" s="156" t="s">
        <v>382</v>
      </c>
      <c r="U118" s="156">
        <v>0</v>
      </c>
      <c r="V118" s="156">
        <f t="shared" ref="V118:V125" si="20">ROUND(E118*U118,2)</f>
        <v>0</v>
      </c>
      <c r="W118" s="156"/>
      <c r="X118" s="156" t="s">
        <v>383</v>
      </c>
      <c r="Y118" s="147"/>
      <c r="Z118" s="147"/>
      <c r="AA118" s="147"/>
      <c r="AB118" s="147"/>
      <c r="AC118" s="147"/>
      <c r="AD118" s="147"/>
      <c r="AE118" s="147"/>
      <c r="AF118" s="147" t="s">
        <v>384</v>
      </c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</row>
    <row r="119" spans="1:59" outlineLevel="1" x14ac:dyDescent="0.2">
      <c r="A119" s="176">
        <v>97</v>
      </c>
      <c r="B119" s="177" t="s">
        <v>2752</v>
      </c>
      <c r="C119" s="186" t="s">
        <v>3761</v>
      </c>
      <c r="D119" s="178" t="s">
        <v>429</v>
      </c>
      <c r="E119" s="179">
        <v>38</v>
      </c>
      <c r="F119" s="174"/>
      <c r="G119" s="181">
        <f t="shared" si="14"/>
        <v>0</v>
      </c>
      <c r="H119" s="157">
        <v>0</v>
      </c>
      <c r="I119" s="156">
        <f t="shared" si="15"/>
        <v>0</v>
      </c>
      <c r="J119" s="157">
        <v>10.4</v>
      </c>
      <c r="K119" s="156">
        <f t="shared" si="16"/>
        <v>395.2</v>
      </c>
      <c r="L119" s="156">
        <v>15</v>
      </c>
      <c r="M119" s="156">
        <f t="shared" si="17"/>
        <v>0</v>
      </c>
      <c r="N119" s="156">
        <v>0</v>
      </c>
      <c r="O119" s="156">
        <f t="shared" si="18"/>
        <v>0</v>
      </c>
      <c r="P119" s="156">
        <v>0</v>
      </c>
      <c r="Q119" s="156">
        <f t="shared" si="19"/>
        <v>0</v>
      </c>
      <c r="R119" s="156"/>
      <c r="S119" s="156" t="s">
        <v>485</v>
      </c>
      <c r="T119" s="156" t="s">
        <v>382</v>
      </c>
      <c r="U119" s="156">
        <v>0</v>
      </c>
      <c r="V119" s="156">
        <f t="shared" si="20"/>
        <v>0</v>
      </c>
      <c r="W119" s="156"/>
      <c r="X119" s="156" t="s">
        <v>383</v>
      </c>
      <c r="Y119" s="147"/>
      <c r="Z119" s="147"/>
      <c r="AA119" s="147"/>
      <c r="AB119" s="147"/>
      <c r="AC119" s="147"/>
      <c r="AD119" s="147"/>
      <c r="AE119" s="147"/>
      <c r="AF119" s="147" t="s">
        <v>384</v>
      </c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</row>
    <row r="120" spans="1:59" outlineLevel="1" x14ac:dyDescent="0.2">
      <c r="A120" s="176">
        <v>98</v>
      </c>
      <c r="B120" s="177" t="s">
        <v>2755</v>
      </c>
      <c r="C120" s="186" t="s">
        <v>3762</v>
      </c>
      <c r="D120" s="178" t="s">
        <v>429</v>
      </c>
      <c r="E120" s="179">
        <v>58</v>
      </c>
      <c r="F120" s="174"/>
      <c r="G120" s="181">
        <f t="shared" si="14"/>
        <v>0</v>
      </c>
      <c r="H120" s="157">
        <v>0</v>
      </c>
      <c r="I120" s="156">
        <f t="shared" si="15"/>
        <v>0</v>
      </c>
      <c r="J120" s="157">
        <v>12</v>
      </c>
      <c r="K120" s="156">
        <f t="shared" si="16"/>
        <v>696</v>
      </c>
      <c r="L120" s="156">
        <v>15</v>
      </c>
      <c r="M120" s="156">
        <f t="shared" si="17"/>
        <v>0</v>
      </c>
      <c r="N120" s="156">
        <v>0</v>
      </c>
      <c r="O120" s="156">
        <f t="shared" si="18"/>
        <v>0</v>
      </c>
      <c r="P120" s="156">
        <v>0</v>
      </c>
      <c r="Q120" s="156">
        <f t="shared" si="19"/>
        <v>0</v>
      </c>
      <c r="R120" s="156"/>
      <c r="S120" s="156" t="s">
        <v>485</v>
      </c>
      <c r="T120" s="156" t="s">
        <v>382</v>
      </c>
      <c r="U120" s="156">
        <v>0</v>
      </c>
      <c r="V120" s="156">
        <f t="shared" si="20"/>
        <v>0</v>
      </c>
      <c r="W120" s="156"/>
      <c r="X120" s="156" t="s">
        <v>383</v>
      </c>
      <c r="Y120" s="147"/>
      <c r="Z120" s="147"/>
      <c r="AA120" s="147"/>
      <c r="AB120" s="147"/>
      <c r="AC120" s="147"/>
      <c r="AD120" s="147"/>
      <c r="AE120" s="147"/>
      <c r="AF120" s="147" t="s">
        <v>384</v>
      </c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</row>
    <row r="121" spans="1:59" outlineLevel="1" x14ac:dyDescent="0.2">
      <c r="A121" s="176">
        <v>99</v>
      </c>
      <c r="B121" s="177" t="s">
        <v>2757</v>
      </c>
      <c r="C121" s="186" t="s">
        <v>3763</v>
      </c>
      <c r="D121" s="178" t="s">
        <v>429</v>
      </c>
      <c r="E121" s="179">
        <v>26</v>
      </c>
      <c r="F121" s="174"/>
      <c r="G121" s="181">
        <f t="shared" si="14"/>
        <v>0</v>
      </c>
      <c r="H121" s="157">
        <v>0</v>
      </c>
      <c r="I121" s="156">
        <f t="shared" si="15"/>
        <v>0</v>
      </c>
      <c r="J121" s="157">
        <v>16.34</v>
      </c>
      <c r="K121" s="156">
        <f t="shared" si="16"/>
        <v>424.84</v>
      </c>
      <c r="L121" s="156">
        <v>15</v>
      </c>
      <c r="M121" s="156">
        <f t="shared" si="17"/>
        <v>0</v>
      </c>
      <c r="N121" s="156">
        <v>0</v>
      </c>
      <c r="O121" s="156">
        <f t="shared" si="18"/>
        <v>0</v>
      </c>
      <c r="P121" s="156">
        <v>0</v>
      </c>
      <c r="Q121" s="156">
        <f t="shared" si="19"/>
        <v>0</v>
      </c>
      <c r="R121" s="156"/>
      <c r="S121" s="156" t="s">
        <v>485</v>
      </c>
      <c r="T121" s="156" t="s">
        <v>382</v>
      </c>
      <c r="U121" s="156">
        <v>0</v>
      </c>
      <c r="V121" s="156">
        <f t="shared" si="20"/>
        <v>0</v>
      </c>
      <c r="W121" s="156"/>
      <c r="X121" s="156" t="s">
        <v>383</v>
      </c>
      <c r="Y121" s="147"/>
      <c r="Z121" s="147"/>
      <c r="AA121" s="147"/>
      <c r="AB121" s="147"/>
      <c r="AC121" s="147"/>
      <c r="AD121" s="147"/>
      <c r="AE121" s="147"/>
      <c r="AF121" s="147" t="s">
        <v>384</v>
      </c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</row>
    <row r="122" spans="1:59" outlineLevel="1" x14ac:dyDescent="0.2">
      <c r="A122" s="176">
        <v>100</v>
      </c>
      <c r="B122" s="177" t="s">
        <v>2760</v>
      </c>
      <c r="C122" s="186" t="s">
        <v>3729</v>
      </c>
      <c r="D122" s="178" t="s">
        <v>429</v>
      </c>
      <c r="E122" s="179">
        <v>71</v>
      </c>
      <c r="F122" s="174"/>
      <c r="G122" s="181">
        <f t="shared" si="14"/>
        <v>0</v>
      </c>
      <c r="H122" s="157">
        <v>0</v>
      </c>
      <c r="I122" s="156">
        <f t="shared" si="15"/>
        <v>0</v>
      </c>
      <c r="J122" s="157">
        <v>1.66</v>
      </c>
      <c r="K122" s="156">
        <f t="shared" si="16"/>
        <v>117.86</v>
      </c>
      <c r="L122" s="156">
        <v>15</v>
      </c>
      <c r="M122" s="156">
        <f t="shared" si="17"/>
        <v>0</v>
      </c>
      <c r="N122" s="156">
        <v>0</v>
      </c>
      <c r="O122" s="156">
        <f t="shared" si="18"/>
        <v>0</v>
      </c>
      <c r="P122" s="156">
        <v>0</v>
      </c>
      <c r="Q122" s="156">
        <f t="shared" si="19"/>
        <v>0</v>
      </c>
      <c r="R122" s="156"/>
      <c r="S122" s="156" t="s">
        <v>485</v>
      </c>
      <c r="T122" s="156" t="s">
        <v>382</v>
      </c>
      <c r="U122" s="156">
        <v>0</v>
      </c>
      <c r="V122" s="156">
        <f t="shared" si="20"/>
        <v>0</v>
      </c>
      <c r="W122" s="156"/>
      <c r="X122" s="156" t="s">
        <v>383</v>
      </c>
      <c r="Y122" s="147"/>
      <c r="Z122" s="147"/>
      <c r="AA122" s="147"/>
      <c r="AB122" s="147"/>
      <c r="AC122" s="147"/>
      <c r="AD122" s="147"/>
      <c r="AE122" s="147"/>
      <c r="AF122" s="147" t="s">
        <v>384</v>
      </c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</row>
    <row r="123" spans="1:59" outlineLevel="1" x14ac:dyDescent="0.2">
      <c r="A123" s="176">
        <v>101</v>
      </c>
      <c r="B123" s="177" t="s">
        <v>2762</v>
      </c>
      <c r="C123" s="186" t="s">
        <v>3730</v>
      </c>
      <c r="D123" s="178" t="s">
        <v>429</v>
      </c>
      <c r="E123" s="179">
        <v>71</v>
      </c>
      <c r="F123" s="174"/>
      <c r="G123" s="181">
        <f t="shared" si="14"/>
        <v>0</v>
      </c>
      <c r="H123" s="157">
        <v>0</v>
      </c>
      <c r="I123" s="156">
        <f t="shared" si="15"/>
        <v>0</v>
      </c>
      <c r="J123" s="157">
        <v>4.0999999999999996</v>
      </c>
      <c r="K123" s="156">
        <f t="shared" si="16"/>
        <v>291.10000000000002</v>
      </c>
      <c r="L123" s="156">
        <v>15</v>
      </c>
      <c r="M123" s="156">
        <f t="shared" si="17"/>
        <v>0</v>
      </c>
      <c r="N123" s="156">
        <v>0</v>
      </c>
      <c r="O123" s="156">
        <f t="shared" si="18"/>
        <v>0</v>
      </c>
      <c r="P123" s="156">
        <v>0</v>
      </c>
      <c r="Q123" s="156">
        <f t="shared" si="19"/>
        <v>0</v>
      </c>
      <c r="R123" s="156"/>
      <c r="S123" s="156" t="s">
        <v>485</v>
      </c>
      <c r="T123" s="156" t="s">
        <v>382</v>
      </c>
      <c r="U123" s="156">
        <v>0</v>
      </c>
      <c r="V123" s="156">
        <f t="shared" si="20"/>
        <v>0</v>
      </c>
      <c r="W123" s="156"/>
      <c r="X123" s="156" t="s">
        <v>383</v>
      </c>
      <c r="Y123" s="147"/>
      <c r="Z123" s="147"/>
      <c r="AA123" s="147"/>
      <c r="AB123" s="147"/>
      <c r="AC123" s="147"/>
      <c r="AD123" s="147"/>
      <c r="AE123" s="147"/>
      <c r="AF123" s="147" t="s">
        <v>384</v>
      </c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</row>
    <row r="124" spans="1:59" outlineLevel="1" x14ac:dyDescent="0.2">
      <c r="A124" s="176">
        <v>102</v>
      </c>
      <c r="B124" s="177" t="s">
        <v>2764</v>
      </c>
      <c r="C124" s="186" t="s">
        <v>3729</v>
      </c>
      <c r="D124" s="178" t="s">
        <v>429</v>
      </c>
      <c r="E124" s="179">
        <v>84</v>
      </c>
      <c r="F124" s="174"/>
      <c r="G124" s="181">
        <f t="shared" si="14"/>
        <v>0</v>
      </c>
      <c r="H124" s="157">
        <v>0</v>
      </c>
      <c r="I124" s="156">
        <f t="shared" si="15"/>
        <v>0</v>
      </c>
      <c r="J124" s="157">
        <v>1.1399999999999999</v>
      </c>
      <c r="K124" s="156">
        <f t="shared" si="16"/>
        <v>95.76</v>
      </c>
      <c r="L124" s="156">
        <v>15</v>
      </c>
      <c r="M124" s="156">
        <f t="shared" si="17"/>
        <v>0</v>
      </c>
      <c r="N124" s="156">
        <v>0</v>
      </c>
      <c r="O124" s="156">
        <f t="shared" si="18"/>
        <v>0</v>
      </c>
      <c r="P124" s="156">
        <v>0</v>
      </c>
      <c r="Q124" s="156">
        <f t="shared" si="19"/>
        <v>0</v>
      </c>
      <c r="R124" s="156"/>
      <c r="S124" s="156" t="s">
        <v>485</v>
      </c>
      <c r="T124" s="156" t="s">
        <v>382</v>
      </c>
      <c r="U124" s="156">
        <v>0</v>
      </c>
      <c r="V124" s="156">
        <f t="shared" si="20"/>
        <v>0</v>
      </c>
      <c r="W124" s="156"/>
      <c r="X124" s="156" t="s">
        <v>383</v>
      </c>
      <c r="Y124" s="147"/>
      <c r="Z124" s="147"/>
      <c r="AA124" s="147"/>
      <c r="AB124" s="147"/>
      <c r="AC124" s="147"/>
      <c r="AD124" s="147"/>
      <c r="AE124" s="147"/>
      <c r="AF124" s="147" t="s">
        <v>384</v>
      </c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</row>
    <row r="125" spans="1:59" outlineLevel="1" x14ac:dyDescent="0.2">
      <c r="A125" s="176">
        <v>103</v>
      </c>
      <c r="B125" s="177" t="s">
        <v>2766</v>
      </c>
      <c r="C125" s="186" t="s">
        <v>3764</v>
      </c>
      <c r="D125" s="178" t="s">
        <v>429</v>
      </c>
      <c r="E125" s="179">
        <v>84</v>
      </c>
      <c r="F125" s="174"/>
      <c r="G125" s="181">
        <f t="shared" si="14"/>
        <v>0</v>
      </c>
      <c r="H125" s="157">
        <v>0</v>
      </c>
      <c r="I125" s="156">
        <f t="shared" si="15"/>
        <v>0</v>
      </c>
      <c r="J125" s="157">
        <v>5.3</v>
      </c>
      <c r="K125" s="156">
        <f t="shared" si="16"/>
        <v>445.2</v>
      </c>
      <c r="L125" s="156">
        <v>15</v>
      </c>
      <c r="M125" s="156">
        <f t="shared" si="17"/>
        <v>0</v>
      </c>
      <c r="N125" s="156">
        <v>0</v>
      </c>
      <c r="O125" s="156">
        <f t="shared" si="18"/>
        <v>0</v>
      </c>
      <c r="P125" s="156">
        <v>0</v>
      </c>
      <c r="Q125" s="156">
        <f t="shared" si="19"/>
        <v>0</v>
      </c>
      <c r="R125" s="156"/>
      <c r="S125" s="156" t="s">
        <v>485</v>
      </c>
      <c r="T125" s="156" t="s">
        <v>382</v>
      </c>
      <c r="U125" s="156">
        <v>0</v>
      </c>
      <c r="V125" s="156">
        <f t="shared" si="20"/>
        <v>0</v>
      </c>
      <c r="W125" s="156"/>
      <c r="X125" s="156" t="s">
        <v>383</v>
      </c>
      <c r="Y125" s="147"/>
      <c r="Z125" s="147"/>
      <c r="AA125" s="147"/>
      <c r="AB125" s="147"/>
      <c r="AC125" s="147"/>
      <c r="AD125" s="147"/>
      <c r="AE125" s="147"/>
      <c r="AF125" s="147" t="s">
        <v>384</v>
      </c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</row>
    <row r="126" spans="1:59" x14ac:dyDescent="0.2">
      <c r="A126" s="164" t="s">
        <v>376</v>
      </c>
      <c r="B126" s="165" t="s">
        <v>130</v>
      </c>
      <c r="C126" s="183" t="s">
        <v>131</v>
      </c>
      <c r="D126" s="166"/>
      <c r="E126" s="167"/>
      <c r="F126" s="168"/>
      <c r="G126" s="169">
        <f>SUMIF(AF127:AF132,"&lt;&gt;NOR",G127:G132)</f>
        <v>0</v>
      </c>
      <c r="H126" s="163"/>
      <c r="I126" s="163">
        <f>SUM(I127:I132)</f>
        <v>0</v>
      </c>
      <c r="J126" s="163"/>
      <c r="K126" s="163">
        <f>SUM(K127:K132)</f>
        <v>39062.660000000003</v>
      </c>
      <c r="L126" s="163"/>
      <c r="M126" s="163">
        <f>SUM(M127:M132)</f>
        <v>0</v>
      </c>
      <c r="N126" s="163"/>
      <c r="O126" s="163">
        <f>SUM(O127:O132)</f>
        <v>0</v>
      </c>
      <c r="P126" s="163"/>
      <c r="Q126" s="163">
        <f>SUM(Q127:Q132)</f>
        <v>0</v>
      </c>
      <c r="R126" s="163"/>
      <c r="S126" s="163"/>
      <c r="T126" s="163"/>
      <c r="U126" s="163"/>
      <c r="V126" s="163">
        <f>SUM(V127:V132)</f>
        <v>0</v>
      </c>
      <c r="W126" s="163"/>
      <c r="X126" s="163"/>
      <c r="AF126" t="s">
        <v>377</v>
      </c>
    </row>
    <row r="127" spans="1:59" outlineLevel="1" x14ac:dyDescent="0.2">
      <c r="A127" s="176">
        <v>104</v>
      </c>
      <c r="B127" s="177" t="s">
        <v>2768</v>
      </c>
      <c r="C127" s="186" t="s">
        <v>3765</v>
      </c>
      <c r="D127" s="178" t="s">
        <v>397</v>
      </c>
      <c r="E127" s="179">
        <v>126</v>
      </c>
      <c r="F127" s="174"/>
      <c r="G127" s="181">
        <f t="shared" ref="G127:G132" si="21">ROUND(E127*F127,2)</f>
        <v>0</v>
      </c>
      <c r="H127" s="157">
        <v>0</v>
      </c>
      <c r="I127" s="156">
        <f t="shared" ref="I127:I132" si="22">ROUND(E127*H127,2)</f>
        <v>0</v>
      </c>
      <c r="J127" s="157">
        <v>67.540000000000006</v>
      </c>
      <c r="K127" s="156">
        <f t="shared" ref="K127:K132" si="23">ROUND(E127*J127,2)</f>
        <v>8510.0400000000009</v>
      </c>
      <c r="L127" s="156">
        <v>15</v>
      </c>
      <c r="M127" s="156">
        <f t="shared" ref="M127:M132" si="24">G127*(1+L127/100)</f>
        <v>0</v>
      </c>
      <c r="N127" s="156">
        <v>0</v>
      </c>
      <c r="O127" s="156">
        <f t="shared" ref="O127:O132" si="25">ROUND(E127*N127,2)</f>
        <v>0</v>
      </c>
      <c r="P127" s="156">
        <v>0</v>
      </c>
      <c r="Q127" s="156">
        <f t="shared" ref="Q127:Q132" si="26">ROUND(E127*P127,2)</f>
        <v>0</v>
      </c>
      <c r="R127" s="156"/>
      <c r="S127" s="156" t="s">
        <v>485</v>
      </c>
      <c r="T127" s="156" t="s">
        <v>382</v>
      </c>
      <c r="U127" s="156">
        <v>0</v>
      </c>
      <c r="V127" s="156">
        <f t="shared" ref="V127:V132" si="27">ROUND(E127*U127,2)</f>
        <v>0</v>
      </c>
      <c r="W127" s="156"/>
      <c r="X127" s="156" t="s">
        <v>383</v>
      </c>
      <c r="Y127" s="147"/>
      <c r="Z127" s="147"/>
      <c r="AA127" s="147"/>
      <c r="AB127" s="147"/>
      <c r="AC127" s="147"/>
      <c r="AD127" s="147"/>
      <c r="AE127" s="147"/>
      <c r="AF127" s="147" t="s">
        <v>384</v>
      </c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</row>
    <row r="128" spans="1:59" outlineLevel="1" x14ac:dyDescent="0.2">
      <c r="A128" s="176">
        <v>105</v>
      </c>
      <c r="B128" s="177" t="s">
        <v>2770</v>
      </c>
      <c r="C128" s="186" t="s">
        <v>3766</v>
      </c>
      <c r="D128" s="178" t="s">
        <v>397</v>
      </c>
      <c r="E128" s="179">
        <v>6</v>
      </c>
      <c r="F128" s="174"/>
      <c r="G128" s="181">
        <f t="shared" si="21"/>
        <v>0</v>
      </c>
      <c r="H128" s="157">
        <v>0</v>
      </c>
      <c r="I128" s="156">
        <f t="shared" si="22"/>
        <v>0</v>
      </c>
      <c r="J128" s="157">
        <v>88.13</v>
      </c>
      <c r="K128" s="156">
        <f t="shared" si="23"/>
        <v>528.78</v>
      </c>
      <c r="L128" s="156">
        <v>15</v>
      </c>
      <c r="M128" s="156">
        <f t="shared" si="24"/>
        <v>0</v>
      </c>
      <c r="N128" s="156">
        <v>0</v>
      </c>
      <c r="O128" s="156">
        <f t="shared" si="25"/>
        <v>0</v>
      </c>
      <c r="P128" s="156">
        <v>0</v>
      </c>
      <c r="Q128" s="156">
        <f t="shared" si="26"/>
        <v>0</v>
      </c>
      <c r="R128" s="156"/>
      <c r="S128" s="156" t="s">
        <v>485</v>
      </c>
      <c r="T128" s="156" t="s">
        <v>382</v>
      </c>
      <c r="U128" s="156">
        <v>0</v>
      </c>
      <c r="V128" s="156">
        <f t="shared" si="27"/>
        <v>0</v>
      </c>
      <c r="W128" s="156"/>
      <c r="X128" s="156" t="s">
        <v>383</v>
      </c>
      <c r="Y128" s="147"/>
      <c r="Z128" s="147"/>
      <c r="AA128" s="147"/>
      <c r="AB128" s="147"/>
      <c r="AC128" s="147"/>
      <c r="AD128" s="147"/>
      <c r="AE128" s="147"/>
      <c r="AF128" s="147" t="s">
        <v>384</v>
      </c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</row>
    <row r="129" spans="1:59" outlineLevel="1" x14ac:dyDescent="0.2">
      <c r="A129" s="176">
        <v>106</v>
      </c>
      <c r="B129" s="177" t="s">
        <v>2771</v>
      </c>
      <c r="C129" s="186" t="s">
        <v>3767</v>
      </c>
      <c r="D129" s="178" t="s">
        <v>397</v>
      </c>
      <c r="E129" s="179">
        <v>20</v>
      </c>
      <c r="F129" s="174"/>
      <c r="G129" s="181">
        <f t="shared" si="21"/>
        <v>0</v>
      </c>
      <c r="H129" s="157">
        <v>0</v>
      </c>
      <c r="I129" s="156">
        <f t="shared" si="22"/>
        <v>0</v>
      </c>
      <c r="J129" s="157">
        <v>113.36</v>
      </c>
      <c r="K129" s="156">
        <f t="shared" si="23"/>
        <v>2267.1999999999998</v>
      </c>
      <c r="L129" s="156">
        <v>15</v>
      </c>
      <c r="M129" s="156">
        <f t="shared" si="24"/>
        <v>0</v>
      </c>
      <c r="N129" s="156">
        <v>0</v>
      </c>
      <c r="O129" s="156">
        <f t="shared" si="25"/>
        <v>0</v>
      </c>
      <c r="P129" s="156">
        <v>0</v>
      </c>
      <c r="Q129" s="156">
        <f t="shared" si="26"/>
        <v>0</v>
      </c>
      <c r="R129" s="156"/>
      <c r="S129" s="156" t="s">
        <v>485</v>
      </c>
      <c r="T129" s="156" t="s">
        <v>382</v>
      </c>
      <c r="U129" s="156">
        <v>0</v>
      </c>
      <c r="V129" s="156">
        <f t="shared" si="27"/>
        <v>0</v>
      </c>
      <c r="W129" s="156"/>
      <c r="X129" s="156" t="s">
        <v>383</v>
      </c>
      <c r="Y129" s="147"/>
      <c r="Z129" s="147"/>
      <c r="AA129" s="147"/>
      <c r="AB129" s="147"/>
      <c r="AC129" s="147"/>
      <c r="AD129" s="147"/>
      <c r="AE129" s="147"/>
      <c r="AF129" s="147" t="s">
        <v>384</v>
      </c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</row>
    <row r="130" spans="1:59" outlineLevel="1" x14ac:dyDescent="0.2">
      <c r="A130" s="176">
        <v>107</v>
      </c>
      <c r="B130" s="177" t="s">
        <v>2772</v>
      </c>
      <c r="C130" s="186" t="s">
        <v>3768</v>
      </c>
      <c r="D130" s="178" t="s">
        <v>397</v>
      </c>
      <c r="E130" s="179">
        <v>8</v>
      </c>
      <c r="F130" s="174"/>
      <c r="G130" s="181">
        <f t="shared" si="21"/>
        <v>0</v>
      </c>
      <c r="H130" s="157">
        <v>0</v>
      </c>
      <c r="I130" s="156">
        <f t="shared" si="22"/>
        <v>0</v>
      </c>
      <c r="J130" s="157">
        <v>130.18</v>
      </c>
      <c r="K130" s="156">
        <f t="shared" si="23"/>
        <v>1041.44</v>
      </c>
      <c r="L130" s="156">
        <v>15</v>
      </c>
      <c r="M130" s="156">
        <f t="shared" si="24"/>
        <v>0</v>
      </c>
      <c r="N130" s="156">
        <v>0</v>
      </c>
      <c r="O130" s="156">
        <f t="shared" si="25"/>
        <v>0</v>
      </c>
      <c r="P130" s="156">
        <v>0</v>
      </c>
      <c r="Q130" s="156">
        <f t="shared" si="26"/>
        <v>0</v>
      </c>
      <c r="R130" s="156"/>
      <c r="S130" s="156" t="s">
        <v>485</v>
      </c>
      <c r="T130" s="156" t="s">
        <v>382</v>
      </c>
      <c r="U130" s="156">
        <v>0</v>
      </c>
      <c r="V130" s="156">
        <f t="shared" si="27"/>
        <v>0</v>
      </c>
      <c r="W130" s="156"/>
      <c r="X130" s="156" t="s">
        <v>383</v>
      </c>
      <c r="Y130" s="147"/>
      <c r="Z130" s="147"/>
      <c r="AA130" s="147"/>
      <c r="AB130" s="147"/>
      <c r="AC130" s="147"/>
      <c r="AD130" s="147"/>
      <c r="AE130" s="147"/>
      <c r="AF130" s="147" t="s">
        <v>384</v>
      </c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</row>
    <row r="131" spans="1:59" outlineLevel="1" x14ac:dyDescent="0.2">
      <c r="A131" s="176">
        <v>108</v>
      </c>
      <c r="B131" s="177" t="s">
        <v>2774</v>
      </c>
      <c r="C131" s="186" t="s">
        <v>3769</v>
      </c>
      <c r="D131" s="178" t="s">
        <v>397</v>
      </c>
      <c r="E131" s="179">
        <v>80</v>
      </c>
      <c r="F131" s="174"/>
      <c r="G131" s="181">
        <f t="shared" si="21"/>
        <v>0</v>
      </c>
      <c r="H131" s="157">
        <v>0</v>
      </c>
      <c r="I131" s="156">
        <f t="shared" si="22"/>
        <v>0</v>
      </c>
      <c r="J131" s="157">
        <v>183.94</v>
      </c>
      <c r="K131" s="156">
        <f t="shared" si="23"/>
        <v>14715.2</v>
      </c>
      <c r="L131" s="156">
        <v>15</v>
      </c>
      <c r="M131" s="156">
        <f t="shared" si="24"/>
        <v>0</v>
      </c>
      <c r="N131" s="156">
        <v>0</v>
      </c>
      <c r="O131" s="156">
        <f t="shared" si="25"/>
        <v>0</v>
      </c>
      <c r="P131" s="156">
        <v>0</v>
      </c>
      <c r="Q131" s="156">
        <f t="shared" si="26"/>
        <v>0</v>
      </c>
      <c r="R131" s="156"/>
      <c r="S131" s="156" t="s">
        <v>485</v>
      </c>
      <c r="T131" s="156" t="s">
        <v>382</v>
      </c>
      <c r="U131" s="156">
        <v>0</v>
      </c>
      <c r="V131" s="156">
        <f t="shared" si="27"/>
        <v>0</v>
      </c>
      <c r="W131" s="156"/>
      <c r="X131" s="156" t="s">
        <v>383</v>
      </c>
      <c r="Y131" s="147"/>
      <c r="Z131" s="147"/>
      <c r="AA131" s="147"/>
      <c r="AB131" s="147"/>
      <c r="AC131" s="147"/>
      <c r="AD131" s="147"/>
      <c r="AE131" s="147"/>
      <c r="AF131" s="147" t="s">
        <v>384</v>
      </c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</row>
    <row r="132" spans="1:59" outlineLevel="1" x14ac:dyDescent="0.2">
      <c r="A132" s="176">
        <v>109</v>
      </c>
      <c r="B132" s="177" t="s">
        <v>2780</v>
      </c>
      <c r="C132" s="186" t="s">
        <v>3722</v>
      </c>
      <c r="D132" s="178" t="s">
        <v>429</v>
      </c>
      <c r="E132" s="179">
        <v>240</v>
      </c>
      <c r="F132" s="174"/>
      <c r="G132" s="181">
        <f t="shared" si="21"/>
        <v>0</v>
      </c>
      <c r="H132" s="157">
        <v>0</v>
      </c>
      <c r="I132" s="156">
        <f t="shared" si="22"/>
        <v>0</v>
      </c>
      <c r="J132" s="157">
        <v>50</v>
      </c>
      <c r="K132" s="156">
        <f t="shared" si="23"/>
        <v>12000</v>
      </c>
      <c r="L132" s="156">
        <v>15</v>
      </c>
      <c r="M132" s="156">
        <f t="shared" si="24"/>
        <v>0</v>
      </c>
      <c r="N132" s="156">
        <v>0</v>
      </c>
      <c r="O132" s="156">
        <f t="shared" si="25"/>
        <v>0</v>
      </c>
      <c r="P132" s="156">
        <v>0</v>
      </c>
      <c r="Q132" s="156">
        <f t="shared" si="26"/>
        <v>0</v>
      </c>
      <c r="R132" s="156"/>
      <c r="S132" s="156" t="s">
        <v>485</v>
      </c>
      <c r="T132" s="156" t="s">
        <v>382</v>
      </c>
      <c r="U132" s="156">
        <v>0</v>
      </c>
      <c r="V132" s="156">
        <f t="shared" si="27"/>
        <v>0</v>
      </c>
      <c r="W132" s="156"/>
      <c r="X132" s="156" t="s">
        <v>383</v>
      </c>
      <c r="Y132" s="147"/>
      <c r="Z132" s="147"/>
      <c r="AA132" s="147"/>
      <c r="AB132" s="147"/>
      <c r="AC132" s="147"/>
      <c r="AD132" s="147"/>
      <c r="AE132" s="147"/>
      <c r="AF132" s="147" t="s">
        <v>384</v>
      </c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</row>
    <row r="133" spans="1:59" x14ac:dyDescent="0.2">
      <c r="A133" s="164" t="s">
        <v>376</v>
      </c>
      <c r="B133" s="165" t="s">
        <v>133</v>
      </c>
      <c r="C133" s="183" t="s">
        <v>134</v>
      </c>
      <c r="D133" s="166"/>
      <c r="E133" s="167"/>
      <c r="F133" s="168"/>
      <c r="G133" s="169">
        <f>SUMIF(AF134:AF134,"&lt;&gt;NOR",G134:G134)</f>
        <v>0</v>
      </c>
      <c r="H133" s="163"/>
      <c r="I133" s="163">
        <f>SUM(I134:I134)</f>
        <v>0</v>
      </c>
      <c r="J133" s="163"/>
      <c r="K133" s="163">
        <f>SUM(K134:K134)</f>
        <v>4920</v>
      </c>
      <c r="L133" s="163"/>
      <c r="M133" s="163">
        <f>SUM(M134:M134)</f>
        <v>0</v>
      </c>
      <c r="N133" s="163"/>
      <c r="O133" s="163">
        <f>SUM(O134:O134)</f>
        <v>0</v>
      </c>
      <c r="P133" s="163"/>
      <c r="Q133" s="163">
        <f>SUM(Q134:Q134)</f>
        <v>0</v>
      </c>
      <c r="R133" s="163"/>
      <c r="S133" s="163"/>
      <c r="T133" s="163"/>
      <c r="U133" s="163"/>
      <c r="V133" s="163">
        <f>SUM(V134:V134)</f>
        <v>0</v>
      </c>
      <c r="W133" s="163"/>
      <c r="X133" s="163"/>
      <c r="AF133" t="s">
        <v>377</v>
      </c>
    </row>
    <row r="134" spans="1:59" outlineLevel="1" x14ac:dyDescent="0.2">
      <c r="A134" s="176">
        <v>110</v>
      </c>
      <c r="B134" s="177" t="s">
        <v>2782</v>
      </c>
      <c r="C134" s="186" t="s">
        <v>3751</v>
      </c>
      <c r="D134" s="178" t="s">
        <v>429</v>
      </c>
      <c r="E134" s="179">
        <v>4</v>
      </c>
      <c r="F134" s="174"/>
      <c r="G134" s="181">
        <f>ROUND(E134*F134,2)</f>
        <v>0</v>
      </c>
      <c r="H134" s="157">
        <v>0</v>
      </c>
      <c r="I134" s="156">
        <f>ROUND(E134*H134,2)</f>
        <v>0</v>
      </c>
      <c r="J134" s="157">
        <v>1230</v>
      </c>
      <c r="K134" s="156">
        <f>ROUND(E134*J134,2)</f>
        <v>4920</v>
      </c>
      <c r="L134" s="156">
        <v>15</v>
      </c>
      <c r="M134" s="156">
        <f>G134*(1+L134/100)</f>
        <v>0</v>
      </c>
      <c r="N134" s="156">
        <v>0</v>
      </c>
      <c r="O134" s="156">
        <f>ROUND(E134*N134,2)</f>
        <v>0</v>
      </c>
      <c r="P134" s="156">
        <v>0</v>
      </c>
      <c r="Q134" s="156">
        <f>ROUND(E134*P134,2)</f>
        <v>0</v>
      </c>
      <c r="R134" s="156"/>
      <c r="S134" s="156" t="s">
        <v>485</v>
      </c>
      <c r="T134" s="156" t="s">
        <v>382</v>
      </c>
      <c r="U134" s="156">
        <v>0</v>
      </c>
      <c r="V134" s="156">
        <f>ROUND(E134*U134,2)</f>
        <v>0</v>
      </c>
      <c r="W134" s="156"/>
      <c r="X134" s="156" t="s">
        <v>383</v>
      </c>
      <c r="Y134" s="147"/>
      <c r="Z134" s="147"/>
      <c r="AA134" s="147"/>
      <c r="AB134" s="147"/>
      <c r="AC134" s="147"/>
      <c r="AD134" s="147"/>
      <c r="AE134" s="147"/>
      <c r="AF134" s="147" t="s">
        <v>384</v>
      </c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</row>
    <row r="135" spans="1:59" x14ac:dyDescent="0.2">
      <c r="A135" s="164" t="s">
        <v>376</v>
      </c>
      <c r="B135" s="165" t="s">
        <v>136</v>
      </c>
      <c r="C135" s="183" t="s">
        <v>137</v>
      </c>
      <c r="D135" s="166"/>
      <c r="E135" s="167"/>
      <c r="F135" s="168"/>
      <c r="G135" s="169">
        <f>SUMIF(AF136:AF146,"&lt;&gt;NOR",G136:G146)</f>
        <v>0</v>
      </c>
      <c r="H135" s="163"/>
      <c r="I135" s="163">
        <f>SUM(I136:I146)</f>
        <v>0</v>
      </c>
      <c r="J135" s="163"/>
      <c r="K135" s="163">
        <f>SUM(K136:K146)</f>
        <v>51436</v>
      </c>
      <c r="L135" s="163"/>
      <c r="M135" s="163">
        <f>SUM(M136:M146)</f>
        <v>0</v>
      </c>
      <c r="N135" s="163"/>
      <c r="O135" s="163">
        <f>SUM(O136:O146)</f>
        <v>0</v>
      </c>
      <c r="P135" s="163"/>
      <c r="Q135" s="163">
        <f>SUM(Q136:Q146)</f>
        <v>0</v>
      </c>
      <c r="R135" s="163"/>
      <c r="S135" s="163"/>
      <c r="T135" s="163"/>
      <c r="U135" s="163"/>
      <c r="V135" s="163">
        <f>SUM(V136:V146)</f>
        <v>0</v>
      </c>
      <c r="W135" s="163"/>
      <c r="X135" s="163"/>
      <c r="AF135" t="s">
        <v>377</v>
      </c>
    </row>
    <row r="136" spans="1:59" outlineLevel="1" x14ac:dyDescent="0.2">
      <c r="A136" s="176">
        <v>111</v>
      </c>
      <c r="B136" s="177" t="s">
        <v>2785</v>
      </c>
      <c r="C136" s="186" t="s">
        <v>3752</v>
      </c>
      <c r="D136" s="178" t="s">
        <v>397</v>
      </c>
      <c r="E136" s="179">
        <v>130</v>
      </c>
      <c r="F136" s="174"/>
      <c r="G136" s="181">
        <f t="shared" ref="G136:G146" si="28">ROUND(E136*F136,2)</f>
        <v>0</v>
      </c>
      <c r="H136" s="157">
        <v>0</v>
      </c>
      <c r="I136" s="156">
        <f t="shared" ref="I136:I146" si="29">ROUND(E136*H136,2)</f>
        <v>0</v>
      </c>
      <c r="J136" s="157">
        <v>81</v>
      </c>
      <c r="K136" s="156">
        <f t="shared" ref="K136:K146" si="30">ROUND(E136*J136,2)</f>
        <v>10530</v>
      </c>
      <c r="L136" s="156">
        <v>15</v>
      </c>
      <c r="M136" s="156">
        <f t="shared" ref="M136:M146" si="31">G136*(1+L136/100)</f>
        <v>0</v>
      </c>
      <c r="N136" s="156">
        <v>0</v>
      </c>
      <c r="O136" s="156">
        <f t="shared" ref="O136:O146" si="32">ROUND(E136*N136,2)</f>
        <v>0</v>
      </c>
      <c r="P136" s="156">
        <v>0</v>
      </c>
      <c r="Q136" s="156">
        <f t="shared" ref="Q136:Q146" si="33">ROUND(E136*P136,2)</f>
        <v>0</v>
      </c>
      <c r="R136" s="156"/>
      <c r="S136" s="156" t="s">
        <v>485</v>
      </c>
      <c r="T136" s="156" t="s">
        <v>382</v>
      </c>
      <c r="U136" s="156">
        <v>0</v>
      </c>
      <c r="V136" s="156">
        <f t="shared" ref="V136:V146" si="34">ROUND(E136*U136,2)</f>
        <v>0</v>
      </c>
      <c r="W136" s="156"/>
      <c r="X136" s="156" t="s">
        <v>383</v>
      </c>
      <c r="Y136" s="147"/>
      <c r="Z136" s="147"/>
      <c r="AA136" s="147"/>
      <c r="AB136" s="147"/>
      <c r="AC136" s="147"/>
      <c r="AD136" s="147"/>
      <c r="AE136" s="147"/>
      <c r="AF136" s="147" t="s">
        <v>384</v>
      </c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</row>
    <row r="137" spans="1:59" outlineLevel="1" x14ac:dyDescent="0.2">
      <c r="A137" s="176">
        <v>112</v>
      </c>
      <c r="B137" s="177" t="s">
        <v>2606</v>
      </c>
      <c r="C137" s="186" t="s">
        <v>3753</v>
      </c>
      <c r="D137" s="178" t="s">
        <v>397</v>
      </c>
      <c r="E137" s="179">
        <v>8</v>
      </c>
      <c r="F137" s="174"/>
      <c r="G137" s="181">
        <f t="shared" si="28"/>
        <v>0</v>
      </c>
      <c r="H137" s="157">
        <v>0</v>
      </c>
      <c r="I137" s="156">
        <f t="shared" si="29"/>
        <v>0</v>
      </c>
      <c r="J137" s="157">
        <v>83</v>
      </c>
      <c r="K137" s="156">
        <f t="shared" si="30"/>
        <v>664</v>
      </c>
      <c r="L137" s="156">
        <v>15</v>
      </c>
      <c r="M137" s="156">
        <f t="shared" si="31"/>
        <v>0</v>
      </c>
      <c r="N137" s="156">
        <v>0</v>
      </c>
      <c r="O137" s="156">
        <f t="shared" si="32"/>
        <v>0</v>
      </c>
      <c r="P137" s="156">
        <v>0</v>
      </c>
      <c r="Q137" s="156">
        <f t="shared" si="33"/>
        <v>0</v>
      </c>
      <c r="R137" s="156"/>
      <c r="S137" s="156" t="s">
        <v>485</v>
      </c>
      <c r="T137" s="156" t="s">
        <v>382</v>
      </c>
      <c r="U137" s="156">
        <v>0</v>
      </c>
      <c r="V137" s="156">
        <f t="shared" si="34"/>
        <v>0</v>
      </c>
      <c r="W137" s="156"/>
      <c r="X137" s="156" t="s">
        <v>383</v>
      </c>
      <c r="Y137" s="147"/>
      <c r="Z137" s="147"/>
      <c r="AA137" s="147"/>
      <c r="AB137" s="147"/>
      <c r="AC137" s="147"/>
      <c r="AD137" s="147"/>
      <c r="AE137" s="147"/>
      <c r="AF137" s="147" t="s">
        <v>384</v>
      </c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</row>
    <row r="138" spans="1:59" outlineLevel="1" x14ac:dyDescent="0.2">
      <c r="A138" s="176">
        <v>113</v>
      </c>
      <c r="B138" s="177" t="s">
        <v>2788</v>
      </c>
      <c r="C138" s="186" t="s">
        <v>3754</v>
      </c>
      <c r="D138" s="178" t="s">
        <v>397</v>
      </c>
      <c r="E138" s="179">
        <v>22</v>
      </c>
      <c r="F138" s="174"/>
      <c r="G138" s="181">
        <f t="shared" si="28"/>
        <v>0</v>
      </c>
      <c r="H138" s="157">
        <v>0</v>
      </c>
      <c r="I138" s="156">
        <f t="shared" si="29"/>
        <v>0</v>
      </c>
      <c r="J138" s="157">
        <v>89</v>
      </c>
      <c r="K138" s="156">
        <f t="shared" si="30"/>
        <v>1958</v>
      </c>
      <c r="L138" s="156">
        <v>15</v>
      </c>
      <c r="M138" s="156">
        <f t="shared" si="31"/>
        <v>0</v>
      </c>
      <c r="N138" s="156">
        <v>0</v>
      </c>
      <c r="O138" s="156">
        <f t="shared" si="32"/>
        <v>0</v>
      </c>
      <c r="P138" s="156">
        <v>0</v>
      </c>
      <c r="Q138" s="156">
        <f t="shared" si="33"/>
        <v>0</v>
      </c>
      <c r="R138" s="156"/>
      <c r="S138" s="156" t="s">
        <v>485</v>
      </c>
      <c r="T138" s="156" t="s">
        <v>382</v>
      </c>
      <c r="U138" s="156">
        <v>0</v>
      </c>
      <c r="V138" s="156">
        <f t="shared" si="34"/>
        <v>0</v>
      </c>
      <c r="W138" s="156"/>
      <c r="X138" s="156" t="s">
        <v>383</v>
      </c>
      <c r="Y138" s="147"/>
      <c r="Z138" s="147"/>
      <c r="AA138" s="147"/>
      <c r="AB138" s="147"/>
      <c r="AC138" s="147"/>
      <c r="AD138" s="147"/>
      <c r="AE138" s="147"/>
      <c r="AF138" s="147" t="s">
        <v>384</v>
      </c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</row>
    <row r="139" spans="1:59" outlineLevel="1" x14ac:dyDescent="0.2">
      <c r="A139" s="176">
        <v>114</v>
      </c>
      <c r="B139" s="177" t="s">
        <v>2789</v>
      </c>
      <c r="C139" s="186" t="s">
        <v>3770</v>
      </c>
      <c r="D139" s="178" t="s">
        <v>397</v>
      </c>
      <c r="E139" s="179">
        <v>10</v>
      </c>
      <c r="F139" s="174"/>
      <c r="G139" s="181">
        <f t="shared" si="28"/>
        <v>0</v>
      </c>
      <c r="H139" s="157">
        <v>0</v>
      </c>
      <c r="I139" s="156">
        <f t="shared" si="29"/>
        <v>0</v>
      </c>
      <c r="J139" s="157">
        <v>95</v>
      </c>
      <c r="K139" s="156">
        <f t="shared" si="30"/>
        <v>950</v>
      </c>
      <c r="L139" s="156">
        <v>15</v>
      </c>
      <c r="M139" s="156">
        <f t="shared" si="31"/>
        <v>0</v>
      </c>
      <c r="N139" s="156">
        <v>0</v>
      </c>
      <c r="O139" s="156">
        <f t="shared" si="32"/>
        <v>0</v>
      </c>
      <c r="P139" s="156">
        <v>0</v>
      </c>
      <c r="Q139" s="156">
        <f t="shared" si="33"/>
        <v>0</v>
      </c>
      <c r="R139" s="156"/>
      <c r="S139" s="156" t="s">
        <v>485</v>
      </c>
      <c r="T139" s="156" t="s">
        <v>382</v>
      </c>
      <c r="U139" s="156">
        <v>0</v>
      </c>
      <c r="V139" s="156">
        <f t="shared" si="34"/>
        <v>0</v>
      </c>
      <c r="W139" s="156"/>
      <c r="X139" s="156" t="s">
        <v>383</v>
      </c>
      <c r="Y139" s="147"/>
      <c r="Z139" s="147"/>
      <c r="AA139" s="147"/>
      <c r="AB139" s="147"/>
      <c r="AC139" s="147"/>
      <c r="AD139" s="147"/>
      <c r="AE139" s="147"/>
      <c r="AF139" s="147" t="s">
        <v>384</v>
      </c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</row>
    <row r="140" spans="1:59" outlineLevel="1" x14ac:dyDescent="0.2">
      <c r="A140" s="176">
        <v>115</v>
      </c>
      <c r="B140" s="177" t="s">
        <v>2791</v>
      </c>
      <c r="C140" s="186" t="s">
        <v>3755</v>
      </c>
      <c r="D140" s="178" t="s">
        <v>397</v>
      </c>
      <c r="E140" s="179">
        <v>86</v>
      </c>
      <c r="F140" s="174"/>
      <c r="G140" s="181">
        <f t="shared" si="28"/>
        <v>0</v>
      </c>
      <c r="H140" s="157">
        <v>0</v>
      </c>
      <c r="I140" s="156">
        <f t="shared" si="29"/>
        <v>0</v>
      </c>
      <c r="J140" s="157">
        <v>98</v>
      </c>
      <c r="K140" s="156">
        <f t="shared" si="30"/>
        <v>8428</v>
      </c>
      <c r="L140" s="156">
        <v>15</v>
      </c>
      <c r="M140" s="156">
        <f t="shared" si="31"/>
        <v>0</v>
      </c>
      <c r="N140" s="156">
        <v>0</v>
      </c>
      <c r="O140" s="156">
        <f t="shared" si="32"/>
        <v>0</v>
      </c>
      <c r="P140" s="156">
        <v>0</v>
      </c>
      <c r="Q140" s="156">
        <f t="shared" si="33"/>
        <v>0</v>
      </c>
      <c r="R140" s="156"/>
      <c r="S140" s="156" t="s">
        <v>485</v>
      </c>
      <c r="T140" s="156" t="s">
        <v>382</v>
      </c>
      <c r="U140" s="156">
        <v>0</v>
      </c>
      <c r="V140" s="156">
        <f t="shared" si="34"/>
        <v>0</v>
      </c>
      <c r="W140" s="156"/>
      <c r="X140" s="156" t="s">
        <v>383</v>
      </c>
      <c r="Y140" s="147"/>
      <c r="Z140" s="147"/>
      <c r="AA140" s="147"/>
      <c r="AB140" s="147"/>
      <c r="AC140" s="147"/>
      <c r="AD140" s="147"/>
      <c r="AE140" s="147"/>
      <c r="AF140" s="147" t="s">
        <v>384</v>
      </c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</row>
    <row r="141" spans="1:59" outlineLevel="1" x14ac:dyDescent="0.2">
      <c r="A141" s="176">
        <v>116</v>
      </c>
      <c r="B141" s="177" t="s">
        <v>2793</v>
      </c>
      <c r="C141" s="186" t="s">
        <v>3756</v>
      </c>
      <c r="D141" s="178" t="s">
        <v>397</v>
      </c>
      <c r="E141" s="179">
        <v>2</v>
      </c>
      <c r="F141" s="174"/>
      <c r="G141" s="181">
        <f t="shared" si="28"/>
        <v>0</v>
      </c>
      <c r="H141" s="157">
        <v>0</v>
      </c>
      <c r="I141" s="156">
        <f t="shared" si="29"/>
        <v>0</v>
      </c>
      <c r="J141" s="157">
        <v>253</v>
      </c>
      <c r="K141" s="156">
        <f t="shared" si="30"/>
        <v>506</v>
      </c>
      <c r="L141" s="156">
        <v>15</v>
      </c>
      <c r="M141" s="156">
        <f t="shared" si="31"/>
        <v>0</v>
      </c>
      <c r="N141" s="156">
        <v>0</v>
      </c>
      <c r="O141" s="156">
        <f t="shared" si="32"/>
        <v>0</v>
      </c>
      <c r="P141" s="156">
        <v>0</v>
      </c>
      <c r="Q141" s="156">
        <f t="shared" si="33"/>
        <v>0</v>
      </c>
      <c r="R141" s="156"/>
      <c r="S141" s="156" t="s">
        <v>485</v>
      </c>
      <c r="T141" s="156" t="s">
        <v>382</v>
      </c>
      <c r="U141" s="156">
        <v>0</v>
      </c>
      <c r="V141" s="156">
        <f t="shared" si="34"/>
        <v>0</v>
      </c>
      <c r="W141" s="156"/>
      <c r="X141" s="156" t="s">
        <v>383</v>
      </c>
      <c r="Y141" s="147"/>
      <c r="Z141" s="147"/>
      <c r="AA141" s="147"/>
      <c r="AB141" s="147"/>
      <c r="AC141" s="147"/>
      <c r="AD141" s="147"/>
      <c r="AE141" s="147"/>
      <c r="AF141" s="147" t="s">
        <v>384</v>
      </c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</row>
    <row r="142" spans="1:59" outlineLevel="1" x14ac:dyDescent="0.2">
      <c r="A142" s="176">
        <v>117</v>
      </c>
      <c r="B142" s="177" t="s">
        <v>2794</v>
      </c>
      <c r="C142" s="186" t="s">
        <v>3726</v>
      </c>
      <c r="D142" s="178" t="s">
        <v>397</v>
      </c>
      <c r="E142" s="179">
        <v>4</v>
      </c>
      <c r="F142" s="174"/>
      <c r="G142" s="181">
        <f t="shared" si="28"/>
        <v>0</v>
      </c>
      <c r="H142" s="157">
        <v>0</v>
      </c>
      <c r="I142" s="156">
        <f t="shared" si="29"/>
        <v>0</v>
      </c>
      <c r="J142" s="157">
        <v>650</v>
      </c>
      <c r="K142" s="156">
        <f t="shared" si="30"/>
        <v>2600</v>
      </c>
      <c r="L142" s="156">
        <v>15</v>
      </c>
      <c r="M142" s="156">
        <f t="shared" si="31"/>
        <v>0</v>
      </c>
      <c r="N142" s="156">
        <v>0</v>
      </c>
      <c r="O142" s="156">
        <f t="shared" si="32"/>
        <v>0</v>
      </c>
      <c r="P142" s="156">
        <v>0</v>
      </c>
      <c r="Q142" s="156">
        <f t="shared" si="33"/>
        <v>0</v>
      </c>
      <c r="R142" s="156"/>
      <c r="S142" s="156" t="s">
        <v>485</v>
      </c>
      <c r="T142" s="156" t="s">
        <v>382</v>
      </c>
      <c r="U142" s="156">
        <v>0</v>
      </c>
      <c r="V142" s="156">
        <f t="shared" si="34"/>
        <v>0</v>
      </c>
      <c r="W142" s="156"/>
      <c r="X142" s="156" t="s">
        <v>383</v>
      </c>
      <c r="Y142" s="147"/>
      <c r="Z142" s="147"/>
      <c r="AA142" s="147"/>
      <c r="AB142" s="147"/>
      <c r="AC142" s="147"/>
      <c r="AD142" s="147"/>
      <c r="AE142" s="147"/>
      <c r="AF142" s="147" t="s">
        <v>384</v>
      </c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</row>
    <row r="143" spans="1:59" outlineLevel="1" x14ac:dyDescent="0.2">
      <c r="A143" s="176">
        <v>118</v>
      </c>
      <c r="B143" s="177" t="s">
        <v>2795</v>
      </c>
      <c r="C143" s="186" t="s">
        <v>3726</v>
      </c>
      <c r="D143" s="178" t="s">
        <v>397</v>
      </c>
      <c r="E143" s="179">
        <v>8</v>
      </c>
      <c r="F143" s="174"/>
      <c r="G143" s="181">
        <f t="shared" si="28"/>
        <v>0</v>
      </c>
      <c r="H143" s="157">
        <v>0</v>
      </c>
      <c r="I143" s="156">
        <f t="shared" si="29"/>
        <v>0</v>
      </c>
      <c r="J143" s="157">
        <v>600</v>
      </c>
      <c r="K143" s="156">
        <f t="shared" si="30"/>
        <v>4800</v>
      </c>
      <c r="L143" s="156">
        <v>15</v>
      </c>
      <c r="M143" s="156">
        <f t="shared" si="31"/>
        <v>0</v>
      </c>
      <c r="N143" s="156">
        <v>0</v>
      </c>
      <c r="O143" s="156">
        <f t="shared" si="32"/>
        <v>0</v>
      </c>
      <c r="P143" s="156">
        <v>0</v>
      </c>
      <c r="Q143" s="156">
        <f t="shared" si="33"/>
        <v>0</v>
      </c>
      <c r="R143" s="156"/>
      <c r="S143" s="156" t="s">
        <v>485</v>
      </c>
      <c r="T143" s="156" t="s">
        <v>382</v>
      </c>
      <c r="U143" s="156">
        <v>0</v>
      </c>
      <c r="V143" s="156">
        <f t="shared" si="34"/>
        <v>0</v>
      </c>
      <c r="W143" s="156"/>
      <c r="X143" s="156" t="s">
        <v>383</v>
      </c>
      <c r="Y143" s="147"/>
      <c r="Z143" s="147"/>
      <c r="AA143" s="147"/>
      <c r="AB143" s="147"/>
      <c r="AC143" s="147"/>
      <c r="AD143" s="147"/>
      <c r="AE143" s="147"/>
      <c r="AF143" s="147" t="s">
        <v>384</v>
      </c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</row>
    <row r="144" spans="1:59" outlineLevel="1" x14ac:dyDescent="0.2">
      <c r="A144" s="176">
        <v>119</v>
      </c>
      <c r="B144" s="177" t="s">
        <v>2796</v>
      </c>
      <c r="C144" s="186" t="s">
        <v>3726</v>
      </c>
      <c r="D144" s="178" t="s">
        <v>397</v>
      </c>
      <c r="E144" s="179">
        <v>16</v>
      </c>
      <c r="F144" s="174"/>
      <c r="G144" s="181">
        <f t="shared" si="28"/>
        <v>0</v>
      </c>
      <c r="H144" s="157">
        <v>0</v>
      </c>
      <c r="I144" s="156">
        <f t="shared" si="29"/>
        <v>0</v>
      </c>
      <c r="J144" s="157">
        <v>550</v>
      </c>
      <c r="K144" s="156">
        <f t="shared" si="30"/>
        <v>8800</v>
      </c>
      <c r="L144" s="156">
        <v>15</v>
      </c>
      <c r="M144" s="156">
        <f t="shared" si="31"/>
        <v>0</v>
      </c>
      <c r="N144" s="156">
        <v>0</v>
      </c>
      <c r="O144" s="156">
        <f t="shared" si="32"/>
        <v>0</v>
      </c>
      <c r="P144" s="156">
        <v>0</v>
      </c>
      <c r="Q144" s="156">
        <f t="shared" si="33"/>
        <v>0</v>
      </c>
      <c r="R144" s="156"/>
      <c r="S144" s="156" t="s">
        <v>485</v>
      </c>
      <c r="T144" s="156" t="s">
        <v>382</v>
      </c>
      <c r="U144" s="156">
        <v>0</v>
      </c>
      <c r="V144" s="156">
        <f t="shared" si="34"/>
        <v>0</v>
      </c>
      <c r="W144" s="156"/>
      <c r="X144" s="156" t="s">
        <v>383</v>
      </c>
      <c r="Y144" s="147"/>
      <c r="Z144" s="147"/>
      <c r="AA144" s="147"/>
      <c r="AB144" s="147"/>
      <c r="AC144" s="147"/>
      <c r="AD144" s="147"/>
      <c r="AE144" s="147"/>
      <c r="AF144" s="147" t="s">
        <v>384</v>
      </c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</row>
    <row r="145" spans="1:59" outlineLevel="1" x14ac:dyDescent="0.2">
      <c r="A145" s="176">
        <v>120</v>
      </c>
      <c r="B145" s="177" t="s">
        <v>2798</v>
      </c>
      <c r="C145" s="186" t="s">
        <v>3726</v>
      </c>
      <c r="D145" s="178" t="s">
        <v>397</v>
      </c>
      <c r="E145" s="179">
        <v>10</v>
      </c>
      <c r="F145" s="174"/>
      <c r="G145" s="181">
        <f t="shared" si="28"/>
        <v>0</v>
      </c>
      <c r="H145" s="157">
        <v>0</v>
      </c>
      <c r="I145" s="156">
        <f t="shared" si="29"/>
        <v>0</v>
      </c>
      <c r="J145" s="157">
        <v>500</v>
      </c>
      <c r="K145" s="156">
        <f t="shared" si="30"/>
        <v>5000</v>
      </c>
      <c r="L145" s="156">
        <v>15</v>
      </c>
      <c r="M145" s="156">
        <f t="shared" si="31"/>
        <v>0</v>
      </c>
      <c r="N145" s="156">
        <v>0</v>
      </c>
      <c r="O145" s="156">
        <f t="shared" si="32"/>
        <v>0</v>
      </c>
      <c r="P145" s="156">
        <v>0</v>
      </c>
      <c r="Q145" s="156">
        <f t="shared" si="33"/>
        <v>0</v>
      </c>
      <c r="R145" s="156"/>
      <c r="S145" s="156" t="s">
        <v>485</v>
      </c>
      <c r="T145" s="156" t="s">
        <v>382</v>
      </c>
      <c r="U145" s="156">
        <v>0</v>
      </c>
      <c r="V145" s="156">
        <f t="shared" si="34"/>
        <v>0</v>
      </c>
      <c r="W145" s="156"/>
      <c r="X145" s="156" t="s">
        <v>383</v>
      </c>
      <c r="Y145" s="147"/>
      <c r="Z145" s="147"/>
      <c r="AA145" s="147"/>
      <c r="AB145" s="147"/>
      <c r="AC145" s="147"/>
      <c r="AD145" s="147"/>
      <c r="AE145" s="147"/>
      <c r="AF145" s="147" t="s">
        <v>384</v>
      </c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</row>
    <row r="146" spans="1:59" outlineLevel="1" x14ac:dyDescent="0.2">
      <c r="A146" s="176">
        <v>121</v>
      </c>
      <c r="B146" s="177" t="s">
        <v>2799</v>
      </c>
      <c r="C146" s="186" t="s">
        <v>3726</v>
      </c>
      <c r="D146" s="178" t="s">
        <v>397</v>
      </c>
      <c r="E146" s="179">
        <v>16</v>
      </c>
      <c r="F146" s="174"/>
      <c r="G146" s="181">
        <f t="shared" si="28"/>
        <v>0</v>
      </c>
      <c r="H146" s="157">
        <v>0</v>
      </c>
      <c r="I146" s="156">
        <f t="shared" si="29"/>
        <v>0</v>
      </c>
      <c r="J146" s="157">
        <v>450</v>
      </c>
      <c r="K146" s="156">
        <f t="shared" si="30"/>
        <v>7200</v>
      </c>
      <c r="L146" s="156">
        <v>15</v>
      </c>
      <c r="M146" s="156">
        <f t="shared" si="31"/>
        <v>0</v>
      </c>
      <c r="N146" s="156">
        <v>0</v>
      </c>
      <c r="O146" s="156">
        <f t="shared" si="32"/>
        <v>0</v>
      </c>
      <c r="P146" s="156">
        <v>0</v>
      </c>
      <c r="Q146" s="156">
        <f t="shared" si="33"/>
        <v>0</v>
      </c>
      <c r="R146" s="156"/>
      <c r="S146" s="156" t="s">
        <v>485</v>
      </c>
      <c r="T146" s="156" t="s">
        <v>382</v>
      </c>
      <c r="U146" s="156">
        <v>0</v>
      </c>
      <c r="V146" s="156">
        <f t="shared" si="34"/>
        <v>0</v>
      </c>
      <c r="W146" s="156"/>
      <c r="X146" s="156" t="s">
        <v>383</v>
      </c>
      <c r="Y146" s="147"/>
      <c r="Z146" s="147"/>
      <c r="AA146" s="147"/>
      <c r="AB146" s="147"/>
      <c r="AC146" s="147"/>
      <c r="AD146" s="147"/>
      <c r="AE146" s="147"/>
      <c r="AF146" s="147" t="s">
        <v>384</v>
      </c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</row>
    <row r="147" spans="1:59" ht="25.5" x14ac:dyDescent="0.2">
      <c r="A147" s="164" t="s">
        <v>376</v>
      </c>
      <c r="B147" s="165" t="s">
        <v>139</v>
      </c>
      <c r="C147" s="183" t="s">
        <v>140</v>
      </c>
      <c r="D147" s="166"/>
      <c r="E147" s="167"/>
      <c r="F147" s="168"/>
      <c r="G147" s="169">
        <f>SUMIF(AF148:AF150,"&lt;&gt;NOR",G148:G150)</f>
        <v>0</v>
      </c>
      <c r="H147" s="163"/>
      <c r="I147" s="163">
        <f>SUM(I148:I150)</f>
        <v>0</v>
      </c>
      <c r="J147" s="163"/>
      <c r="K147" s="163">
        <f>SUM(K148:K150)</f>
        <v>8800</v>
      </c>
      <c r="L147" s="163"/>
      <c r="M147" s="163">
        <f>SUM(M148:M150)</f>
        <v>0</v>
      </c>
      <c r="N147" s="163"/>
      <c r="O147" s="163">
        <f>SUM(O148:O150)</f>
        <v>0</v>
      </c>
      <c r="P147" s="163"/>
      <c r="Q147" s="163">
        <f>SUM(Q148:Q150)</f>
        <v>0</v>
      </c>
      <c r="R147" s="163"/>
      <c r="S147" s="163"/>
      <c r="T147" s="163"/>
      <c r="U147" s="163"/>
      <c r="V147" s="163">
        <f>SUM(V148:V150)</f>
        <v>0</v>
      </c>
      <c r="W147" s="163"/>
      <c r="X147" s="163"/>
      <c r="AF147" t="s">
        <v>377</v>
      </c>
    </row>
    <row r="148" spans="1:59" outlineLevel="1" x14ac:dyDescent="0.2">
      <c r="A148" s="176">
        <v>122</v>
      </c>
      <c r="B148" s="177" t="s">
        <v>2800</v>
      </c>
      <c r="C148" s="186" t="s">
        <v>3757</v>
      </c>
      <c r="D148" s="178" t="s">
        <v>429</v>
      </c>
      <c r="E148" s="179">
        <v>2</v>
      </c>
      <c r="F148" s="174"/>
      <c r="G148" s="181">
        <f>ROUND(E148*F148,2)</f>
        <v>0</v>
      </c>
      <c r="H148" s="157">
        <v>0</v>
      </c>
      <c r="I148" s="156">
        <f>ROUND(E148*H148,2)</f>
        <v>0</v>
      </c>
      <c r="J148" s="157">
        <v>2800</v>
      </c>
      <c r="K148" s="156">
        <f>ROUND(E148*J148,2)</f>
        <v>5600</v>
      </c>
      <c r="L148" s="156">
        <v>15</v>
      </c>
      <c r="M148" s="156">
        <f>G148*(1+L148/100)</f>
        <v>0</v>
      </c>
      <c r="N148" s="156">
        <v>0</v>
      </c>
      <c r="O148" s="156">
        <f>ROUND(E148*N148,2)</f>
        <v>0</v>
      </c>
      <c r="P148" s="156">
        <v>0</v>
      </c>
      <c r="Q148" s="156">
        <f>ROUND(E148*P148,2)</f>
        <v>0</v>
      </c>
      <c r="R148" s="156"/>
      <c r="S148" s="156" t="s">
        <v>485</v>
      </c>
      <c r="T148" s="156" t="s">
        <v>382</v>
      </c>
      <c r="U148" s="156">
        <v>0</v>
      </c>
      <c r="V148" s="156">
        <f>ROUND(E148*U148,2)</f>
        <v>0</v>
      </c>
      <c r="W148" s="156"/>
      <c r="X148" s="156" t="s">
        <v>383</v>
      </c>
      <c r="Y148" s="147"/>
      <c r="Z148" s="147"/>
      <c r="AA148" s="147"/>
      <c r="AB148" s="147"/>
      <c r="AC148" s="147"/>
      <c r="AD148" s="147"/>
      <c r="AE148" s="147"/>
      <c r="AF148" s="147" t="s">
        <v>384</v>
      </c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</row>
    <row r="149" spans="1:59" outlineLevel="1" x14ac:dyDescent="0.2">
      <c r="A149" s="176">
        <v>123</v>
      </c>
      <c r="B149" s="177" t="s">
        <v>2801</v>
      </c>
      <c r="C149" s="186" t="s">
        <v>3758</v>
      </c>
      <c r="D149" s="178" t="s">
        <v>429</v>
      </c>
      <c r="E149" s="179">
        <v>2</v>
      </c>
      <c r="F149" s="174"/>
      <c r="G149" s="181">
        <f>ROUND(E149*F149,2)</f>
        <v>0</v>
      </c>
      <c r="H149" s="157">
        <v>0</v>
      </c>
      <c r="I149" s="156">
        <f>ROUND(E149*H149,2)</f>
        <v>0</v>
      </c>
      <c r="J149" s="157">
        <v>1500</v>
      </c>
      <c r="K149" s="156">
        <f>ROUND(E149*J149,2)</f>
        <v>3000</v>
      </c>
      <c r="L149" s="156">
        <v>15</v>
      </c>
      <c r="M149" s="156">
        <f>G149*(1+L149/100)</f>
        <v>0</v>
      </c>
      <c r="N149" s="156">
        <v>0</v>
      </c>
      <c r="O149" s="156">
        <f>ROUND(E149*N149,2)</f>
        <v>0</v>
      </c>
      <c r="P149" s="156">
        <v>0</v>
      </c>
      <c r="Q149" s="156">
        <f>ROUND(E149*P149,2)</f>
        <v>0</v>
      </c>
      <c r="R149" s="156"/>
      <c r="S149" s="156" t="s">
        <v>485</v>
      </c>
      <c r="T149" s="156" t="s">
        <v>382</v>
      </c>
      <c r="U149" s="156">
        <v>0</v>
      </c>
      <c r="V149" s="156">
        <f>ROUND(E149*U149,2)</f>
        <v>0</v>
      </c>
      <c r="W149" s="156"/>
      <c r="X149" s="156" t="s">
        <v>383</v>
      </c>
      <c r="Y149" s="147"/>
      <c r="Z149" s="147"/>
      <c r="AA149" s="147"/>
      <c r="AB149" s="147"/>
      <c r="AC149" s="147"/>
      <c r="AD149" s="147"/>
      <c r="AE149" s="147"/>
      <c r="AF149" s="147" t="s">
        <v>384</v>
      </c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</row>
    <row r="150" spans="1:59" outlineLevel="1" x14ac:dyDescent="0.2">
      <c r="A150" s="176">
        <v>124</v>
      </c>
      <c r="B150" s="177" t="s">
        <v>2802</v>
      </c>
      <c r="C150" s="186" t="s">
        <v>3759</v>
      </c>
      <c r="D150" s="178" t="s">
        <v>429</v>
      </c>
      <c r="E150" s="179">
        <v>4</v>
      </c>
      <c r="F150" s="174"/>
      <c r="G150" s="181">
        <f>ROUND(E150*F150,2)</f>
        <v>0</v>
      </c>
      <c r="H150" s="157">
        <v>0</v>
      </c>
      <c r="I150" s="156">
        <f>ROUND(E150*H150,2)</f>
        <v>0</v>
      </c>
      <c r="J150" s="157">
        <v>50</v>
      </c>
      <c r="K150" s="156">
        <f>ROUND(E150*J150,2)</f>
        <v>200</v>
      </c>
      <c r="L150" s="156">
        <v>15</v>
      </c>
      <c r="M150" s="156">
        <f>G150*(1+L150/100)</f>
        <v>0</v>
      </c>
      <c r="N150" s="156">
        <v>0</v>
      </c>
      <c r="O150" s="156">
        <f>ROUND(E150*N150,2)</f>
        <v>0</v>
      </c>
      <c r="P150" s="156">
        <v>0</v>
      </c>
      <c r="Q150" s="156">
        <f>ROUND(E150*P150,2)</f>
        <v>0</v>
      </c>
      <c r="R150" s="156"/>
      <c r="S150" s="156" t="s">
        <v>485</v>
      </c>
      <c r="T150" s="156" t="s">
        <v>382</v>
      </c>
      <c r="U150" s="156">
        <v>0</v>
      </c>
      <c r="V150" s="156">
        <f>ROUND(E150*U150,2)</f>
        <v>0</v>
      </c>
      <c r="W150" s="156"/>
      <c r="X150" s="156" t="s">
        <v>383</v>
      </c>
      <c r="Y150" s="147"/>
      <c r="Z150" s="147"/>
      <c r="AA150" s="147"/>
      <c r="AB150" s="147"/>
      <c r="AC150" s="147"/>
      <c r="AD150" s="147"/>
      <c r="AE150" s="147"/>
      <c r="AF150" s="147" t="s">
        <v>384</v>
      </c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</row>
    <row r="151" spans="1:59" ht="25.5" x14ac:dyDescent="0.2">
      <c r="A151" s="164" t="s">
        <v>376</v>
      </c>
      <c r="B151" s="165" t="s">
        <v>148</v>
      </c>
      <c r="C151" s="183" t="s">
        <v>149</v>
      </c>
      <c r="D151" s="166"/>
      <c r="E151" s="167"/>
      <c r="F151" s="168"/>
      <c r="G151" s="169">
        <f>SUMIF(AF152:AF160,"&lt;&gt;NOR",G152:G160)</f>
        <v>0</v>
      </c>
      <c r="H151" s="163"/>
      <c r="I151" s="163">
        <f>SUM(I152:I160)</f>
        <v>0</v>
      </c>
      <c r="J151" s="163"/>
      <c r="K151" s="163">
        <f>SUM(K152:K160)</f>
        <v>3149.3199999999997</v>
      </c>
      <c r="L151" s="163"/>
      <c r="M151" s="163">
        <f>SUM(M152:M160)</f>
        <v>0</v>
      </c>
      <c r="N151" s="163"/>
      <c r="O151" s="163">
        <f>SUM(O152:O160)</f>
        <v>0</v>
      </c>
      <c r="P151" s="163"/>
      <c r="Q151" s="163">
        <f>SUM(Q152:Q160)</f>
        <v>0</v>
      </c>
      <c r="R151" s="163"/>
      <c r="S151" s="163"/>
      <c r="T151" s="163"/>
      <c r="U151" s="163"/>
      <c r="V151" s="163">
        <f>SUM(V152:V160)</f>
        <v>0</v>
      </c>
      <c r="W151" s="163"/>
      <c r="X151" s="163"/>
      <c r="AF151" t="s">
        <v>377</v>
      </c>
    </row>
    <row r="152" spans="1:59" outlineLevel="1" x14ac:dyDescent="0.2">
      <c r="A152" s="176">
        <v>125</v>
      </c>
      <c r="B152" s="177" t="s">
        <v>2803</v>
      </c>
      <c r="C152" s="186" t="s">
        <v>3771</v>
      </c>
      <c r="D152" s="178" t="s">
        <v>429</v>
      </c>
      <c r="E152" s="179">
        <v>84</v>
      </c>
      <c r="F152" s="174"/>
      <c r="G152" s="181">
        <f t="shared" ref="G152:G160" si="35">ROUND(E152*F152,2)</f>
        <v>0</v>
      </c>
      <c r="H152" s="157">
        <v>0</v>
      </c>
      <c r="I152" s="156">
        <f t="shared" ref="I152:I160" si="36">ROUND(E152*H152,2)</f>
        <v>0</v>
      </c>
      <c r="J152" s="157">
        <v>10.14</v>
      </c>
      <c r="K152" s="156">
        <f t="shared" ref="K152:K160" si="37">ROUND(E152*J152,2)</f>
        <v>851.76</v>
      </c>
      <c r="L152" s="156">
        <v>15</v>
      </c>
      <c r="M152" s="156">
        <f t="shared" ref="M152:M160" si="38">G152*(1+L152/100)</f>
        <v>0</v>
      </c>
      <c r="N152" s="156">
        <v>0</v>
      </c>
      <c r="O152" s="156">
        <f t="shared" ref="O152:O160" si="39">ROUND(E152*N152,2)</f>
        <v>0</v>
      </c>
      <c r="P152" s="156">
        <v>0</v>
      </c>
      <c r="Q152" s="156">
        <f t="shared" ref="Q152:Q160" si="40">ROUND(E152*P152,2)</f>
        <v>0</v>
      </c>
      <c r="R152" s="156"/>
      <c r="S152" s="156" t="s">
        <v>485</v>
      </c>
      <c r="T152" s="156" t="s">
        <v>382</v>
      </c>
      <c r="U152" s="156">
        <v>0</v>
      </c>
      <c r="V152" s="156">
        <f t="shared" ref="V152:V160" si="41">ROUND(E152*U152,2)</f>
        <v>0</v>
      </c>
      <c r="W152" s="156"/>
      <c r="X152" s="156" t="s">
        <v>383</v>
      </c>
      <c r="Y152" s="147"/>
      <c r="Z152" s="147"/>
      <c r="AA152" s="147"/>
      <c r="AB152" s="147"/>
      <c r="AC152" s="147"/>
      <c r="AD152" s="147"/>
      <c r="AE152" s="147"/>
      <c r="AF152" s="147" t="s">
        <v>384</v>
      </c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</row>
    <row r="153" spans="1:59" outlineLevel="1" x14ac:dyDescent="0.2">
      <c r="A153" s="176">
        <v>126</v>
      </c>
      <c r="B153" s="177" t="s">
        <v>2804</v>
      </c>
      <c r="C153" s="186" t="s">
        <v>3761</v>
      </c>
      <c r="D153" s="178" t="s">
        <v>429</v>
      </c>
      <c r="E153" s="179">
        <v>6</v>
      </c>
      <c r="F153" s="174"/>
      <c r="G153" s="181">
        <f t="shared" si="35"/>
        <v>0</v>
      </c>
      <c r="H153" s="157">
        <v>0</v>
      </c>
      <c r="I153" s="156">
        <f t="shared" si="36"/>
        <v>0</v>
      </c>
      <c r="J153" s="157">
        <v>10.4</v>
      </c>
      <c r="K153" s="156">
        <f t="shared" si="37"/>
        <v>62.4</v>
      </c>
      <c r="L153" s="156">
        <v>15</v>
      </c>
      <c r="M153" s="156">
        <f t="shared" si="38"/>
        <v>0</v>
      </c>
      <c r="N153" s="156">
        <v>0</v>
      </c>
      <c r="O153" s="156">
        <f t="shared" si="39"/>
        <v>0</v>
      </c>
      <c r="P153" s="156">
        <v>0</v>
      </c>
      <c r="Q153" s="156">
        <f t="shared" si="40"/>
        <v>0</v>
      </c>
      <c r="R153" s="156"/>
      <c r="S153" s="156" t="s">
        <v>485</v>
      </c>
      <c r="T153" s="156" t="s">
        <v>382</v>
      </c>
      <c r="U153" s="156">
        <v>0</v>
      </c>
      <c r="V153" s="156">
        <f t="shared" si="41"/>
        <v>0</v>
      </c>
      <c r="W153" s="156"/>
      <c r="X153" s="156" t="s">
        <v>383</v>
      </c>
      <c r="Y153" s="147"/>
      <c r="Z153" s="147"/>
      <c r="AA153" s="147"/>
      <c r="AB153" s="147"/>
      <c r="AC153" s="147"/>
      <c r="AD153" s="147"/>
      <c r="AE153" s="147"/>
      <c r="AF153" s="147" t="s">
        <v>384</v>
      </c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</row>
    <row r="154" spans="1:59" outlineLevel="1" x14ac:dyDescent="0.2">
      <c r="A154" s="176">
        <v>127</v>
      </c>
      <c r="B154" s="177" t="s">
        <v>2805</v>
      </c>
      <c r="C154" s="186" t="s">
        <v>3762</v>
      </c>
      <c r="D154" s="178" t="s">
        <v>429</v>
      </c>
      <c r="E154" s="179">
        <v>20</v>
      </c>
      <c r="F154" s="174"/>
      <c r="G154" s="181">
        <f t="shared" si="35"/>
        <v>0</v>
      </c>
      <c r="H154" s="157">
        <v>0</v>
      </c>
      <c r="I154" s="156">
        <f t="shared" si="36"/>
        <v>0</v>
      </c>
      <c r="J154" s="157">
        <v>12</v>
      </c>
      <c r="K154" s="156">
        <f t="shared" si="37"/>
        <v>240</v>
      </c>
      <c r="L154" s="156">
        <v>15</v>
      </c>
      <c r="M154" s="156">
        <f t="shared" si="38"/>
        <v>0</v>
      </c>
      <c r="N154" s="156">
        <v>0</v>
      </c>
      <c r="O154" s="156">
        <f t="shared" si="39"/>
        <v>0</v>
      </c>
      <c r="P154" s="156">
        <v>0</v>
      </c>
      <c r="Q154" s="156">
        <f t="shared" si="40"/>
        <v>0</v>
      </c>
      <c r="R154" s="156"/>
      <c r="S154" s="156" t="s">
        <v>485</v>
      </c>
      <c r="T154" s="156" t="s">
        <v>382</v>
      </c>
      <c r="U154" s="156">
        <v>0</v>
      </c>
      <c r="V154" s="156">
        <f t="shared" si="41"/>
        <v>0</v>
      </c>
      <c r="W154" s="156"/>
      <c r="X154" s="156" t="s">
        <v>383</v>
      </c>
      <c r="Y154" s="147"/>
      <c r="Z154" s="147"/>
      <c r="AA154" s="147"/>
      <c r="AB154" s="147"/>
      <c r="AC154" s="147"/>
      <c r="AD154" s="147"/>
      <c r="AE154" s="147"/>
      <c r="AF154" s="147" t="s">
        <v>384</v>
      </c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</row>
    <row r="155" spans="1:59" outlineLevel="1" x14ac:dyDescent="0.2">
      <c r="A155" s="176">
        <v>128</v>
      </c>
      <c r="B155" s="177" t="s">
        <v>2806</v>
      </c>
      <c r="C155" s="186" t="s">
        <v>3772</v>
      </c>
      <c r="D155" s="178" t="s">
        <v>429</v>
      </c>
      <c r="E155" s="179">
        <v>6</v>
      </c>
      <c r="F155" s="174"/>
      <c r="G155" s="181">
        <f t="shared" si="35"/>
        <v>0</v>
      </c>
      <c r="H155" s="157">
        <v>0</v>
      </c>
      <c r="I155" s="156">
        <f t="shared" si="36"/>
        <v>0</v>
      </c>
      <c r="J155" s="157">
        <v>13.2</v>
      </c>
      <c r="K155" s="156">
        <f t="shared" si="37"/>
        <v>79.2</v>
      </c>
      <c r="L155" s="156">
        <v>15</v>
      </c>
      <c r="M155" s="156">
        <f t="shared" si="38"/>
        <v>0</v>
      </c>
      <c r="N155" s="156">
        <v>0</v>
      </c>
      <c r="O155" s="156">
        <f t="shared" si="39"/>
        <v>0</v>
      </c>
      <c r="P155" s="156">
        <v>0</v>
      </c>
      <c r="Q155" s="156">
        <f t="shared" si="40"/>
        <v>0</v>
      </c>
      <c r="R155" s="156"/>
      <c r="S155" s="156" t="s">
        <v>485</v>
      </c>
      <c r="T155" s="156" t="s">
        <v>382</v>
      </c>
      <c r="U155" s="156">
        <v>0</v>
      </c>
      <c r="V155" s="156">
        <f t="shared" si="41"/>
        <v>0</v>
      </c>
      <c r="W155" s="156"/>
      <c r="X155" s="156" t="s">
        <v>383</v>
      </c>
      <c r="Y155" s="147"/>
      <c r="Z155" s="147"/>
      <c r="AA155" s="147"/>
      <c r="AB155" s="147"/>
      <c r="AC155" s="147"/>
      <c r="AD155" s="147"/>
      <c r="AE155" s="147"/>
      <c r="AF155" s="147" t="s">
        <v>384</v>
      </c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</row>
    <row r="156" spans="1:59" outlineLevel="1" x14ac:dyDescent="0.2">
      <c r="A156" s="176">
        <v>129</v>
      </c>
      <c r="B156" s="177" t="s">
        <v>2807</v>
      </c>
      <c r="C156" s="186" t="s">
        <v>3763</v>
      </c>
      <c r="D156" s="178" t="s">
        <v>429</v>
      </c>
      <c r="E156" s="179">
        <v>54</v>
      </c>
      <c r="F156" s="174"/>
      <c r="G156" s="181">
        <f t="shared" si="35"/>
        <v>0</v>
      </c>
      <c r="H156" s="157">
        <v>0</v>
      </c>
      <c r="I156" s="156">
        <f t="shared" si="36"/>
        <v>0</v>
      </c>
      <c r="J156" s="157">
        <v>16.34</v>
      </c>
      <c r="K156" s="156">
        <f t="shared" si="37"/>
        <v>882.36</v>
      </c>
      <c r="L156" s="156">
        <v>15</v>
      </c>
      <c r="M156" s="156">
        <f t="shared" si="38"/>
        <v>0</v>
      </c>
      <c r="N156" s="156">
        <v>0</v>
      </c>
      <c r="O156" s="156">
        <f t="shared" si="39"/>
        <v>0</v>
      </c>
      <c r="P156" s="156">
        <v>0</v>
      </c>
      <c r="Q156" s="156">
        <f t="shared" si="40"/>
        <v>0</v>
      </c>
      <c r="R156" s="156"/>
      <c r="S156" s="156" t="s">
        <v>485</v>
      </c>
      <c r="T156" s="156" t="s">
        <v>382</v>
      </c>
      <c r="U156" s="156">
        <v>0</v>
      </c>
      <c r="V156" s="156">
        <f t="shared" si="41"/>
        <v>0</v>
      </c>
      <c r="W156" s="156"/>
      <c r="X156" s="156" t="s">
        <v>383</v>
      </c>
      <c r="Y156" s="147"/>
      <c r="Z156" s="147"/>
      <c r="AA156" s="147"/>
      <c r="AB156" s="147"/>
      <c r="AC156" s="147"/>
      <c r="AD156" s="147"/>
      <c r="AE156" s="147"/>
      <c r="AF156" s="147" t="s">
        <v>384</v>
      </c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</row>
    <row r="157" spans="1:59" outlineLevel="1" x14ac:dyDescent="0.2">
      <c r="A157" s="176">
        <v>130</v>
      </c>
      <c r="B157" s="177" t="s">
        <v>2808</v>
      </c>
      <c r="C157" s="186" t="s">
        <v>3729</v>
      </c>
      <c r="D157" s="178" t="s">
        <v>429</v>
      </c>
      <c r="E157" s="179">
        <v>90</v>
      </c>
      <c r="F157" s="174"/>
      <c r="G157" s="181">
        <f t="shared" si="35"/>
        <v>0</v>
      </c>
      <c r="H157" s="157">
        <v>0</v>
      </c>
      <c r="I157" s="156">
        <f t="shared" si="36"/>
        <v>0</v>
      </c>
      <c r="J157" s="157">
        <v>1.66</v>
      </c>
      <c r="K157" s="156">
        <f t="shared" si="37"/>
        <v>149.4</v>
      </c>
      <c r="L157" s="156">
        <v>15</v>
      </c>
      <c r="M157" s="156">
        <f t="shared" si="38"/>
        <v>0</v>
      </c>
      <c r="N157" s="156">
        <v>0</v>
      </c>
      <c r="O157" s="156">
        <f t="shared" si="39"/>
        <v>0</v>
      </c>
      <c r="P157" s="156">
        <v>0</v>
      </c>
      <c r="Q157" s="156">
        <f t="shared" si="40"/>
        <v>0</v>
      </c>
      <c r="R157" s="156"/>
      <c r="S157" s="156" t="s">
        <v>485</v>
      </c>
      <c r="T157" s="156" t="s">
        <v>382</v>
      </c>
      <c r="U157" s="156">
        <v>0</v>
      </c>
      <c r="V157" s="156">
        <f t="shared" si="41"/>
        <v>0</v>
      </c>
      <c r="W157" s="156"/>
      <c r="X157" s="156" t="s">
        <v>383</v>
      </c>
      <c r="Y157" s="147"/>
      <c r="Z157" s="147"/>
      <c r="AA157" s="147"/>
      <c r="AB157" s="147"/>
      <c r="AC157" s="147"/>
      <c r="AD157" s="147"/>
      <c r="AE157" s="147"/>
      <c r="AF157" s="147" t="s">
        <v>384</v>
      </c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</row>
    <row r="158" spans="1:59" outlineLevel="1" x14ac:dyDescent="0.2">
      <c r="A158" s="176">
        <v>131</v>
      </c>
      <c r="B158" s="177" t="s">
        <v>2809</v>
      </c>
      <c r="C158" s="186" t="s">
        <v>3730</v>
      </c>
      <c r="D158" s="178" t="s">
        <v>429</v>
      </c>
      <c r="E158" s="179">
        <v>90</v>
      </c>
      <c r="F158" s="174"/>
      <c r="G158" s="181">
        <f t="shared" si="35"/>
        <v>0</v>
      </c>
      <c r="H158" s="157">
        <v>0</v>
      </c>
      <c r="I158" s="156">
        <f t="shared" si="36"/>
        <v>0</v>
      </c>
      <c r="J158" s="157">
        <v>4.0999999999999996</v>
      </c>
      <c r="K158" s="156">
        <f t="shared" si="37"/>
        <v>369</v>
      </c>
      <c r="L158" s="156">
        <v>15</v>
      </c>
      <c r="M158" s="156">
        <f t="shared" si="38"/>
        <v>0</v>
      </c>
      <c r="N158" s="156">
        <v>0</v>
      </c>
      <c r="O158" s="156">
        <f t="shared" si="39"/>
        <v>0</v>
      </c>
      <c r="P158" s="156">
        <v>0</v>
      </c>
      <c r="Q158" s="156">
        <f t="shared" si="40"/>
        <v>0</v>
      </c>
      <c r="R158" s="156"/>
      <c r="S158" s="156" t="s">
        <v>485</v>
      </c>
      <c r="T158" s="156" t="s">
        <v>382</v>
      </c>
      <c r="U158" s="156">
        <v>0</v>
      </c>
      <c r="V158" s="156">
        <f t="shared" si="41"/>
        <v>0</v>
      </c>
      <c r="W158" s="156"/>
      <c r="X158" s="156" t="s">
        <v>383</v>
      </c>
      <c r="Y158" s="147"/>
      <c r="Z158" s="147"/>
      <c r="AA158" s="147"/>
      <c r="AB158" s="147"/>
      <c r="AC158" s="147"/>
      <c r="AD158" s="147"/>
      <c r="AE158" s="147"/>
      <c r="AF158" s="147" t="s">
        <v>384</v>
      </c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</row>
    <row r="159" spans="1:59" outlineLevel="1" x14ac:dyDescent="0.2">
      <c r="A159" s="176">
        <v>132</v>
      </c>
      <c r="B159" s="177" t="s">
        <v>2812</v>
      </c>
      <c r="C159" s="186" t="s">
        <v>3729</v>
      </c>
      <c r="D159" s="178" t="s">
        <v>429</v>
      </c>
      <c r="E159" s="179">
        <v>80</v>
      </c>
      <c r="F159" s="174"/>
      <c r="G159" s="181">
        <f t="shared" si="35"/>
        <v>0</v>
      </c>
      <c r="H159" s="157">
        <v>0</v>
      </c>
      <c r="I159" s="156">
        <f t="shared" si="36"/>
        <v>0</v>
      </c>
      <c r="J159" s="157">
        <v>1.1399999999999999</v>
      </c>
      <c r="K159" s="156">
        <f t="shared" si="37"/>
        <v>91.2</v>
      </c>
      <c r="L159" s="156">
        <v>15</v>
      </c>
      <c r="M159" s="156">
        <f t="shared" si="38"/>
        <v>0</v>
      </c>
      <c r="N159" s="156">
        <v>0</v>
      </c>
      <c r="O159" s="156">
        <f t="shared" si="39"/>
        <v>0</v>
      </c>
      <c r="P159" s="156">
        <v>0</v>
      </c>
      <c r="Q159" s="156">
        <f t="shared" si="40"/>
        <v>0</v>
      </c>
      <c r="R159" s="156"/>
      <c r="S159" s="156" t="s">
        <v>485</v>
      </c>
      <c r="T159" s="156" t="s">
        <v>382</v>
      </c>
      <c r="U159" s="156">
        <v>0</v>
      </c>
      <c r="V159" s="156">
        <f t="shared" si="41"/>
        <v>0</v>
      </c>
      <c r="W159" s="156"/>
      <c r="X159" s="156" t="s">
        <v>383</v>
      </c>
      <c r="Y159" s="147"/>
      <c r="Z159" s="147"/>
      <c r="AA159" s="147"/>
      <c r="AB159" s="147"/>
      <c r="AC159" s="147"/>
      <c r="AD159" s="147"/>
      <c r="AE159" s="147"/>
      <c r="AF159" s="147" t="s">
        <v>384</v>
      </c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</row>
    <row r="160" spans="1:59" outlineLevel="1" x14ac:dyDescent="0.2">
      <c r="A160" s="176">
        <v>133</v>
      </c>
      <c r="B160" s="177" t="s">
        <v>2814</v>
      </c>
      <c r="C160" s="186" t="s">
        <v>3764</v>
      </c>
      <c r="D160" s="178" t="s">
        <v>429</v>
      </c>
      <c r="E160" s="179">
        <v>80</v>
      </c>
      <c r="F160" s="174"/>
      <c r="G160" s="181">
        <f t="shared" si="35"/>
        <v>0</v>
      </c>
      <c r="H160" s="157">
        <v>0</v>
      </c>
      <c r="I160" s="156">
        <f t="shared" si="36"/>
        <v>0</v>
      </c>
      <c r="J160" s="157">
        <v>5.3</v>
      </c>
      <c r="K160" s="156">
        <f t="shared" si="37"/>
        <v>424</v>
      </c>
      <c r="L160" s="156">
        <v>15</v>
      </c>
      <c r="M160" s="156">
        <f t="shared" si="38"/>
        <v>0</v>
      </c>
      <c r="N160" s="156">
        <v>0</v>
      </c>
      <c r="O160" s="156">
        <f t="shared" si="39"/>
        <v>0</v>
      </c>
      <c r="P160" s="156">
        <v>0</v>
      </c>
      <c r="Q160" s="156">
        <f t="shared" si="40"/>
        <v>0</v>
      </c>
      <c r="R160" s="156"/>
      <c r="S160" s="156" t="s">
        <v>485</v>
      </c>
      <c r="T160" s="156" t="s">
        <v>382</v>
      </c>
      <c r="U160" s="156">
        <v>0</v>
      </c>
      <c r="V160" s="156">
        <f t="shared" si="41"/>
        <v>0</v>
      </c>
      <c r="W160" s="156"/>
      <c r="X160" s="156" t="s">
        <v>383</v>
      </c>
      <c r="Y160" s="147"/>
      <c r="Z160" s="147"/>
      <c r="AA160" s="147"/>
      <c r="AB160" s="147"/>
      <c r="AC160" s="147"/>
      <c r="AD160" s="147"/>
      <c r="AE160" s="147"/>
      <c r="AF160" s="147" t="s">
        <v>384</v>
      </c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</row>
    <row r="161" spans="1:59" ht="25.5" x14ac:dyDescent="0.2">
      <c r="A161" s="164" t="s">
        <v>376</v>
      </c>
      <c r="B161" s="165" t="s">
        <v>151</v>
      </c>
      <c r="C161" s="183" t="s">
        <v>152</v>
      </c>
      <c r="D161" s="166"/>
      <c r="E161" s="167"/>
      <c r="F161" s="168"/>
      <c r="G161" s="169">
        <f>SUMIF(AF162:AF163,"&lt;&gt;NOR",G162:G163)</f>
        <v>0</v>
      </c>
      <c r="H161" s="163"/>
      <c r="I161" s="163">
        <f>SUM(I162:I163)</f>
        <v>0</v>
      </c>
      <c r="J161" s="163"/>
      <c r="K161" s="163">
        <f>SUM(K162:K163)</f>
        <v>376</v>
      </c>
      <c r="L161" s="163"/>
      <c r="M161" s="163">
        <f>SUM(M162:M163)</f>
        <v>0</v>
      </c>
      <c r="N161" s="163"/>
      <c r="O161" s="163">
        <f>SUM(O162:O163)</f>
        <v>0</v>
      </c>
      <c r="P161" s="163"/>
      <c r="Q161" s="163">
        <f>SUM(Q162:Q163)</f>
        <v>0</v>
      </c>
      <c r="R161" s="163"/>
      <c r="S161" s="163"/>
      <c r="T161" s="163"/>
      <c r="U161" s="163"/>
      <c r="V161" s="163">
        <f>SUM(V162:V163)</f>
        <v>0</v>
      </c>
      <c r="W161" s="163"/>
      <c r="X161" s="163"/>
      <c r="AF161" t="s">
        <v>377</v>
      </c>
    </row>
    <row r="162" spans="1:59" outlineLevel="1" x14ac:dyDescent="0.2">
      <c r="A162" s="176">
        <v>134</v>
      </c>
      <c r="B162" s="177" t="s">
        <v>2817</v>
      </c>
      <c r="C162" s="186" t="s">
        <v>3773</v>
      </c>
      <c r="D162" s="178" t="s">
        <v>429</v>
      </c>
      <c r="E162" s="179">
        <v>2</v>
      </c>
      <c r="F162" s="174"/>
      <c r="G162" s="181">
        <f>ROUND(E162*F162,2)</f>
        <v>0</v>
      </c>
      <c r="H162" s="157">
        <v>0</v>
      </c>
      <c r="I162" s="156">
        <f>ROUND(E162*H162,2)</f>
        <v>0</v>
      </c>
      <c r="J162" s="157">
        <v>132</v>
      </c>
      <c r="K162" s="156">
        <f>ROUND(E162*J162,2)</f>
        <v>264</v>
      </c>
      <c r="L162" s="156">
        <v>15</v>
      </c>
      <c r="M162" s="156">
        <f>G162*(1+L162/100)</f>
        <v>0</v>
      </c>
      <c r="N162" s="156">
        <v>0</v>
      </c>
      <c r="O162" s="156">
        <f>ROUND(E162*N162,2)</f>
        <v>0</v>
      </c>
      <c r="P162" s="156">
        <v>0</v>
      </c>
      <c r="Q162" s="156">
        <f>ROUND(E162*P162,2)</f>
        <v>0</v>
      </c>
      <c r="R162" s="156"/>
      <c r="S162" s="156" t="s">
        <v>485</v>
      </c>
      <c r="T162" s="156" t="s">
        <v>382</v>
      </c>
      <c r="U162" s="156">
        <v>0</v>
      </c>
      <c r="V162" s="156">
        <f>ROUND(E162*U162,2)</f>
        <v>0</v>
      </c>
      <c r="W162" s="156"/>
      <c r="X162" s="156" t="s">
        <v>383</v>
      </c>
      <c r="Y162" s="147"/>
      <c r="Z162" s="147"/>
      <c r="AA162" s="147"/>
      <c r="AB162" s="147"/>
      <c r="AC162" s="147"/>
      <c r="AD162" s="147"/>
      <c r="AE162" s="147"/>
      <c r="AF162" s="147" t="s">
        <v>384</v>
      </c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</row>
    <row r="163" spans="1:59" outlineLevel="1" x14ac:dyDescent="0.2">
      <c r="A163" s="176">
        <v>135</v>
      </c>
      <c r="B163" s="177" t="s">
        <v>2819</v>
      </c>
      <c r="C163" s="186" t="s">
        <v>3773</v>
      </c>
      <c r="D163" s="178" t="s">
        <v>429</v>
      </c>
      <c r="E163" s="179">
        <v>2</v>
      </c>
      <c r="F163" s="174"/>
      <c r="G163" s="181">
        <f>ROUND(E163*F163,2)</f>
        <v>0</v>
      </c>
      <c r="H163" s="157">
        <v>0</v>
      </c>
      <c r="I163" s="156">
        <f>ROUND(E163*H163,2)</f>
        <v>0</v>
      </c>
      <c r="J163" s="157">
        <v>56</v>
      </c>
      <c r="K163" s="156">
        <f>ROUND(E163*J163,2)</f>
        <v>112</v>
      </c>
      <c r="L163" s="156">
        <v>15</v>
      </c>
      <c r="M163" s="156">
        <f>G163*(1+L163/100)</f>
        <v>0</v>
      </c>
      <c r="N163" s="156">
        <v>0</v>
      </c>
      <c r="O163" s="156">
        <f>ROUND(E163*N163,2)</f>
        <v>0</v>
      </c>
      <c r="P163" s="156">
        <v>0</v>
      </c>
      <c r="Q163" s="156">
        <f>ROUND(E163*P163,2)</f>
        <v>0</v>
      </c>
      <c r="R163" s="156"/>
      <c r="S163" s="156" t="s">
        <v>485</v>
      </c>
      <c r="T163" s="156" t="s">
        <v>382</v>
      </c>
      <c r="U163" s="156">
        <v>0</v>
      </c>
      <c r="V163" s="156">
        <f>ROUND(E163*U163,2)</f>
        <v>0</v>
      </c>
      <c r="W163" s="156"/>
      <c r="X163" s="156" t="s">
        <v>383</v>
      </c>
      <c r="Y163" s="147"/>
      <c r="Z163" s="147"/>
      <c r="AA163" s="147"/>
      <c r="AB163" s="147"/>
      <c r="AC163" s="147"/>
      <c r="AD163" s="147"/>
      <c r="AE163" s="147"/>
      <c r="AF163" s="147" t="s">
        <v>384</v>
      </c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</row>
    <row r="164" spans="1:59" x14ac:dyDescent="0.2">
      <c r="A164" s="164" t="s">
        <v>376</v>
      </c>
      <c r="B164" s="165" t="s">
        <v>153</v>
      </c>
      <c r="C164" s="183" t="s">
        <v>154</v>
      </c>
      <c r="D164" s="166"/>
      <c r="E164" s="167"/>
      <c r="F164" s="168"/>
      <c r="G164" s="169">
        <f>SUMIF(AF165:AF165,"&lt;&gt;NOR",G165:G165)</f>
        <v>0</v>
      </c>
      <c r="H164" s="163"/>
      <c r="I164" s="163">
        <f>SUM(I165:I165)</f>
        <v>0</v>
      </c>
      <c r="J164" s="163"/>
      <c r="K164" s="163">
        <f>SUM(K165:K165)</f>
        <v>162</v>
      </c>
      <c r="L164" s="163"/>
      <c r="M164" s="163">
        <f>SUM(M165:M165)</f>
        <v>0</v>
      </c>
      <c r="N164" s="163"/>
      <c r="O164" s="163">
        <f>SUM(O165:O165)</f>
        <v>0</v>
      </c>
      <c r="P164" s="163"/>
      <c r="Q164" s="163">
        <f>SUM(Q165:Q165)</f>
        <v>0</v>
      </c>
      <c r="R164" s="163"/>
      <c r="S164" s="163"/>
      <c r="T164" s="163"/>
      <c r="U164" s="163"/>
      <c r="V164" s="163">
        <f>SUM(V165:V165)</f>
        <v>0</v>
      </c>
      <c r="W164" s="163"/>
      <c r="X164" s="163"/>
      <c r="AF164" t="s">
        <v>377</v>
      </c>
    </row>
    <row r="165" spans="1:59" outlineLevel="1" x14ac:dyDescent="0.2">
      <c r="A165" s="176">
        <v>136</v>
      </c>
      <c r="B165" s="177" t="s">
        <v>2821</v>
      </c>
      <c r="C165" s="186" t="s">
        <v>3774</v>
      </c>
      <c r="D165" s="178" t="s">
        <v>429</v>
      </c>
      <c r="E165" s="179">
        <v>2</v>
      </c>
      <c r="F165" s="174"/>
      <c r="G165" s="181">
        <f>ROUND(E165*F165,2)</f>
        <v>0</v>
      </c>
      <c r="H165" s="157">
        <v>0</v>
      </c>
      <c r="I165" s="156">
        <f>ROUND(E165*H165,2)</f>
        <v>0</v>
      </c>
      <c r="J165" s="157">
        <v>81</v>
      </c>
      <c r="K165" s="156">
        <f>ROUND(E165*J165,2)</f>
        <v>162</v>
      </c>
      <c r="L165" s="156">
        <v>15</v>
      </c>
      <c r="M165" s="156">
        <f>G165*(1+L165/100)</f>
        <v>0</v>
      </c>
      <c r="N165" s="156">
        <v>0</v>
      </c>
      <c r="O165" s="156">
        <f>ROUND(E165*N165,2)</f>
        <v>0</v>
      </c>
      <c r="P165" s="156">
        <v>0</v>
      </c>
      <c r="Q165" s="156">
        <f>ROUND(E165*P165,2)</f>
        <v>0</v>
      </c>
      <c r="R165" s="156"/>
      <c r="S165" s="156" t="s">
        <v>485</v>
      </c>
      <c r="T165" s="156" t="s">
        <v>382</v>
      </c>
      <c r="U165" s="156">
        <v>0</v>
      </c>
      <c r="V165" s="156">
        <f>ROUND(E165*U165,2)</f>
        <v>0</v>
      </c>
      <c r="W165" s="156"/>
      <c r="X165" s="156" t="s">
        <v>383</v>
      </c>
      <c r="Y165" s="147"/>
      <c r="Z165" s="147"/>
      <c r="AA165" s="147"/>
      <c r="AB165" s="147"/>
      <c r="AC165" s="147"/>
      <c r="AD165" s="147"/>
      <c r="AE165" s="147"/>
      <c r="AF165" s="147" t="s">
        <v>384</v>
      </c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</row>
    <row r="166" spans="1:59" x14ac:dyDescent="0.2">
      <c r="A166" s="164" t="s">
        <v>376</v>
      </c>
      <c r="B166" s="165" t="s">
        <v>155</v>
      </c>
      <c r="C166" s="183" t="s">
        <v>156</v>
      </c>
      <c r="D166" s="166"/>
      <c r="E166" s="167"/>
      <c r="F166" s="168"/>
      <c r="G166" s="169">
        <f>SUMIF(AF167:AF169,"&lt;&gt;NOR",G167:G169)</f>
        <v>0</v>
      </c>
      <c r="H166" s="163"/>
      <c r="I166" s="163">
        <f>SUM(I167:I169)</f>
        <v>0</v>
      </c>
      <c r="J166" s="163"/>
      <c r="K166" s="163">
        <f>SUM(K167:K169)</f>
        <v>209864</v>
      </c>
      <c r="L166" s="163"/>
      <c r="M166" s="163">
        <f>SUM(M167:M169)</f>
        <v>0</v>
      </c>
      <c r="N166" s="163"/>
      <c r="O166" s="163">
        <f>SUM(O167:O169)</f>
        <v>0</v>
      </c>
      <c r="P166" s="163"/>
      <c r="Q166" s="163">
        <f>SUM(Q167:Q169)</f>
        <v>0</v>
      </c>
      <c r="R166" s="163"/>
      <c r="S166" s="163"/>
      <c r="T166" s="163"/>
      <c r="U166" s="163"/>
      <c r="V166" s="163">
        <f>SUM(V167:V169)</f>
        <v>0</v>
      </c>
      <c r="W166" s="163"/>
      <c r="X166" s="163"/>
      <c r="AF166" t="s">
        <v>377</v>
      </c>
    </row>
    <row r="167" spans="1:59" outlineLevel="1" x14ac:dyDescent="0.2">
      <c r="A167" s="176">
        <v>137</v>
      </c>
      <c r="B167" s="177" t="s">
        <v>2823</v>
      </c>
      <c r="C167" s="186" t="s">
        <v>3775</v>
      </c>
      <c r="D167" s="178" t="s">
        <v>397</v>
      </c>
      <c r="E167" s="179">
        <v>2902</v>
      </c>
      <c r="F167" s="174"/>
      <c r="G167" s="181">
        <f>ROUND(E167*F167,2)</f>
        <v>0</v>
      </c>
      <c r="H167" s="157">
        <v>0</v>
      </c>
      <c r="I167" s="156">
        <f>ROUND(E167*H167,2)</f>
        <v>0</v>
      </c>
      <c r="J167" s="157">
        <v>38</v>
      </c>
      <c r="K167" s="156">
        <f>ROUND(E167*J167,2)</f>
        <v>110276</v>
      </c>
      <c r="L167" s="156">
        <v>15</v>
      </c>
      <c r="M167" s="156">
        <f>G167*(1+L167/100)</f>
        <v>0</v>
      </c>
      <c r="N167" s="156">
        <v>0</v>
      </c>
      <c r="O167" s="156">
        <f>ROUND(E167*N167,2)</f>
        <v>0</v>
      </c>
      <c r="P167" s="156">
        <v>0</v>
      </c>
      <c r="Q167" s="156">
        <f>ROUND(E167*P167,2)</f>
        <v>0</v>
      </c>
      <c r="R167" s="156"/>
      <c r="S167" s="156" t="s">
        <v>485</v>
      </c>
      <c r="T167" s="156" t="s">
        <v>382</v>
      </c>
      <c r="U167" s="156">
        <v>0</v>
      </c>
      <c r="V167" s="156">
        <f>ROUND(E167*U167,2)</f>
        <v>0</v>
      </c>
      <c r="W167" s="156"/>
      <c r="X167" s="156" t="s">
        <v>383</v>
      </c>
      <c r="Y167" s="147"/>
      <c r="Z167" s="147"/>
      <c r="AA167" s="147"/>
      <c r="AB167" s="147"/>
      <c r="AC167" s="147"/>
      <c r="AD167" s="147"/>
      <c r="AE167" s="147"/>
      <c r="AF167" s="147" t="s">
        <v>384</v>
      </c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</row>
    <row r="168" spans="1:59" outlineLevel="1" x14ac:dyDescent="0.2">
      <c r="A168" s="176">
        <v>138</v>
      </c>
      <c r="B168" s="177" t="s">
        <v>2826</v>
      </c>
      <c r="C168" s="186" t="s">
        <v>3776</v>
      </c>
      <c r="D168" s="178" t="s">
        <v>397</v>
      </c>
      <c r="E168" s="179">
        <v>144</v>
      </c>
      <c r="F168" s="174"/>
      <c r="G168" s="181">
        <f>ROUND(E168*F168,2)</f>
        <v>0</v>
      </c>
      <c r="H168" s="157">
        <v>0</v>
      </c>
      <c r="I168" s="156">
        <f>ROUND(E168*H168,2)</f>
        <v>0</v>
      </c>
      <c r="J168" s="157">
        <v>57</v>
      </c>
      <c r="K168" s="156">
        <f>ROUND(E168*J168,2)</f>
        <v>8208</v>
      </c>
      <c r="L168" s="156">
        <v>15</v>
      </c>
      <c r="M168" s="156">
        <f>G168*(1+L168/100)</f>
        <v>0</v>
      </c>
      <c r="N168" s="156">
        <v>0</v>
      </c>
      <c r="O168" s="156">
        <f>ROUND(E168*N168,2)</f>
        <v>0</v>
      </c>
      <c r="P168" s="156">
        <v>0</v>
      </c>
      <c r="Q168" s="156">
        <f>ROUND(E168*P168,2)</f>
        <v>0</v>
      </c>
      <c r="R168" s="156"/>
      <c r="S168" s="156" t="s">
        <v>485</v>
      </c>
      <c r="T168" s="156" t="s">
        <v>382</v>
      </c>
      <c r="U168" s="156">
        <v>0</v>
      </c>
      <c r="V168" s="156">
        <f>ROUND(E168*U168,2)</f>
        <v>0</v>
      </c>
      <c r="W168" s="156"/>
      <c r="X168" s="156" t="s">
        <v>383</v>
      </c>
      <c r="Y168" s="147"/>
      <c r="Z168" s="147"/>
      <c r="AA168" s="147"/>
      <c r="AB168" s="147"/>
      <c r="AC168" s="147"/>
      <c r="AD168" s="147"/>
      <c r="AE168" s="147"/>
      <c r="AF168" s="147" t="s">
        <v>384</v>
      </c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</row>
    <row r="169" spans="1:59" outlineLevel="1" x14ac:dyDescent="0.2">
      <c r="A169" s="176">
        <v>139</v>
      </c>
      <c r="B169" s="177" t="s">
        <v>2828</v>
      </c>
      <c r="C169" s="186" t="s">
        <v>3722</v>
      </c>
      <c r="D169" s="178" t="s">
        <v>429</v>
      </c>
      <c r="E169" s="179">
        <v>3046</v>
      </c>
      <c r="F169" s="174"/>
      <c r="G169" s="181">
        <f>ROUND(E169*F169,2)</f>
        <v>0</v>
      </c>
      <c r="H169" s="157">
        <v>0</v>
      </c>
      <c r="I169" s="156">
        <f>ROUND(E169*H169,2)</f>
        <v>0</v>
      </c>
      <c r="J169" s="157">
        <v>30</v>
      </c>
      <c r="K169" s="156">
        <f>ROUND(E169*J169,2)</f>
        <v>91380</v>
      </c>
      <c r="L169" s="156">
        <v>15</v>
      </c>
      <c r="M169" s="156">
        <f>G169*(1+L169/100)</f>
        <v>0</v>
      </c>
      <c r="N169" s="156">
        <v>0</v>
      </c>
      <c r="O169" s="156">
        <f>ROUND(E169*N169,2)</f>
        <v>0</v>
      </c>
      <c r="P169" s="156">
        <v>0</v>
      </c>
      <c r="Q169" s="156">
        <f>ROUND(E169*P169,2)</f>
        <v>0</v>
      </c>
      <c r="R169" s="156"/>
      <c r="S169" s="156" t="s">
        <v>485</v>
      </c>
      <c r="T169" s="156" t="s">
        <v>382</v>
      </c>
      <c r="U169" s="156">
        <v>0</v>
      </c>
      <c r="V169" s="156">
        <f>ROUND(E169*U169,2)</f>
        <v>0</v>
      </c>
      <c r="W169" s="156"/>
      <c r="X169" s="156" t="s">
        <v>383</v>
      </c>
      <c r="Y169" s="147"/>
      <c r="Z169" s="147"/>
      <c r="AA169" s="147"/>
      <c r="AB169" s="147"/>
      <c r="AC169" s="147"/>
      <c r="AD169" s="147"/>
      <c r="AE169" s="147"/>
      <c r="AF169" s="147" t="s">
        <v>384</v>
      </c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</row>
    <row r="170" spans="1:59" x14ac:dyDescent="0.2">
      <c r="A170" s="164" t="s">
        <v>376</v>
      </c>
      <c r="B170" s="165" t="s">
        <v>157</v>
      </c>
      <c r="C170" s="183" t="s">
        <v>158</v>
      </c>
      <c r="D170" s="166"/>
      <c r="E170" s="167"/>
      <c r="F170" s="168"/>
      <c r="G170" s="169">
        <f>SUMIF(AF171:AF173,"&lt;&gt;NOR",G171:G173)</f>
        <v>0</v>
      </c>
      <c r="H170" s="163"/>
      <c r="I170" s="163">
        <f>SUM(I171:I173)</f>
        <v>0</v>
      </c>
      <c r="J170" s="163"/>
      <c r="K170" s="163">
        <f>SUM(K171:K173)</f>
        <v>51737.5</v>
      </c>
      <c r="L170" s="163"/>
      <c r="M170" s="163">
        <f>SUM(M171:M173)</f>
        <v>0</v>
      </c>
      <c r="N170" s="163"/>
      <c r="O170" s="163">
        <f>SUM(O171:O173)</f>
        <v>0</v>
      </c>
      <c r="P170" s="163"/>
      <c r="Q170" s="163">
        <f>SUM(Q171:Q173)</f>
        <v>0</v>
      </c>
      <c r="R170" s="163"/>
      <c r="S170" s="163"/>
      <c r="T170" s="163"/>
      <c r="U170" s="163"/>
      <c r="V170" s="163">
        <f>SUM(V171:V173)</f>
        <v>0</v>
      </c>
      <c r="W170" s="163"/>
      <c r="X170" s="163"/>
      <c r="AF170" t="s">
        <v>377</v>
      </c>
    </row>
    <row r="171" spans="1:59" outlineLevel="1" x14ac:dyDescent="0.2">
      <c r="A171" s="176">
        <v>140</v>
      </c>
      <c r="B171" s="177" t="s">
        <v>2830</v>
      </c>
      <c r="C171" s="186" t="s">
        <v>3777</v>
      </c>
      <c r="D171" s="178" t="s">
        <v>397</v>
      </c>
      <c r="E171" s="179">
        <v>2950</v>
      </c>
      <c r="F171" s="174"/>
      <c r="G171" s="181">
        <f>ROUND(E171*F171,2)</f>
        <v>0</v>
      </c>
      <c r="H171" s="157">
        <v>0</v>
      </c>
      <c r="I171" s="156">
        <f>ROUND(E171*H171,2)</f>
        <v>0</v>
      </c>
      <c r="J171" s="157">
        <v>16.3</v>
      </c>
      <c r="K171" s="156">
        <f>ROUND(E171*J171,2)</f>
        <v>48085</v>
      </c>
      <c r="L171" s="156">
        <v>15</v>
      </c>
      <c r="M171" s="156">
        <f>G171*(1+L171/100)</f>
        <v>0</v>
      </c>
      <c r="N171" s="156">
        <v>0</v>
      </c>
      <c r="O171" s="156">
        <f>ROUND(E171*N171,2)</f>
        <v>0</v>
      </c>
      <c r="P171" s="156">
        <v>0</v>
      </c>
      <c r="Q171" s="156">
        <f>ROUND(E171*P171,2)</f>
        <v>0</v>
      </c>
      <c r="R171" s="156"/>
      <c r="S171" s="156" t="s">
        <v>485</v>
      </c>
      <c r="T171" s="156" t="s">
        <v>382</v>
      </c>
      <c r="U171" s="156">
        <v>0</v>
      </c>
      <c r="V171" s="156">
        <f>ROUND(E171*U171,2)</f>
        <v>0</v>
      </c>
      <c r="W171" s="156"/>
      <c r="X171" s="156" t="s">
        <v>383</v>
      </c>
      <c r="Y171" s="147"/>
      <c r="Z171" s="147"/>
      <c r="AA171" s="147"/>
      <c r="AB171" s="147"/>
      <c r="AC171" s="147"/>
      <c r="AD171" s="147"/>
      <c r="AE171" s="147"/>
      <c r="AF171" s="147" t="s">
        <v>384</v>
      </c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</row>
    <row r="172" spans="1:59" outlineLevel="1" x14ac:dyDescent="0.2">
      <c r="A172" s="176">
        <v>141</v>
      </c>
      <c r="B172" s="177" t="s">
        <v>2832</v>
      </c>
      <c r="C172" s="186" t="s">
        <v>3778</v>
      </c>
      <c r="D172" s="178" t="s">
        <v>397</v>
      </c>
      <c r="E172" s="179">
        <v>160</v>
      </c>
      <c r="F172" s="174"/>
      <c r="G172" s="181">
        <f>ROUND(E172*F172,2)</f>
        <v>0</v>
      </c>
      <c r="H172" s="157">
        <v>0</v>
      </c>
      <c r="I172" s="156">
        <f>ROUND(E172*H172,2)</f>
        <v>0</v>
      </c>
      <c r="J172" s="157">
        <v>20.8</v>
      </c>
      <c r="K172" s="156">
        <f>ROUND(E172*J172,2)</f>
        <v>3328</v>
      </c>
      <c r="L172" s="156">
        <v>15</v>
      </c>
      <c r="M172" s="156">
        <f>G172*(1+L172/100)</f>
        <v>0</v>
      </c>
      <c r="N172" s="156">
        <v>0</v>
      </c>
      <c r="O172" s="156">
        <f>ROUND(E172*N172,2)</f>
        <v>0</v>
      </c>
      <c r="P172" s="156">
        <v>0</v>
      </c>
      <c r="Q172" s="156">
        <f>ROUND(E172*P172,2)</f>
        <v>0</v>
      </c>
      <c r="R172" s="156"/>
      <c r="S172" s="156" t="s">
        <v>485</v>
      </c>
      <c r="T172" s="156" t="s">
        <v>382</v>
      </c>
      <c r="U172" s="156">
        <v>0</v>
      </c>
      <c r="V172" s="156">
        <f>ROUND(E172*U172,2)</f>
        <v>0</v>
      </c>
      <c r="W172" s="156"/>
      <c r="X172" s="156" t="s">
        <v>383</v>
      </c>
      <c r="Y172" s="147"/>
      <c r="Z172" s="147"/>
      <c r="AA172" s="147"/>
      <c r="AB172" s="147"/>
      <c r="AC172" s="147"/>
      <c r="AD172" s="147"/>
      <c r="AE172" s="147"/>
      <c r="AF172" s="147" t="s">
        <v>384</v>
      </c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</row>
    <row r="173" spans="1:59" outlineLevel="1" x14ac:dyDescent="0.2">
      <c r="A173" s="176">
        <v>142</v>
      </c>
      <c r="B173" s="177" t="s">
        <v>2834</v>
      </c>
      <c r="C173" s="186" t="s">
        <v>3779</v>
      </c>
      <c r="D173" s="178" t="s">
        <v>397</v>
      </c>
      <c r="E173" s="179">
        <v>5</v>
      </c>
      <c r="F173" s="174"/>
      <c r="G173" s="181">
        <f>ROUND(E173*F173,2)</f>
        <v>0</v>
      </c>
      <c r="H173" s="157">
        <v>0</v>
      </c>
      <c r="I173" s="156">
        <f>ROUND(E173*H173,2)</f>
        <v>0</v>
      </c>
      <c r="J173" s="157">
        <v>64.900000000000006</v>
      </c>
      <c r="K173" s="156">
        <f>ROUND(E173*J173,2)</f>
        <v>324.5</v>
      </c>
      <c r="L173" s="156">
        <v>15</v>
      </c>
      <c r="M173" s="156">
        <f>G173*(1+L173/100)</f>
        <v>0</v>
      </c>
      <c r="N173" s="156">
        <v>0</v>
      </c>
      <c r="O173" s="156">
        <f>ROUND(E173*N173,2)</f>
        <v>0</v>
      </c>
      <c r="P173" s="156">
        <v>0</v>
      </c>
      <c r="Q173" s="156">
        <f>ROUND(E173*P173,2)</f>
        <v>0</v>
      </c>
      <c r="R173" s="156"/>
      <c r="S173" s="156" t="s">
        <v>485</v>
      </c>
      <c r="T173" s="156" t="s">
        <v>382</v>
      </c>
      <c r="U173" s="156">
        <v>0</v>
      </c>
      <c r="V173" s="156">
        <f>ROUND(E173*U173,2)</f>
        <v>0</v>
      </c>
      <c r="W173" s="156"/>
      <c r="X173" s="156" t="s">
        <v>383</v>
      </c>
      <c r="Y173" s="147"/>
      <c r="Z173" s="147"/>
      <c r="AA173" s="147"/>
      <c r="AB173" s="147"/>
      <c r="AC173" s="147"/>
      <c r="AD173" s="147"/>
      <c r="AE173" s="147"/>
      <c r="AF173" s="147" t="s">
        <v>384</v>
      </c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</row>
    <row r="174" spans="1:59" x14ac:dyDescent="0.2">
      <c r="A174" s="164" t="s">
        <v>376</v>
      </c>
      <c r="B174" s="165" t="s">
        <v>159</v>
      </c>
      <c r="C174" s="183" t="s">
        <v>160</v>
      </c>
      <c r="D174" s="166"/>
      <c r="E174" s="167"/>
      <c r="F174" s="168"/>
      <c r="G174" s="169">
        <f>SUMIF(AF175:AF179,"&lt;&gt;NOR",G175:G179)</f>
        <v>0</v>
      </c>
      <c r="H174" s="163"/>
      <c r="I174" s="163">
        <f>SUM(I175:I179)</f>
        <v>0</v>
      </c>
      <c r="J174" s="163"/>
      <c r="K174" s="163">
        <f>SUM(K175:K179)</f>
        <v>121400</v>
      </c>
      <c r="L174" s="163"/>
      <c r="M174" s="163">
        <f>SUM(M175:M179)</f>
        <v>0</v>
      </c>
      <c r="N174" s="163"/>
      <c r="O174" s="163">
        <f>SUM(O175:O179)</f>
        <v>0</v>
      </c>
      <c r="P174" s="163"/>
      <c r="Q174" s="163">
        <f>SUM(Q175:Q179)</f>
        <v>0</v>
      </c>
      <c r="R174" s="163"/>
      <c r="S174" s="163"/>
      <c r="T174" s="163"/>
      <c r="U174" s="163"/>
      <c r="V174" s="163">
        <f>SUM(V175:V179)</f>
        <v>0</v>
      </c>
      <c r="W174" s="163"/>
      <c r="X174" s="163"/>
      <c r="AF174" t="s">
        <v>377</v>
      </c>
    </row>
    <row r="175" spans="1:59" outlineLevel="1" x14ac:dyDescent="0.2">
      <c r="A175" s="176">
        <v>143</v>
      </c>
      <c r="B175" s="177" t="s">
        <v>2836</v>
      </c>
      <c r="C175" s="186" t="s">
        <v>3780</v>
      </c>
      <c r="D175" s="178" t="s">
        <v>429</v>
      </c>
      <c r="E175" s="179">
        <v>10</v>
      </c>
      <c r="F175" s="174"/>
      <c r="G175" s="181">
        <f>ROUND(E175*F175,2)</f>
        <v>0</v>
      </c>
      <c r="H175" s="157">
        <v>0</v>
      </c>
      <c r="I175" s="156">
        <f>ROUND(E175*H175,2)</f>
        <v>0</v>
      </c>
      <c r="J175" s="157">
        <v>5273</v>
      </c>
      <c r="K175" s="156">
        <f>ROUND(E175*J175,2)</f>
        <v>52730</v>
      </c>
      <c r="L175" s="156">
        <v>15</v>
      </c>
      <c r="M175" s="156">
        <f>G175*(1+L175/100)</f>
        <v>0</v>
      </c>
      <c r="N175" s="156">
        <v>0</v>
      </c>
      <c r="O175" s="156">
        <f>ROUND(E175*N175,2)</f>
        <v>0</v>
      </c>
      <c r="P175" s="156">
        <v>0</v>
      </c>
      <c r="Q175" s="156">
        <f>ROUND(E175*P175,2)</f>
        <v>0</v>
      </c>
      <c r="R175" s="156"/>
      <c r="S175" s="156" t="s">
        <v>485</v>
      </c>
      <c r="T175" s="156" t="s">
        <v>382</v>
      </c>
      <c r="U175" s="156">
        <v>0</v>
      </c>
      <c r="V175" s="156">
        <f>ROUND(E175*U175,2)</f>
        <v>0</v>
      </c>
      <c r="W175" s="156"/>
      <c r="X175" s="156" t="s">
        <v>383</v>
      </c>
      <c r="Y175" s="147"/>
      <c r="Z175" s="147"/>
      <c r="AA175" s="147"/>
      <c r="AB175" s="147"/>
      <c r="AC175" s="147"/>
      <c r="AD175" s="147"/>
      <c r="AE175" s="147"/>
      <c r="AF175" s="147" t="s">
        <v>384</v>
      </c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</row>
    <row r="176" spans="1:59" outlineLevel="1" x14ac:dyDescent="0.2">
      <c r="A176" s="176">
        <v>144</v>
      </c>
      <c r="B176" s="177" t="s">
        <v>2838</v>
      </c>
      <c r="C176" s="186" t="s">
        <v>3781</v>
      </c>
      <c r="D176" s="178" t="s">
        <v>429</v>
      </c>
      <c r="E176" s="179">
        <v>10</v>
      </c>
      <c r="F176" s="174"/>
      <c r="G176" s="181">
        <f>ROUND(E176*F176,2)</f>
        <v>0</v>
      </c>
      <c r="H176" s="157">
        <v>0</v>
      </c>
      <c r="I176" s="156">
        <f>ROUND(E176*H176,2)</f>
        <v>0</v>
      </c>
      <c r="J176" s="157">
        <v>3147</v>
      </c>
      <c r="K176" s="156">
        <f>ROUND(E176*J176,2)</f>
        <v>31470</v>
      </c>
      <c r="L176" s="156">
        <v>15</v>
      </c>
      <c r="M176" s="156">
        <f>G176*(1+L176/100)</f>
        <v>0</v>
      </c>
      <c r="N176" s="156">
        <v>0</v>
      </c>
      <c r="O176" s="156">
        <f>ROUND(E176*N176,2)</f>
        <v>0</v>
      </c>
      <c r="P176" s="156">
        <v>0</v>
      </c>
      <c r="Q176" s="156">
        <f>ROUND(E176*P176,2)</f>
        <v>0</v>
      </c>
      <c r="R176" s="156"/>
      <c r="S176" s="156" t="s">
        <v>485</v>
      </c>
      <c r="T176" s="156" t="s">
        <v>382</v>
      </c>
      <c r="U176" s="156">
        <v>0</v>
      </c>
      <c r="V176" s="156">
        <f>ROUND(E176*U176,2)</f>
        <v>0</v>
      </c>
      <c r="W176" s="156"/>
      <c r="X176" s="156" t="s">
        <v>383</v>
      </c>
      <c r="Y176" s="147"/>
      <c r="Z176" s="147"/>
      <c r="AA176" s="147"/>
      <c r="AB176" s="147"/>
      <c r="AC176" s="147"/>
      <c r="AD176" s="147"/>
      <c r="AE176" s="147"/>
      <c r="AF176" s="147" t="s">
        <v>384</v>
      </c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</row>
    <row r="177" spans="1:59" outlineLevel="1" x14ac:dyDescent="0.2">
      <c r="A177" s="176">
        <v>145</v>
      </c>
      <c r="B177" s="177" t="s">
        <v>2840</v>
      </c>
      <c r="C177" s="186" t="s">
        <v>3782</v>
      </c>
      <c r="D177" s="178" t="s">
        <v>429</v>
      </c>
      <c r="E177" s="179">
        <v>64</v>
      </c>
      <c r="F177" s="174"/>
      <c r="G177" s="181">
        <f>ROUND(E177*F177,2)</f>
        <v>0</v>
      </c>
      <c r="H177" s="157">
        <v>0</v>
      </c>
      <c r="I177" s="156">
        <f>ROUND(E177*H177,2)</f>
        <v>0</v>
      </c>
      <c r="J177" s="157">
        <v>73</v>
      </c>
      <c r="K177" s="156">
        <f>ROUND(E177*J177,2)</f>
        <v>4672</v>
      </c>
      <c r="L177" s="156">
        <v>15</v>
      </c>
      <c r="M177" s="156">
        <f>G177*(1+L177/100)</f>
        <v>0</v>
      </c>
      <c r="N177" s="156">
        <v>0</v>
      </c>
      <c r="O177" s="156">
        <f>ROUND(E177*N177,2)</f>
        <v>0</v>
      </c>
      <c r="P177" s="156">
        <v>0</v>
      </c>
      <c r="Q177" s="156">
        <f>ROUND(E177*P177,2)</f>
        <v>0</v>
      </c>
      <c r="R177" s="156"/>
      <c r="S177" s="156" t="s">
        <v>485</v>
      </c>
      <c r="T177" s="156" t="s">
        <v>382</v>
      </c>
      <c r="U177" s="156">
        <v>0</v>
      </c>
      <c r="V177" s="156">
        <f>ROUND(E177*U177,2)</f>
        <v>0</v>
      </c>
      <c r="W177" s="156"/>
      <c r="X177" s="156" t="s">
        <v>383</v>
      </c>
      <c r="Y177" s="147"/>
      <c r="Z177" s="147"/>
      <c r="AA177" s="147"/>
      <c r="AB177" s="147"/>
      <c r="AC177" s="147"/>
      <c r="AD177" s="147"/>
      <c r="AE177" s="147"/>
      <c r="AF177" s="147" t="s">
        <v>384</v>
      </c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</row>
    <row r="178" spans="1:59" outlineLevel="1" x14ac:dyDescent="0.2">
      <c r="A178" s="176">
        <v>146</v>
      </c>
      <c r="B178" s="177" t="s">
        <v>2841</v>
      </c>
      <c r="C178" s="186" t="s">
        <v>3782</v>
      </c>
      <c r="D178" s="178" t="s">
        <v>429</v>
      </c>
      <c r="E178" s="179">
        <v>16</v>
      </c>
      <c r="F178" s="174"/>
      <c r="G178" s="181">
        <f>ROUND(E178*F178,2)</f>
        <v>0</v>
      </c>
      <c r="H178" s="157">
        <v>0</v>
      </c>
      <c r="I178" s="156">
        <f>ROUND(E178*H178,2)</f>
        <v>0</v>
      </c>
      <c r="J178" s="157">
        <v>83</v>
      </c>
      <c r="K178" s="156">
        <f>ROUND(E178*J178,2)</f>
        <v>1328</v>
      </c>
      <c r="L178" s="156">
        <v>15</v>
      </c>
      <c r="M178" s="156">
        <f>G178*(1+L178/100)</f>
        <v>0</v>
      </c>
      <c r="N178" s="156">
        <v>0</v>
      </c>
      <c r="O178" s="156">
        <f>ROUND(E178*N178,2)</f>
        <v>0</v>
      </c>
      <c r="P178" s="156">
        <v>0</v>
      </c>
      <c r="Q178" s="156">
        <f>ROUND(E178*P178,2)</f>
        <v>0</v>
      </c>
      <c r="R178" s="156"/>
      <c r="S178" s="156" t="s">
        <v>485</v>
      </c>
      <c r="T178" s="156" t="s">
        <v>382</v>
      </c>
      <c r="U178" s="156">
        <v>0</v>
      </c>
      <c r="V178" s="156">
        <f>ROUND(E178*U178,2)</f>
        <v>0</v>
      </c>
      <c r="W178" s="156"/>
      <c r="X178" s="156" t="s">
        <v>383</v>
      </c>
      <c r="Y178" s="147"/>
      <c r="Z178" s="147"/>
      <c r="AA178" s="147"/>
      <c r="AB178" s="147"/>
      <c r="AC178" s="147"/>
      <c r="AD178" s="147"/>
      <c r="AE178" s="147"/>
      <c r="AF178" s="147" t="s">
        <v>384</v>
      </c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</row>
    <row r="179" spans="1:59" outlineLevel="1" x14ac:dyDescent="0.2">
      <c r="A179" s="176">
        <v>147</v>
      </c>
      <c r="B179" s="177" t="s">
        <v>2844</v>
      </c>
      <c r="C179" s="186" t="s">
        <v>3783</v>
      </c>
      <c r="D179" s="178" t="s">
        <v>429</v>
      </c>
      <c r="E179" s="179">
        <v>160</v>
      </c>
      <c r="F179" s="174"/>
      <c r="G179" s="181">
        <f>ROUND(E179*F179,2)</f>
        <v>0</v>
      </c>
      <c r="H179" s="157">
        <v>0</v>
      </c>
      <c r="I179" s="156">
        <f>ROUND(E179*H179,2)</f>
        <v>0</v>
      </c>
      <c r="J179" s="157">
        <v>195</v>
      </c>
      <c r="K179" s="156">
        <f>ROUND(E179*J179,2)</f>
        <v>31200</v>
      </c>
      <c r="L179" s="156">
        <v>15</v>
      </c>
      <c r="M179" s="156">
        <f>G179*(1+L179/100)</f>
        <v>0</v>
      </c>
      <c r="N179" s="156">
        <v>0</v>
      </c>
      <c r="O179" s="156">
        <f>ROUND(E179*N179,2)</f>
        <v>0</v>
      </c>
      <c r="P179" s="156">
        <v>0</v>
      </c>
      <c r="Q179" s="156">
        <f>ROUND(E179*P179,2)</f>
        <v>0</v>
      </c>
      <c r="R179" s="156"/>
      <c r="S179" s="156" t="s">
        <v>485</v>
      </c>
      <c r="T179" s="156" t="s">
        <v>382</v>
      </c>
      <c r="U179" s="156">
        <v>0</v>
      </c>
      <c r="V179" s="156">
        <f>ROUND(E179*U179,2)</f>
        <v>0</v>
      </c>
      <c r="W179" s="156"/>
      <c r="X179" s="156" t="s">
        <v>383</v>
      </c>
      <c r="Y179" s="147"/>
      <c r="Z179" s="147"/>
      <c r="AA179" s="147"/>
      <c r="AB179" s="147"/>
      <c r="AC179" s="147"/>
      <c r="AD179" s="147"/>
      <c r="AE179" s="147"/>
      <c r="AF179" s="147" t="s">
        <v>384</v>
      </c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</row>
    <row r="180" spans="1:59" x14ac:dyDescent="0.2">
      <c r="A180" s="164" t="s">
        <v>376</v>
      </c>
      <c r="B180" s="165" t="s">
        <v>161</v>
      </c>
      <c r="C180" s="183" t="s">
        <v>162</v>
      </c>
      <c r="D180" s="166"/>
      <c r="E180" s="167"/>
      <c r="F180" s="168"/>
      <c r="G180" s="169">
        <f>SUMIF(AF181:AF210,"&lt;&gt;NOR",G181:G210)</f>
        <v>0</v>
      </c>
      <c r="H180" s="163"/>
      <c r="I180" s="163">
        <f>SUM(I181:I210)</f>
        <v>0</v>
      </c>
      <c r="J180" s="163"/>
      <c r="K180" s="163">
        <f>SUM(K181:K210)</f>
        <v>731312</v>
      </c>
      <c r="L180" s="163"/>
      <c r="M180" s="163">
        <f>SUM(M181:M210)</f>
        <v>0</v>
      </c>
      <c r="N180" s="163"/>
      <c r="O180" s="163">
        <f>SUM(O181:O210)</f>
        <v>0</v>
      </c>
      <c r="P180" s="163"/>
      <c r="Q180" s="163">
        <f>SUM(Q181:Q210)</f>
        <v>0</v>
      </c>
      <c r="R180" s="163"/>
      <c r="S180" s="163"/>
      <c r="T180" s="163"/>
      <c r="U180" s="163"/>
      <c r="V180" s="163">
        <f>SUM(V181:V210)</f>
        <v>0</v>
      </c>
      <c r="W180" s="163"/>
      <c r="X180" s="163"/>
      <c r="AF180" t="s">
        <v>377</v>
      </c>
    </row>
    <row r="181" spans="1:59" outlineLevel="1" x14ac:dyDescent="0.2">
      <c r="A181" s="176">
        <v>148</v>
      </c>
      <c r="B181" s="177" t="s">
        <v>2846</v>
      </c>
      <c r="C181" s="186" t="s">
        <v>3784</v>
      </c>
      <c r="D181" s="178" t="s">
        <v>429</v>
      </c>
      <c r="E181" s="179">
        <v>14</v>
      </c>
      <c r="F181" s="174"/>
      <c r="G181" s="181">
        <f t="shared" ref="G181:G210" si="42">ROUND(E181*F181,2)</f>
        <v>0</v>
      </c>
      <c r="H181" s="157">
        <v>0</v>
      </c>
      <c r="I181" s="156">
        <f t="shared" ref="I181:I210" si="43">ROUND(E181*H181,2)</f>
        <v>0</v>
      </c>
      <c r="J181" s="157">
        <v>3158</v>
      </c>
      <c r="K181" s="156">
        <f t="shared" ref="K181:K210" si="44">ROUND(E181*J181,2)</f>
        <v>44212</v>
      </c>
      <c r="L181" s="156">
        <v>15</v>
      </c>
      <c r="M181" s="156">
        <f t="shared" ref="M181:M210" si="45">G181*(1+L181/100)</f>
        <v>0</v>
      </c>
      <c r="N181" s="156">
        <v>0</v>
      </c>
      <c r="O181" s="156">
        <f t="shared" ref="O181:O210" si="46">ROUND(E181*N181,2)</f>
        <v>0</v>
      </c>
      <c r="P181" s="156">
        <v>0</v>
      </c>
      <c r="Q181" s="156">
        <f t="shared" ref="Q181:Q210" si="47">ROUND(E181*P181,2)</f>
        <v>0</v>
      </c>
      <c r="R181" s="156"/>
      <c r="S181" s="156" t="s">
        <v>485</v>
      </c>
      <c r="T181" s="156" t="s">
        <v>382</v>
      </c>
      <c r="U181" s="156">
        <v>0</v>
      </c>
      <c r="V181" s="156">
        <f t="shared" ref="V181:V210" si="48">ROUND(E181*U181,2)</f>
        <v>0</v>
      </c>
      <c r="W181" s="156"/>
      <c r="X181" s="156" t="s">
        <v>383</v>
      </c>
      <c r="Y181" s="147"/>
      <c r="Z181" s="147"/>
      <c r="AA181" s="147"/>
      <c r="AB181" s="147"/>
      <c r="AC181" s="147"/>
      <c r="AD181" s="147"/>
      <c r="AE181" s="147"/>
      <c r="AF181" s="147" t="s">
        <v>384</v>
      </c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</row>
    <row r="182" spans="1:59" outlineLevel="1" x14ac:dyDescent="0.2">
      <c r="A182" s="176">
        <v>149</v>
      </c>
      <c r="B182" s="177" t="s">
        <v>2848</v>
      </c>
      <c r="C182" s="186" t="s">
        <v>3784</v>
      </c>
      <c r="D182" s="178" t="s">
        <v>429</v>
      </c>
      <c r="E182" s="179">
        <v>2</v>
      </c>
      <c r="F182" s="174"/>
      <c r="G182" s="181">
        <f t="shared" si="42"/>
        <v>0</v>
      </c>
      <c r="H182" s="157">
        <v>0</v>
      </c>
      <c r="I182" s="156">
        <f t="shared" si="43"/>
        <v>0</v>
      </c>
      <c r="J182" s="157">
        <v>3346</v>
      </c>
      <c r="K182" s="156">
        <f t="shared" si="44"/>
        <v>6692</v>
      </c>
      <c r="L182" s="156">
        <v>15</v>
      </c>
      <c r="M182" s="156">
        <f t="shared" si="45"/>
        <v>0</v>
      </c>
      <c r="N182" s="156">
        <v>0</v>
      </c>
      <c r="O182" s="156">
        <f t="shared" si="46"/>
        <v>0</v>
      </c>
      <c r="P182" s="156">
        <v>0</v>
      </c>
      <c r="Q182" s="156">
        <f t="shared" si="47"/>
        <v>0</v>
      </c>
      <c r="R182" s="156"/>
      <c r="S182" s="156" t="s">
        <v>485</v>
      </c>
      <c r="T182" s="156" t="s">
        <v>382</v>
      </c>
      <c r="U182" s="156">
        <v>0</v>
      </c>
      <c r="V182" s="156">
        <f t="shared" si="48"/>
        <v>0</v>
      </c>
      <c r="W182" s="156"/>
      <c r="X182" s="156" t="s">
        <v>383</v>
      </c>
      <c r="Y182" s="147"/>
      <c r="Z182" s="147"/>
      <c r="AA182" s="147"/>
      <c r="AB182" s="147"/>
      <c r="AC182" s="147"/>
      <c r="AD182" s="147"/>
      <c r="AE182" s="147"/>
      <c r="AF182" s="147" t="s">
        <v>384</v>
      </c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</row>
    <row r="183" spans="1:59" outlineLevel="1" x14ac:dyDescent="0.2">
      <c r="A183" s="176">
        <v>150</v>
      </c>
      <c r="B183" s="177" t="s">
        <v>2849</v>
      </c>
      <c r="C183" s="186" t="s">
        <v>3784</v>
      </c>
      <c r="D183" s="178" t="s">
        <v>429</v>
      </c>
      <c r="E183" s="179">
        <v>3</v>
      </c>
      <c r="F183" s="174"/>
      <c r="G183" s="181">
        <f t="shared" si="42"/>
        <v>0</v>
      </c>
      <c r="H183" s="157">
        <v>0</v>
      </c>
      <c r="I183" s="156">
        <f t="shared" si="43"/>
        <v>0</v>
      </c>
      <c r="J183" s="157">
        <v>3533</v>
      </c>
      <c r="K183" s="156">
        <f t="shared" si="44"/>
        <v>10599</v>
      </c>
      <c r="L183" s="156">
        <v>15</v>
      </c>
      <c r="M183" s="156">
        <f t="shared" si="45"/>
        <v>0</v>
      </c>
      <c r="N183" s="156">
        <v>0</v>
      </c>
      <c r="O183" s="156">
        <f t="shared" si="46"/>
        <v>0</v>
      </c>
      <c r="P183" s="156">
        <v>0</v>
      </c>
      <c r="Q183" s="156">
        <f t="shared" si="47"/>
        <v>0</v>
      </c>
      <c r="R183" s="156"/>
      <c r="S183" s="156" t="s">
        <v>485</v>
      </c>
      <c r="T183" s="156" t="s">
        <v>382</v>
      </c>
      <c r="U183" s="156">
        <v>0</v>
      </c>
      <c r="V183" s="156">
        <f t="shared" si="48"/>
        <v>0</v>
      </c>
      <c r="W183" s="156"/>
      <c r="X183" s="156" t="s">
        <v>383</v>
      </c>
      <c r="Y183" s="147"/>
      <c r="Z183" s="147"/>
      <c r="AA183" s="147"/>
      <c r="AB183" s="147"/>
      <c r="AC183" s="147"/>
      <c r="AD183" s="147"/>
      <c r="AE183" s="147"/>
      <c r="AF183" s="147" t="s">
        <v>384</v>
      </c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</row>
    <row r="184" spans="1:59" ht="22.5" outlineLevel="1" x14ac:dyDescent="0.2">
      <c r="A184" s="176">
        <v>151</v>
      </c>
      <c r="B184" s="177" t="s">
        <v>2851</v>
      </c>
      <c r="C184" s="186" t="s">
        <v>3785</v>
      </c>
      <c r="D184" s="178" t="s">
        <v>429</v>
      </c>
      <c r="E184" s="179">
        <v>3</v>
      </c>
      <c r="F184" s="174"/>
      <c r="G184" s="181">
        <f t="shared" si="42"/>
        <v>0</v>
      </c>
      <c r="H184" s="157">
        <v>0</v>
      </c>
      <c r="I184" s="156">
        <f t="shared" si="43"/>
        <v>0</v>
      </c>
      <c r="J184" s="157">
        <v>7153</v>
      </c>
      <c r="K184" s="156">
        <f t="shared" si="44"/>
        <v>21459</v>
      </c>
      <c r="L184" s="156">
        <v>15</v>
      </c>
      <c r="M184" s="156">
        <f t="shared" si="45"/>
        <v>0</v>
      </c>
      <c r="N184" s="156">
        <v>0</v>
      </c>
      <c r="O184" s="156">
        <f t="shared" si="46"/>
        <v>0</v>
      </c>
      <c r="P184" s="156">
        <v>0</v>
      </c>
      <c r="Q184" s="156">
        <f t="shared" si="47"/>
        <v>0</v>
      </c>
      <c r="R184" s="156"/>
      <c r="S184" s="156" t="s">
        <v>485</v>
      </c>
      <c r="T184" s="156" t="s">
        <v>382</v>
      </c>
      <c r="U184" s="156">
        <v>0</v>
      </c>
      <c r="V184" s="156">
        <f t="shared" si="48"/>
        <v>0</v>
      </c>
      <c r="W184" s="156"/>
      <c r="X184" s="156" t="s">
        <v>383</v>
      </c>
      <c r="Y184" s="147"/>
      <c r="Z184" s="147"/>
      <c r="AA184" s="147"/>
      <c r="AB184" s="147"/>
      <c r="AC184" s="147"/>
      <c r="AD184" s="147"/>
      <c r="AE184" s="147"/>
      <c r="AF184" s="147" t="s">
        <v>384</v>
      </c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</row>
    <row r="185" spans="1:59" ht="22.5" outlineLevel="1" x14ac:dyDescent="0.2">
      <c r="A185" s="176">
        <v>152</v>
      </c>
      <c r="B185" s="177" t="s">
        <v>2853</v>
      </c>
      <c r="C185" s="186" t="s">
        <v>3785</v>
      </c>
      <c r="D185" s="178" t="s">
        <v>429</v>
      </c>
      <c r="E185" s="179">
        <v>8</v>
      </c>
      <c r="F185" s="174"/>
      <c r="G185" s="181">
        <f t="shared" si="42"/>
        <v>0</v>
      </c>
      <c r="H185" s="157">
        <v>0</v>
      </c>
      <c r="I185" s="156">
        <f t="shared" si="43"/>
        <v>0</v>
      </c>
      <c r="J185" s="157">
        <v>8322</v>
      </c>
      <c r="K185" s="156">
        <f t="shared" si="44"/>
        <v>66576</v>
      </c>
      <c r="L185" s="156">
        <v>15</v>
      </c>
      <c r="M185" s="156">
        <f t="shared" si="45"/>
        <v>0</v>
      </c>
      <c r="N185" s="156">
        <v>0</v>
      </c>
      <c r="O185" s="156">
        <f t="shared" si="46"/>
        <v>0</v>
      </c>
      <c r="P185" s="156">
        <v>0</v>
      </c>
      <c r="Q185" s="156">
        <f t="shared" si="47"/>
        <v>0</v>
      </c>
      <c r="R185" s="156"/>
      <c r="S185" s="156" t="s">
        <v>485</v>
      </c>
      <c r="T185" s="156" t="s">
        <v>382</v>
      </c>
      <c r="U185" s="156">
        <v>0</v>
      </c>
      <c r="V185" s="156">
        <f t="shared" si="48"/>
        <v>0</v>
      </c>
      <c r="W185" s="156"/>
      <c r="X185" s="156" t="s">
        <v>383</v>
      </c>
      <c r="Y185" s="147"/>
      <c r="Z185" s="147"/>
      <c r="AA185" s="147"/>
      <c r="AB185" s="147"/>
      <c r="AC185" s="147"/>
      <c r="AD185" s="147"/>
      <c r="AE185" s="147"/>
      <c r="AF185" s="147" t="s">
        <v>384</v>
      </c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</row>
    <row r="186" spans="1:59" ht="22.5" outlineLevel="1" x14ac:dyDescent="0.2">
      <c r="A186" s="176">
        <v>153</v>
      </c>
      <c r="B186" s="177" t="s">
        <v>2855</v>
      </c>
      <c r="C186" s="186" t="s">
        <v>3785</v>
      </c>
      <c r="D186" s="178" t="s">
        <v>429</v>
      </c>
      <c r="E186" s="179">
        <v>4</v>
      </c>
      <c r="F186" s="174"/>
      <c r="G186" s="181">
        <f t="shared" si="42"/>
        <v>0</v>
      </c>
      <c r="H186" s="157">
        <v>0</v>
      </c>
      <c r="I186" s="156">
        <f t="shared" si="43"/>
        <v>0</v>
      </c>
      <c r="J186" s="157">
        <v>8711</v>
      </c>
      <c r="K186" s="156">
        <f t="shared" si="44"/>
        <v>34844</v>
      </c>
      <c r="L186" s="156">
        <v>15</v>
      </c>
      <c r="M186" s="156">
        <f t="shared" si="45"/>
        <v>0</v>
      </c>
      <c r="N186" s="156">
        <v>0</v>
      </c>
      <c r="O186" s="156">
        <f t="shared" si="46"/>
        <v>0</v>
      </c>
      <c r="P186" s="156">
        <v>0</v>
      </c>
      <c r="Q186" s="156">
        <f t="shared" si="47"/>
        <v>0</v>
      </c>
      <c r="R186" s="156"/>
      <c r="S186" s="156" t="s">
        <v>485</v>
      </c>
      <c r="T186" s="156" t="s">
        <v>382</v>
      </c>
      <c r="U186" s="156">
        <v>0</v>
      </c>
      <c r="V186" s="156">
        <f t="shared" si="48"/>
        <v>0</v>
      </c>
      <c r="W186" s="156"/>
      <c r="X186" s="156" t="s">
        <v>383</v>
      </c>
      <c r="Y186" s="147"/>
      <c r="Z186" s="147"/>
      <c r="AA186" s="147"/>
      <c r="AB186" s="147"/>
      <c r="AC186" s="147"/>
      <c r="AD186" s="147"/>
      <c r="AE186" s="147"/>
      <c r="AF186" s="147" t="s">
        <v>384</v>
      </c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</row>
    <row r="187" spans="1:59" outlineLevel="1" x14ac:dyDescent="0.2">
      <c r="A187" s="176">
        <v>154</v>
      </c>
      <c r="B187" s="177" t="s">
        <v>2857</v>
      </c>
      <c r="C187" s="186" t="s">
        <v>3784</v>
      </c>
      <c r="D187" s="178" t="s">
        <v>429</v>
      </c>
      <c r="E187" s="179">
        <v>2</v>
      </c>
      <c r="F187" s="174"/>
      <c r="G187" s="181">
        <f t="shared" si="42"/>
        <v>0</v>
      </c>
      <c r="H187" s="157">
        <v>0</v>
      </c>
      <c r="I187" s="156">
        <f t="shared" si="43"/>
        <v>0</v>
      </c>
      <c r="J187" s="157">
        <v>3883</v>
      </c>
      <c r="K187" s="156">
        <f t="shared" si="44"/>
        <v>7766</v>
      </c>
      <c r="L187" s="156">
        <v>15</v>
      </c>
      <c r="M187" s="156">
        <f t="shared" si="45"/>
        <v>0</v>
      </c>
      <c r="N187" s="156">
        <v>0</v>
      </c>
      <c r="O187" s="156">
        <f t="shared" si="46"/>
        <v>0</v>
      </c>
      <c r="P187" s="156">
        <v>0</v>
      </c>
      <c r="Q187" s="156">
        <f t="shared" si="47"/>
        <v>0</v>
      </c>
      <c r="R187" s="156"/>
      <c r="S187" s="156" t="s">
        <v>485</v>
      </c>
      <c r="T187" s="156" t="s">
        <v>382</v>
      </c>
      <c r="U187" s="156">
        <v>0</v>
      </c>
      <c r="V187" s="156">
        <f t="shared" si="48"/>
        <v>0</v>
      </c>
      <c r="W187" s="156"/>
      <c r="X187" s="156" t="s">
        <v>383</v>
      </c>
      <c r="Y187" s="147"/>
      <c r="Z187" s="147"/>
      <c r="AA187" s="147"/>
      <c r="AB187" s="147"/>
      <c r="AC187" s="147"/>
      <c r="AD187" s="147"/>
      <c r="AE187" s="147"/>
      <c r="AF187" s="147" t="s">
        <v>384</v>
      </c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</row>
    <row r="188" spans="1:59" outlineLevel="1" x14ac:dyDescent="0.2">
      <c r="A188" s="176">
        <v>155</v>
      </c>
      <c r="B188" s="177" t="s">
        <v>2859</v>
      </c>
      <c r="C188" s="186" t="s">
        <v>3784</v>
      </c>
      <c r="D188" s="178" t="s">
        <v>429</v>
      </c>
      <c r="E188" s="179">
        <v>4</v>
      </c>
      <c r="F188" s="174"/>
      <c r="G188" s="181">
        <f t="shared" si="42"/>
        <v>0</v>
      </c>
      <c r="H188" s="157">
        <v>0</v>
      </c>
      <c r="I188" s="156">
        <f t="shared" si="43"/>
        <v>0</v>
      </c>
      <c r="J188" s="157">
        <v>4383</v>
      </c>
      <c r="K188" s="156">
        <f t="shared" si="44"/>
        <v>17532</v>
      </c>
      <c r="L188" s="156">
        <v>15</v>
      </c>
      <c r="M188" s="156">
        <f t="shared" si="45"/>
        <v>0</v>
      </c>
      <c r="N188" s="156">
        <v>0</v>
      </c>
      <c r="O188" s="156">
        <f t="shared" si="46"/>
        <v>0</v>
      </c>
      <c r="P188" s="156">
        <v>0</v>
      </c>
      <c r="Q188" s="156">
        <f t="shared" si="47"/>
        <v>0</v>
      </c>
      <c r="R188" s="156"/>
      <c r="S188" s="156" t="s">
        <v>485</v>
      </c>
      <c r="T188" s="156" t="s">
        <v>382</v>
      </c>
      <c r="U188" s="156">
        <v>0</v>
      </c>
      <c r="V188" s="156">
        <f t="shared" si="48"/>
        <v>0</v>
      </c>
      <c r="W188" s="156"/>
      <c r="X188" s="156" t="s">
        <v>383</v>
      </c>
      <c r="Y188" s="147"/>
      <c r="Z188" s="147"/>
      <c r="AA188" s="147"/>
      <c r="AB188" s="147"/>
      <c r="AC188" s="147"/>
      <c r="AD188" s="147"/>
      <c r="AE188" s="147"/>
      <c r="AF188" s="147" t="s">
        <v>384</v>
      </c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</row>
    <row r="189" spans="1:59" outlineLevel="1" x14ac:dyDescent="0.2">
      <c r="A189" s="176">
        <v>156</v>
      </c>
      <c r="B189" s="177" t="s">
        <v>2861</v>
      </c>
      <c r="C189" s="186" t="s">
        <v>3784</v>
      </c>
      <c r="D189" s="178" t="s">
        <v>429</v>
      </c>
      <c r="E189" s="179">
        <v>9</v>
      </c>
      <c r="F189" s="174"/>
      <c r="G189" s="181">
        <f t="shared" si="42"/>
        <v>0</v>
      </c>
      <c r="H189" s="157">
        <v>0</v>
      </c>
      <c r="I189" s="156">
        <f t="shared" si="43"/>
        <v>0</v>
      </c>
      <c r="J189" s="157">
        <v>4637</v>
      </c>
      <c r="K189" s="156">
        <f t="shared" si="44"/>
        <v>41733</v>
      </c>
      <c r="L189" s="156">
        <v>15</v>
      </c>
      <c r="M189" s="156">
        <f t="shared" si="45"/>
        <v>0</v>
      </c>
      <c r="N189" s="156">
        <v>0</v>
      </c>
      <c r="O189" s="156">
        <f t="shared" si="46"/>
        <v>0</v>
      </c>
      <c r="P189" s="156">
        <v>0</v>
      </c>
      <c r="Q189" s="156">
        <f t="shared" si="47"/>
        <v>0</v>
      </c>
      <c r="R189" s="156"/>
      <c r="S189" s="156" t="s">
        <v>485</v>
      </c>
      <c r="T189" s="156" t="s">
        <v>382</v>
      </c>
      <c r="U189" s="156">
        <v>0</v>
      </c>
      <c r="V189" s="156">
        <f t="shared" si="48"/>
        <v>0</v>
      </c>
      <c r="W189" s="156"/>
      <c r="X189" s="156" t="s">
        <v>383</v>
      </c>
      <c r="Y189" s="147"/>
      <c r="Z189" s="147"/>
      <c r="AA189" s="147"/>
      <c r="AB189" s="147"/>
      <c r="AC189" s="147"/>
      <c r="AD189" s="147"/>
      <c r="AE189" s="147"/>
      <c r="AF189" s="147" t="s">
        <v>384</v>
      </c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</row>
    <row r="190" spans="1:59" outlineLevel="1" x14ac:dyDescent="0.2">
      <c r="A190" s="176">
        <v>157</v>
      </c>
      <c r="B190" s="177" t="s">
        <v>2863</v>
      </c>
      <c r="C190" s="186" t="s">
        <v>3784</v>
      </c>
      <c r="D190" s="178" t="s">
        <v>429</v>
      </c>
      <c r="E190" s="179">
        <v>13</v>
      </c>
      <c r="F190" s="174"/>
      <c r="G190" s="181">
        <f t="shared" si="42"/>
        <v>0</v>
      </c>
      <c r="H190" s="157">
        <v>0</v>
      </c>
      <c r="I190" s="156">
        <f t="shared" si="43"/>
        <v>0</v>
      </c>
      <c r="J190" s="157">
        <v>4883</v>
      </c>
      <c r="K190" s="156">
        <f t="shared" si="44"/>
        <v>63479</v>
      </c>
      <c r="L190" s="156">
        <v>15</v>
      </c>
      <c r="M190" s="156">
        <f t="shared" si="45"/>
        <v>0</v>
      </c>
      <c r="N190" s="156">
        <v>0</v>
      </c>
      <c r="O190" s="156">
        <f t="shared" si="46"/>
        <v>0</v>
      </c>
      <c r="P190" s="156">
        <v>0</v>
      </c>
      <c r="Q190" s="156">
        <f t="shared" si="47"/>
        <v>0</v>
      </c>
      <c r="R190" s="156"/>
      <c r="S190" s="156" t="s">
        <v>485</v>
      </c>
      <c r="T190" s="156" t="s">
        <v>382</v>
      </c>
      <c r="U190" s="156">
        <v>0</v>
      </c>
      <c r="V190" s="156">
        <f t="shared" si="48"/>
        <v>0</v>
      </c>
      <c r="W190" s="156"/>
      <c r="X190" s="156" t="s">
        <v>383</v>
      </c>
      <c r="Y190" s="147"/>
      <c r="Z190" s="147"/>
      <c r="AA190" s="147"/>
      <c r="AB190" s="147"/>
      <c r="AC190" s="147"/>
      <c r="AD190" s="147"/>
      <c r="AE190" s="147"/>
      <c r="AF190" s="147" t="s">
        <v>384</v>
      </c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</row>
    <row r="191" spans="1:59" ht="22.5" outlineLevel="1" x14ac:dyDescent="0.2">
      <c r="A191" s="176">
        <v>158</v>
      </c>
      <c r="B191" s="177" t="s">
        <v>2865</v>
      </c>
      <c r="C191" s="186" t="s">
        <v>3785</v>
      </c>
      <c r="D191" s="178" t="s">
        <v>429</v>
      </c>
      <c r="E191" s="179">
        <v>2</v>
      </c>
      <c r="F191" s="174"/>
      <c r="G191" s="181">
        <f t="shared" si="42"/>
        <v>0</v>
      </c>
      <c r="H191" s="157">
        <v>0</v>
      </c>
      <c r="I191" s="156">
        <f t="shared" si="43"/>
        <v>0</v>
      </c>
      <c r="J191" s="157">
        <v>8499</v>
      </c>
      <c r="K191" s="156">
        <f t="shared" si="44"/>
        <v>16998</v>
      </c>
      <c r="L191" s="156">
        <v>15</v>
      </c>
      <c r="M191" s="156">
        <f t="shared" si="45"/>
        <v>0</v>
      </c>
      <c r="N191" s="156">
        <v>0</v>
      </c>
      <c r="O191" s="156">
        <f t="shared" si="46"/>
        <v>0</v>
      </c>
      <c r="P191" s="156">
        <v>0</v>
      </c>
      <c r="Q191" s="156">
        <f t="shared" si="47"/>
        <v>0</v>
      </c>
      <c r="R191" s="156"/>
      <c r="S191" s="156" t="s">
        <v>485</v>
      </c>
      <c r="T191" s="156" t="s">
        <v>382</v>
      </c>
      <c r="U191" s="156">
        <v>0</v>
      </c>
      <c r="V191" s="156">
        <f t="shared" si="48"/>
        <v>0</v>
      </c>
      <c r="W191" s="156"/>
      <c r="X191" s="156" t="s">
        <v>383</v>
      </c>
      <c r="Y191" s="147"/>
      <c r="Z191" s="147"/>
      <c r="AA191" s="147"/>
      <c r="AB191" s="147"/>
      <c r="AC191" s="147"/>
      <c r="AD191" s="147"/>
      <c r="AE191" s="147"/>
      <c r="AF191" s="147" t="s">
        <v>384</v>
      </c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</row>
    <row r="192" spans="1:59" outlineLevel="1" x14ac:dyDescent="0.2">
      <c r="A192" s="176">
        <v>159</v>
      </c>
      <c r="B192" s="177" t="s">
        <v>2867</v>
      </c>
      <c r="C192" s="186" t="s">
        <v>3784</v>
      </c>
      <c r="D192" s="178" t="s">
        <v>429</v>
      </c>
      <c r="E192" s="179">
        <v>7</v>
      </c>
      <c r="F192" s="174"/>
      <c r="G192" s="181">
        <f t="shared" si="42"/>
        <v>0</v>
      </c>
      <c r="H192" s="157">
        <v>0</v>
      </c>
      <c r="I192" s="156">
        <f t="shared" si="43"/>
        <v>0</v>
      </c>
      <c r="J192" s="157">
        <v>5138</v>
      </c>
      <c r="K192" s="156">
        <f t="shared" si="44"/>
        <v>35966</v>
      </c>
      <c r="L192" s="156">
        <v>15</v>
      </c>
      <c r="M192" s="156">
        <f t="shared" si="45"/>
        <v>0</v>
      </c>
      <c r="N192" s="156">
        <v>0</v>
      </c>
      <c r="O192" s="156">
        <f t="shared" si="46"/>
        <v>0</v>
      </c>
      <c r="P192" s="156">
        <v>0</v>
      </c>
      <c r="Q192" s="156">
        <f t="shared" si="47"/>
        <v>0</v>
      </c>
      <c r="R192" s="156"/>
      <c r="S192" s="156" t="s">
        <v>485</v>
      </c>
      <c r="T192" s="156" t="s">
        <v>382</v>
      </c>
      <c r="U192" s="156">
        <v>0</v>
      </c>
      <c r="V192" s="156">
        <f t="shared" si="48"/>
        <v>0</v>
      </c>
      <c r="W192" s="156"/>
      <c r="X192" s="156" t="s">
        <v>383</v>
      </c>
      <c r="Y192" s="147"/>
      <c r="Z192" s="147"/>
      <c r="AA192" s="147"/>
      <c r="AB192" s="147"/>
      <c r="AC192" s="147"/>
      <c r="AD192" s="147"/>
      <c r="AE192" s="147"/>
      <c r="AF192" s="147" t="s">
        <v>384</v>
      </c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</row>
    <row r="193" spans="1:59" outlineLevel="1" x14ac:dyDescent="0.2">
      <c r="A193" s="176">
        <v>160</v>
      </c>
      <c r="B193" s="177" t="s">
        <v>2869</v>
      </c>
      <c r="C193" s="186" t="s">
        <v>3784</v>
      </c>
      <c r="D193" s="178" t="s">
        <v>429</v>
      </c>
      <c r="E193" s="179">
        <v>7</v>
      </c>
      <c r="F193" s="174"/>
      <c r="G193" s="181">
        <f t="shared" si="42"/>
        <v>0</v>
      </c>
      <c r="H193" s="157">
        <v>0</v>
      </c>
      <c r="I193" s="156">
        <f t="shared" si="43"/>
        <v>0</v>
      </c>
      <c r="J193" s="157">
        <v>5384</v>
      </c>
      <c r="K193" s="156">
        <f t="shared" si="44"/>
        <v>37688</v>
      </c>
      <c r="L193" s="156">
        <v>15</v>
      </c>
      <c r="M193" s="156">
        <f t="shared" si="45"/>
        <v>0</v>
      </c>
      <c r="N193" s="156">
        <v>0</v>
      </c>
      <c r="O193" s="156">
        <f t="shared" si="46"/>
        <v>0</v>
      </c>
      <c r="P193" s="156">
        <v>0</v>
      </c>
      <c r="Q193" s="156">
        <f t="shared" si="47"/>
        <v>0</v>
      </c>
      <c r="R193" s="156"/>
      <c r="S193" s="156" t="s">
        <v>485</v>
      </c>
      <c r="T193" s="156" t="s">
        <v>382</v>
      </c>
      <c r="U193" s="156">
        <v>0</v>
      </c>
      <c r="V193" s="156">
        <f t="shared" si="48"/>
        <v>0</v>
      </c>
      <c r="W193" s="156"/>
      <c r="X193" s="156" t="s">
        <v>383</v>
      </c>
      <c r="Y193" s="147"/>
      <c r="Z193" s="147"/>
      <c r="AA193" s="147"/>
      <c r="AB193" s="147"/>
      <c r="AC193" s="147"/>
      <c r="AD193" s="147"/>
      <c r="AE193" s="147"/>
      <c r="AF193" s="147" t="s">
        <v>384</v>
      </c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</row>
    <row r="194" spans="1:59" ht="22.5" outlineLevel="1" x14ac:dyDescent="0.2">
      <c r="A194" s="176">
        <v>161</v>
      </c>
      <c r="B194" s="177" t="s">
        <v>2871</v>
      </c>
      <c r="C194" s="186" t="s">
        <v>3785</v>
      </c>
      <c r="D194" s="178" t="s">
        <v>429</v>
      </c>
      <c r="E194" s="179">
        <v>3</v>
      </c>
      <c r="F194" s="174"/>
      <c r="G194" s="181">
        <f t="shared" si="42"/>
        <v>0</v>
      </c>
      <c r="H194" s="157">
        <v>0</v>
      </c>
      <c r="I194" s="156">
        <f t="shared" si="43"/>
        <v>0</v>
      </c>
      <c r="J194" s="157">
        <v>9015</v>
      </c>
      <c r="K194" s="156">
        <f t="shared" si="44"/>
        <v>27045</v>
      </c>
      <c r="L194" s="156">
        <v>15</v>
      </c>
      <c r="M194" s="156">
        <f t="shared" si="45"/>
        <v>0</v>
      </c>
      <c r="N194" s="156">
        <v>0</v>
      </c>
      <c r="O194" s="156">
        <f t="shared" si="46"/>
        <v>0</v>
      </c>
      <c r="P194" s="156">
        <v>0</v>
      </c>
      <c r="Q194" s="156">
        <f t="shared" si="47"/>
        <v>0</v>
      </c>
      <c r="R194" s="156"/>
      <c r="S194" s="156" t="s">
        <v>485</v>
      </c>
      <c r="T194" s="156" t="s">
        <v>382</v>
      </c>
      <c r="U194" s="156">
        <v>0</v>
      </c>
      <c r="V194" s="156">
        <f t="shared" si="48"/>
        <v>0</v>
      </c>
      <c r="W194" s="156"/>
      <c r="X194" s="156" t="s">
        <v>383</v>
      </c>
      <c r="Y194" s="147"/>
      <c r="Z194" s="147"/>
      <c r="AA194" s="147"/>
      <c r="AB194" s="147"/>
      <c r="AC194" s="147"/>
      <c r="AD194" s="147"/>
      <c r="AE194" s="147"/>
      <c r="AF194" s="147" t="s">
        <v>384</v>
      </c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</row>
    <row r="195" spans="1:59" outlineLevel="1" x14ac:dyDescent="0.2">
      <c r="A195" s="176">
        <v>162</v>
      </c>
      <c r="B195" s="177" t="s">
        <v>2873</v>
      </c>
      <c r="C195" s="186" t="s">
        <v>3784</v>
      </c>
      <c r="D195" s="178" t="s">
        <v>429</v>
      </c>
      <c r="E195" s="179">
        <v>11</v>
      </c>
      <c r="F195" s="174"/>
      <c r="G195" s="181">
        <f t="shared" si="42"/>
        <v>0</v>
      </c>
      <c r="H195" s="157">
        <v>0</v>
      </c>
      <c r="I195" s="156">
        <f t="shared" si="43"/>
        <v>0</v>
      </c>
      <c r="J195" s="157">
        <v>5633</v>
      </c>
      <c r="K195" s="156">
        <f t="shared" si="44"/>
        <v>61963</v>
      </c>
      <c r="L195" s="156">
        <v>15</v>
      </c>
      <c r="M195" s="156">
        <f t="shared" si="45"/>
        <v>0</v>
      </c>
      <c r="N195" s="156">
        <v>0</v>
      </c>
      <c r="O195" s="156">
        <f t="shared" si="46"/>
        <v>0</v>
      </c>
      <c r="P195" s="156">
        <v>0</v>
      </c>
      <c r="Q195" s="156">
        <f t="shared" si="47"/>
        <v>0</v>
      </c>
      <c r="R195" s="156"/>
      <c r="S195" s="156" t="s">
        <v>485</v>
      </c>
      <c r="T195" s="156" t="s">
        <v>382</v>
      </c>
      <c r="U195" s="156">
        <v>0</v>
      </c>
      <c r="V195" s="156">
        <f t="shared" si="48"/>
        <v>0</v>
      </c>
      <c r="W195" s="156"/>
      <c r="X195" s="156" t="s">
        <v>383</v>
      </c>
      <c r="Y195" s="147"/>
      <c r="Z195" s="147"/>
      <c r="AA195" s="147"/>
      <c r="AB195" s="147"/>
      <c r="AC195" s="147"/>
      <c r="AD195" s="147"/>
      <c r="AE195" s="147"/>
      <c r="AF195" s="147" t="s">
        <v>384</v>
      </c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</row>
    <row r="196" spans="1:59" outlineLevel="1" x14ac:dyDescent="0.2">
      <c r="A196" s="176">
        <v>163</v>
      </c>
      <c r="B196" s="177" t="s">
        <v>2875</v>
      </c>
      <c r="C196" s="186" t="s">
        <v>3784</v>
      </c>
      <c r="D196" s="178" t="s">
        <v>429</v>
      </c>
      <c r="E196" s="179">
        <v>8</v>
      </c>
      <c r="F196" s="174"/>
      <c r="G196" s="181">
        <f t="shared" si="42"/>
        <v>0</v>
      </c>
      <c r="H196" s="157">
        <v>0</v>
      </c>
      <c r="I196" s="156">
        <f t="shared" si="43"/>
        <v>0</v>
      </c>
      <c r="J196" s="157">
        <v>5889</v>
      </c>
      <c r="K196" s="156">
        <f t="shared" si="44"/>
        <v>47112</v>
      </c>
      <c r="L196" s="156">
        <v>15</v>
      </c>
      <c r="M196" s="156">
        <f t="shared" si="45"/>
        <v>0</v>
      </c>
      <c r="N196" s="156">
        <v>0</v>
      </c>
      <c r="O196" s="156">
        <f t="shared" si="46"/>
        <v>0</v>
      </c>
      <c r="P196" s="156">
        <v>0</v>
      </c>
      <c r="Q196" s="156">
        <f t="shared" si="47"/>
        <v>0</v>
      </c>
      <c r="R196" s="156"/>
      <c r="S196" s="156" t="s">
        <v>485</v>
      </c>
      <c r="T196" s="156" t="s">
        <v>382</v>
      </c>
      <c r="U196" s="156">
        <v>0</v>
      </c>
      <c r="V196" s="156">
        <f t="shared" si="48"/>
        <v>0</v>
      </c>
      <c r="W196" s="156"/>
      <c r="X196" s="156" t="s">
        <v>383</v>
      </c>
      <c r="Y196" s="147"/>
      <c r="Z196" s="147"/>
      <c r="AA196" s="147"/>
      <c r="AB196" s="147"/>
      <c r="AC196" s="147"/>
      <c r="AD196" s="147"/>
      <c r="AE196" s="147"/>
      <c r="AF196" s="147" t="s">
        <v>384</v>
      </c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</row>
    <row r="197" spans="1:59" ht="22.5" outlineLevel="1" x14ac:dyDescent="0.2">
      <c r="A197" s="176">
        <v>164</v>
      </c>
      <c r="B197" s="177" t="s">
        <v>2877</v>
      </c>
      <c r="C197" s="186" t="s">
        <v>3785</v>
      </c>
      <c r="D197" s="178" t="s">
        <v>429</v>
      </c>
      <c r="E197" s="179">
        <v>2</v>
      </c>
      <c r="F197" s="174"/>
      <c r="G197" s="181">
        <f t="shared" si="42"/>
        <v>0</v>
      </c>
      <c r="H197" s="157">
        <v>0</v>
      </c>
      <c r="I197" s="156">
        <f t="shared" si="43"/>
        <v>0</v>
      </c>
      <c r="J197" s="157">
        <v>9527</v>
      </c>
      <c r="K197" s="156">
        <f t="shared" si="44"/>
        <v>19054</v>
      </c>
      <c r="L197" s="156">
        <v>15</v>
      </c>
      <c r="M197" s="156">
        <f t="shared" si="45"/>
        <v>0</v>
      </c>
      <c r="N197" s="156">
        <v>0</v>
      </c>
      <c r="O197" s="156">
        <f t="shared" si="46"/>
        <v>0</v>
      </c>
      <c r="P197" s="156">
        <v>0</v>
      </c>
      <c r="Q197" s="156">
        <f t="shared" si="47"/>
        <v>0</v>
      </c>
      <c r="R197" s="156"/>
      <c r="S197" s="156" t="s">
        <v>485</v>
      </c>
      <c r="T197" s="156" t="s">
        <v>382</v>
      </c>
      <c r="U197" s="156">
        <v>0</v>
      </c>
      <c r="V197" s="156">
        <f t="shared" si="48"/>
        <v>0</v>
      </c>
      <c r="W197" s="156"/>
      <c r="X197" s="156" t="s">
        <v>383</v>
      </c>
      <c r="Y197" s="147"/>
      <c r="Z197" s="147"/>
      <c r="AA197" s="147"/>
      <c r="AB197" s="147"/>
      <c r="AC197" s="147"/>
      <c r="AD197" s="147"/>
      <c r="AE197" s="147"/>
      <c r="AF197" s="147" t="s">
        <v>384</v>
      </c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</row>
    <row r="198" spans="1:59" ht="22.5" outlineLevel="1" x14ac:dyDescent="0.2">
      <c r="A198" s="176">
        <v>165</v>
      </c>
      <c r="B198" s="177" t="s">
        <v>2879</v>
      </c>
      <c r="C198" s="186" t="s">
        <v>3785</v>
      </c>
      <c r="D198" s="178" t="s">
        <v>429</v>
      </c>
      <c r="E198" s="179">
        <v>2</v>
      </c>
      <c r="F198" s="174"/>
      <c r="G198" s="181">
        <f t="shared" si="42"/>
        <v>0</v>
      </c>
      <c r="H198" s="157">
        <v>0</v>
      </c>
      <c r="I198" s="156">
        <f t="shared" si="43"/>
        <v>0</v>
      </c>
      <c r="J198" s="157">
        <v>10558</v>
      </c>
      <c r="K198" s="156">
        <f t="shared" si="44"/>
        <v>21116</v>
      </c>
      <c r="L198" s="156">
        <v>15</v>
      </c>
      <c r="M198" s="156">
        <f t="shared" si="45"/>
        <v>0</v>
      </c>
      <c r="N198" s="156">
        <v>0</v>
      </c>
      <c r="O198" s="156">
        <f t="shared" si="46"/>
        <v>0</v>
      </c>
      <c r="P198" s="156">
        <v>0</v>
      </c>
      <c r="Q198" s="156">
        <f t="shared" si="47"/>
        <v>0</v>
      </c>
      <c r="R198" s="156"/>
      <c r="S198" s="156" t="s">
        <v>485</v>
      </c>
      <c r="T198" s="156" t="s">
        <v>382</v>
      </c>
      <c r="U198" s="156">
        <v>0</v>
      </c>
      <c r="V198" s="156">
        <f t="shared" si="48"/>
        <v>0</v>
      </c>
      <c r="W198" s="156"/>
      <c r="X198" s="156" t="s">
        <v>383</v>
      </c>
      <c r="Y198" s="147"/>
      <c r="Z198" s="147"/>
      <c r="AA198" s="147"/>
      <c r="AB198" s="147"/>
      <c r="AC198" s="147"/>
      <c r="AD198" s="147"/>
      <c r="AE198" s="147"/>
      <c r="AF198" s="147" t="s">
        <v>384</v>
      </c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</row>
    <row r="199" spans="1:59" ht="22.5" outlineLevel="1" x14ac:dyDescent="0.2">
      <c r="A199" s="176">
        <v>166</v>
      </c>
      <c r="B199" s="177" t="s">
        <v>2881</v>
      </c>
      <c r="C199" s="186" t="s">
        <v>3785</v>
      </c>
      <c r="D199" s="178" t="s">
        <v>429</v>
      </c>
      <c r="E199" s="179">
        <v>1</v>
      </c>
      <c r="F199" s="174"/>
      <c r="G199" s="181">
        <f t="shared" si="42"/>
        <v>0</v>
      </c>
      <c r="H199" s="157">
        <v>0</v>
      </c>
      <c r="I199" s="156">
        <f t="shared" si="43"/>
        <v>0</v>
      </c>
      <c r="J199" s="157">
        <v>11587</v>
      </c>
      <c r="K199" s="156">
        <f t="shared" si="44"/>
        <v>11587</v>
      </c>
      <c r="L199" s="156">
        <v>15</v>
      </c>
      <c r="M199" s="156">
        <f t="shared" si="45"/>
        <v>0</v>
      </c>
      <c r="N199" s="156">
        <v>0</v>
      </c>
      <c r="O199" s="156">
        <f t="shared" si="46"/>
        <v>0</v>
      </c>
      <c r="P199" s="156">
        <v>0</v>
      </c>
      <c r="Q199" s="156">
        <f t="shared" si="47"/>
        <v>0</v>
      </c>
      <c r="R199" s="156"/>
      <c r="S199" s="156" t="s">
        <v>485</v>
      </c>
      <c r="T199" s="156" t="s">
        <v>382</v>
      </c>
      <c r="U199" s="156">
        <v>0</v>
      </c>
      <c r="V199" s="156">
        <f t="shared" si="48"/>
        <v>0</v>
      </c>
      <c r="W199" s="156"/>
      <c r="X199" s="156" t="s">
        <v>383</v>
      </c>
      <c r="Y199" s="147"/>
      <c r="Z199" s="147"/>
      <c r="AA199" s="147"/>
      <c r="AB199" s="147"/>
      <c r="AC199" s="147"/>
      <c r="AD199" s="147"/>
      <c r="AE199" s="147"/>
      <c r="AF199" s="147" t="s">
        <v>384</v>
      </c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</row>
    <row r="200" spans="1:59" outlineLevel="1" x14ac:dyDescent="0.2">
      <c r="A200" s="176">
        <v>167</v>
      </c>
      <c r="B200" s="177" t="s">
        <v>2883</v>
      </c>
      <c r="C200" s="186" t="s">
        <v>3786</v>
      </c>
      <c r="D200" s="178" t="s">
        <v>429</v>
      </c>
      <c r="E200" s="179">
        <v>1</v>
      </c>
      <c r="F200" s="174"/>
      <c r="G200" s="181">
        <f t="shared" si="42"/>
        <v>0</v>
      </c>
      <c r="H200" s="157">
        <v>0</v>
      </c>
      <c r="I200" s="156">
        <f t="shared" si="43"/>
        <v>0</v>
      </c>
      <c r="J200" s="157">
        <v>6385</v>
      </c>
      <c r="K200" s="156">
        <f t="shared" si="44"/>
        <v>6385</v>
      </c>
      <c r="L200" s="156">
        <v>15</v>
      </c>
      <c r="M200" s="156">
        <f t="shared" si="45"/>
        <v>0</v>
      </c>
      <c r="N200" s="156">
        <v>0</v>
      </c>
      <c r="O200" s="156">
        <f t="shared" si="46"/>
        <v>0</v>
      </c>
      <c r="P200" s="156">
        <v>0</v>
      </c>
      <c r="Q200" s="156">
        <f t="shared" si="47"/>
        <v>0</v>
      </c>
      <c r="R200" s="156"/>
      <c r="S200" s="156" t="s">
        <v>485</v>
      </c>
      <c r="T200" s="156" t="s">
        <v>382</v>
      </c>
      <c r="U200" s="156">
        <v>0</v>
      </c>
      <c r="V200" s="156">
        <f t="shared" si="48"/>
        <v>0</v>
      </c>
      <c r="W200" s="156"/>
      <c r="X200" s="156" t="s">
        <v>383</v>
      </c>
      <c r="Y200" s="147"/>
      <c r="Z200" s="147"/>
      <c r="AA200" s="147"/>
      <c r="AB200" s="147"/>
      <c r="AC200" s="147"/>
      <c r="AD200" s="147"/>
      <c r="AE200" s="147"/>
      <c r="AF200" s="147" t="s">
        <v>384</v>
      </c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</row>
    <row r="201" spans="1:59" outlineLevel="1" x14ac:dyDescent="0.2">
      <c r="A201" s="176">
        <v>168</v>
      </c>
      <c r="B201" s="177" t="s">
        <v>2885</v>
      </c>
      <c r="C201" s="186" t="s">
        <v>3784</v>
      </c>
      <c r="D201" s="178" t="s">
        <v>429</v>
      </c>
      <c r="E201" s="179">
        <v>1</v>
      </c>
      <c r="F201" s="174"/>
      <c r="G201" s="181">
        <f t="shared" si="42"/>
        <v>0</v>
      </c>
      <c r="H201" s="157">
        <v>0</v>
      </c>
      <c r="I201" s="156">
        <f t="shared" si="43"/>
        <v>0</v>
      </c>
      <c r="J201" s="157">
        <v>5079</v>
      </c>
      <c r="K201" s="156">
        <f t="shared" si="44"/>
        <v>5079</v>
      </c>
      <c r="L201" s="156">
        <v>15</v>
      </c>
      <c r="M201" s="156">
        <f t="shared" si="45"/>
        <v>0</v>
      </c>
      <c r="N201" s="156">
        <v>0</v>
      </c>
      <c r="O201" s="156">
        <f t="shared" si="46"/>
        <v>0</v>
      </c>
      <c r="P201" s="156">
        <v>0</v>
      </c>
      <c r="Q201" s="156">
        <f t="shared" si="47"/>
        <v>0</v>
      </c>
      <c r="R201" s="156"/>
      <c r="S201" s="156" t="s">
        <v>485</v>
      </c>
      <c r="T201" s="156" t="s">
        <v>382</v>
      </c>
      <c r="U201" s="156">
        <v>0</v>
      </c>
      <c r="V201" s="156">
        <f t="shared" si="48"/>
        <v>0</v>
      </c>
      <c r="W201" s="156"/>
      <c r="X201" s="156" t="s">
        <v>383</v>
      </c>
      <c r="Y201" s="147"/>
      <c r="Z201" s="147"/>
      <c r="AA201" s="147"/>
      <c r="AB201" s="147"/>
      <c r="AC201" s="147"/>
      <c r="AD201" s="147"/>
      <c r="AE201" s="147"/>
      <c r="AF201" s="147" t="s">
        <v>384</v>
      </c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</row>
    <row r="202" spans="1:59" outlineLevel="1" x14ac:dyDescent="0.2">
      <c r="A202" s="176">
        <v>169</v>
      </c>
      <c r="B202" s="177" t="s">
        <v>2887</v>
      </c>
      <c r="C202" s="186" t="s">
        <v>3784</v>
      </c>
      <c r="D202" s="178" t="s">
        <v>429</v>
      </c>
      <c r="E202" s="179">
        <v>3</v>
      </c>
      <c r="F202" s="174"/>
      <c r="G202" s="181">
        <f t="shared" si="42"/>
        <v>0</v>
      </c>
      <c r="H202" s="157">
        <v>0</v>
      </c>
      <c r="I202" s="156">
        <f t="shared" si="43"/>
        <v>0</v>
      </c>
      <c r="J202" s="157">
        <v>5384</v>
      </c>
      <c r="K202" s="156">
        <f t="shared" si="44"/>
        <v>16152</v>
      </c>
      <c r="L202" s="156">
        <v>15</v>
      </c>
      <c r="M202" s="156">
        <f t="shared" si="45"/>
        <v>0</v>
      </c>
      <c r="N202" s="156">
        <v>0</v>
      </c>
      <c r="O202" s="156">
        <f t="shared" si="46"/>
        <v>0</v>
      </c>
      <c r="P202" s="156">
        <v>0</v>
      </c>
      <c r="Q202" s="156">
        <f t="shared" si="47"/>
        <v>0</v>
      </c>
      <c r="R202" s="156"/>
      <c r="S202" s="156" t="s">
        <v>485</v>
      </c>
      <c r="T202" s="156" t="s">
        <v>382</v>
      </c>
      <c r="U202" s="156">
        <v>0</v>
      </c>
      <c r="V202" s="156">
        <f t="shared" si="48"/>
        <v>0</v>
      </c>
      <c r="W202" s="156"/>
      <c r="X202" s="156" t="s">
        <v>383</v>
      </c>
      <c r="Y202" s="147"/>
      <c r="Z202" s="147"/>
      <c r="AA202" s="147"/>
      <c r="AB202" s="147"/>
      <c r="AC202" s="147"/>
      <c r="AD202" s="147"/>
      <c r="AE202" s="147"/>
      <c r="AF202" s="147" t="s">
        <v>384</v>
      </c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</row>
    <row r="203" spans="1:59" outlineLevel="1" x14ac:dyDescent="0.2">
      <c r="A203" s="176">
        <v>170</v>
      </c>
      <c r="B203" s="177" t="s">
        <v>2889</v>
      </c>
      <c r="C203" s="186" t="s">
        <v>3784</v>
      </c>
      <c r="D203" s="178" t="s">
        <v>429</v>
      </c>
      <c r="E203" s="179">
        <v>3</v>
      </c>
      <c r="F203" s="174"/>
      <c r="G203" s="181">
        <f t="shared" si="42"/>
        <v>0</v>
      </c>
      <c r="H203" s="157">
        <v>0</v>
      </c>
      <c r="I203" s="156">
        <f t="shared" si="43"/>
        <v>0</v>
      </c>
      <c r="J203" s="157">
        <v>5690</v>
      </c>
      <c r="K203" s="156">
        <f t="shared" si="44"/>
        <v>17070</v>
      </c>
      <c r="L203" s="156">
        <v>15</v>
      </c>
      <c r="M203" s="156">
        <f t="shared" si="45"/>
        <v>0</v>
      </c>
      <c r="N203" s="156">
        <v>0</v>
      </c>
      <c r="O203" s="156">
        <f t="shared" si="46"/>
        <v>0</v>
      </c>
      <c r="P203" s="156">
        <v>0</v>
      </c>
      <c r="Q203" s="156">
        <f t="shared" si="47"/>
        <v>0</v>
      </c>
      <c r="R203" s="156"/>
      <c r="S203" s="156" t="s">
        <v>485</v>
      </c>
      <c r="T203" s="156" t="s">
        <v>382</v>
      </c>
      <c r="U203" s="156">
        <v>0</v>
      </c>
      <c r="V203" s="156">
        <f t="shared" si="48"/>
        <v>0</v>
      </c>
      <c r="W203" s="156"/>
      <c r="X203" s="156" t="s">
        <v>383</v>
      </c>
      <c r="Y203" s="147"/>
      <c r="Z203" s="147"/>
      <c r="AA203" s="147"/>
      <c r="AB203" s="147"/>
      <c r="AC203" s="147"/>
      <c r="AD203" s="147"/>
      <c r="AE203" s="147"/>
      <c r="AF203" s="147" t="s">
        <v>384</v>
      </c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</row>
    <row r="204" spans="1:59" outlineLevel="1" x14ac:dyDescent="0.2">
      <c r="A204" s="176">
        <v>171</v>
      </c>
      <c r="B204" s="177" t="s">
        <v>2891</v>
      </c>
      <c r="C204" s="186" t="s">
        <v>3784</v>
      </c>
      <c r="D204" s="178" t="s">
        <v>429</v>
      </c>
      <c r="E204" s="179">
        <v>1</v>
      </c>
      <c r="F204" s="174"/>
      <c r="G204" s="181">
        <f t="shared" si="42"/>
        <v>0</v>
      </c>
      <c r="H204" s="157">
        <v>0</v>
      </c>
      <c r="I204" s="156">
        <f t="shared" si="43"/>
        <v>0</v>
      </c>
      <c r="J204" s="157">
        <v>5993</v>
      </c>
      <c r="K204" s="156">
        <f t="shared" si="44"/>
        <v>5993</v>
      </c>
      <c r="L204" s="156">
        <v>15</v>
      </c>
      <c r="M204" s="156">
        <f t="shared" si="45"/>
        <v>0</v>
      </c>
      <c r="N204" s="156">
        <v>0</v>
      </c>
      <c r="O204" s="156">
        <f t="shared" si="46"/>
        <v>0</v>
      </c>
      <c r="P204" s="156">
        <v>0</v>
      </c>
      <c r="Q204" s="156">
        <f t="shared" si="47"/>
        <v>0</v>
      </c>
      <c r="R204" s="156"/>
      <c r="S204" s="156" t="s">
        <v>485</v>
      </c>
      <c r="T204" s="156" t="s">
        <v>382</v>
      </c>
      <c r="U204" s="156">
        <v>0</v>
      </c>
      <c r="V204" s="156">
        <f t="shared" si="48"/>
        <v>0</v>
      </c>
      <c r="W204" s="156"/>
      <c r="X204" s="156" t="s">
        <v>383</v>
      </c>
      <c r="Y204" s="147"/>
      <c r="Z204" s="147"/>
      <c r="AA204" s="147"/>
      <c r="AB204" s="147"/>
      <c r="AC204" s="147"/>
      <c r="AD204" s="147"/>
      <c r="AE204" s="147"/>
      <c r="AF204" s="147" t="s">
        <v>384</v>
      </c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</row>
    <row r="205" spans="1:59" outlineLevel="1" x14ac:dyDescent="0.2">
      <c r="A205" s="176">
        <v>172</v>
      </c>
      <c r="B205" s="177" t="s">
        <v>2893</v>
      </c>
      <c r="C205" s="186" t="s">
        <v>3784</v>
      </c>
      <c r="D205" s="178" t="s">
        <v>429</v>
      </c>
      <c r="E205" s="179">
        <v>1</v>
      </c>
      <c r="F205" s="174"/>
      <c r="G205" s="181">
        <f t="shared" si="42"/>
        <v>0</v>
      </c>
      <c r="H205" s="157">
        <v>0</v>
      </c>
      <c r="I205" s="156">
        <f t="shared" si="43"/>
        <v>0</v>
      </c>
      <c r="J205" s="157">
        <v>7818</v>
      </c>
      <c r="K205" s="156">
        <f t="shared" si="44"/>
        <v>7818</v>
      </c>
      <c r="L205" s="156">
        <v>15</v>
      </c>
      <c r="M205" s="156">
        <f t="shared" si="45"/>
        <v>0</v>
      </c>
      <c r="N205" s="156">
        <v>0</v>
      </c>
      <c r="O205" s="156">
        <f t="shared" si="46"/>
        <v>0</v>
      </c>
      <c r="P205" s="156">
        <v>0</v>
      </c>
      <c r="Q205" s="156">
        <f t="shared" si="47"/>
        <v>0</v>
      </c>
      <c r="R205" s="156"/>
      <c r="S205" s="156" t="s">
        <v>485</v>
      </c>
      <c r="T205" s="156" t="s">
        <v>382</v>
      </c>
      <c r="U205" s="156">
        <v>0</v>
      </c>
      <c r="V205" s="156">
        <f t="shared" si="48"/>
        <v>0</v>
      </c>
      <c r="W205" s="156"/>
      <c r="X205" s="156" t="s">
        <v>383</v>
      </c>
      <c r="Y205" s="147"/>
      <c r="Z205" s="147"/>
      <c r="AA205" s="147"/>
      <c r="AB205" s="147"/>
      <c r="AC205" s="147"/>
      <c r="AD205" s="147"/>
      <c r="AE205" s="147"/>
      <c r="AF205" s="147" t="s">
        <v>384</v>
      </c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</row>
    <row r="206" spans="1:59" ht="22.5" outlineLevel="1" x14ac:dyDescent="0.2">
      <c r="A206" s="176">
        <v>173</v>
      </c>
      <c r="B206" s="177" t="s">
        <v>2895</v>
      </c>
      <c r="C206" s="186" t="s">
        <v>3787</v>
      </c>
      <c r="D206" s="178" t="s">
        <v>429</v>
      </c>
      <c r="E206" s="179">
        <v>3</v>
      </c>
      <c r="F206" s="174"/>
      <c r="G206" s="181">
        <f t="shared" si="42"/>
        <v>0</v>
      </c>
      <c r="H206" s="157">
        <v>0</v>
      </c>
      <c r="I206" s="156">
        <f t="shared" si="43"/>
        <v>0</v>
      </c>
      <c r="J206" s="157">
        <v>6500</v>
      </c>
      <c r="K206" s="156">
        <f t="shared" si="44"/>
        <v>19500</v>
      </c>
      <c r="L206" s="156">
        <v>15</v>
      </c>
      <c r="M206" s="156">
        <f t="shared" si="45"/>
        <v>0</v>
      </c>
      <c r="N206" s="156">
        <v>0</v>
      </c>
      <c r="O206" s="156">
        <f t="shared" si="46"/>
        <v>0</v>
      </c>
      <c r="P206" s="156">
        <v>0</v>
      </c>
      <c r="Q206" s="156">
        <f t="shared" si="47"/>
        <v>0</v>
      </c>
      <c r="R206" s="156"/>
      <c r="S206" s="156" t="s">
        <v>485</v>
      </c>
      <c r="T206" s="156" t="s">
        <v>382</v>
      </c>
      <c r="U206" s="156">
        <v>0</v>
      </c>
      <c r="V206" s="156">
        <f t="shared" si="48"/>
        <v>0</v>
      </c>
      <c r="W206" s="156"/>
      <c r="X206" s="156" t="s">
        <v>383</v>
      </c>
      <c r="Y206" s="147"/>
      <c r="Z206" s="147"/>
      <c r="AA206" s="147"/>
      <c r="AB206" s="147"/>
      <c r="AC206" s="147"/>
      <c r="AD206" s="147"/>
      <c r="AE206" s="147"/>
      <c r="AF206" s="147" t="s">
        <v>384</v>
      </c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</row>
    <row r="207" spans="1:59" ht="22.5" outlineLevel="1" x14ac:dyDescent="0.2">
      <c r="A207" s="176">
        <v>174</v>
      </c>
      <c r="B207" s="177" t="s">
        <v>2897</v>
      </c>
      <c r="C207" s="186" t="s">
        <v>3788</v>
      </c>
      <c r="D207" s="178" t="s">
        <v>429</v>
      </c>
      <c r="E207" s="179">
        <v>1</v>
      </c>
      <c r="F207" s="174"/>
      <c r="G207" s="181">
        <f t="shared" si="42"/>
        <v>0</v>
      </c>
      <c r="H207" s="157">
        <v>0</v>
      </c>
      <c r="I207" s="156">
        <f t="shared" si="43"/>
        <v>0</v>
      </c>
      <c r="J207" s="157">
        <v>1948</v>
      </c>
      <c r="K207" s="156">
        <f t="shared" si="44"/>
        <v>1948</v>
      </c>
      <c r="L207" s="156">
        <v>15</v>
      </c>
      <c r="M207" s="156">
        <f t="shared" si="45"/>
        <v>0</v>
      </c>
      <c r="N207" s="156">
        <v>0</v>
      </c>
      <c r="O207" s="156">
        <f t="shared" si="46"/>
        <v>0</v>
      </c>
      <c r="P207" s="156">
        <v>0</v>
      </c>
      <c r="Q207" s="156">
        <f t="shared" si="47"/>
        <v>0</v>
      </c>
      <c r="R207" s="156"/>
      <c r="S207" s="156" t="s">
        <v>485</v>
      </c>
      <c r="T207" s="156" t="s">
        <v>382</v>
      </c>
      <c r="U207" s="156">
        <v>0</v>
      </c>
      <c r="V207" s="156">
        <f t="shared" si="48"/>
        <v>0</v>
      </c>
      <c r="W207" s="156"/>
      <c r="X207" s="156" t="s">
        <v>383</v>
      </c>
      <c r="Y207" s="147"/>
      <c r="Z207" s="147"/>
      <c r="AA207" s="147"/>
      <c r="AB207" s="147"/>
      <c r="AC207" s="147"/>
      <c r="AD207" s="147"/>
      <c r="AE207" s="147"/>
      <c r="AF207" s="147" t="s">
        <v>384</v>
      </c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</row>
    <row r="208" spans="1:59" ht="22.5" outlineLevel="1" x14ac:dyDescent="0.2">
      <c r="A208" s="176">
        <v>175</v>
      </c>
      <c r="B208" s="177" t="s">
        <v>2899</v>
      </c>
      <c r="C208" s="186" t="s">
        <v>3789</v>
      </c>
      <c r="D208" s="178" t="s">
        <v>429</v>
      </c>
      <c r="E208" s="179">
        <v>3</v>
      </c>
      <c r="F208" s="174"/>
      <c r="G208" s="181">
        <f t="shared" si="42"/>
        <v>0</v>
      </c>
      <c r="H208" s="157">
        <v>0</v>
      </c>
      <c r="I208" s="156">
        <f t="shared" si="43"/>
        <v>0</v>
      </c>
      <c r="J208" s="157">
        <v>2370</v>
      </c>
      <c r="K208" s="156">
        <f t="shared" si="44"/>
        <v>7110</v>
      </c>
      <c r="L208" s="156">
        <v>15</v>
      </c>
      <c r="M208" s="156">
        <f t="shared" si="45"/>
        <v>0</v>
      </c>
      <c r="N208" s="156">
        <v>0</v>
      </c>
      <c r="O208" s="156">
        <f t="shared" si="46"/>
        <v>0</v>
      </c>
      <c r="P208" s="156">
        <v>0</v>
      </c>
      <c r="Q208" s="156">
        <f t="shared" si="47"/>
        <v>0</v>
      </c>
      <c r="R208" s="156"/>
      <c r="S208" s="156" t="s">
        <v>485</v>
      </c>
      <c r="T208" s="156" t="s">
        <v>382</v>
      </c>
      <c r="U208" s="156">
        <v>0</v>
      </c>
      <c r="V208" s="156">
        <f t="shared" si="48"/>
        <v>0</v>
      </c>
      <c r="W208" s="156"/>
      <c r="X208" s="156" t="s">
        <v>383</v>
      </c>
      <c r="Y208" s="147"/>
      <c r="Z208" s="147"/>
      <c r="AA208" s="147"/>
      <c r="AB208" s="147"/>
      <c r="AC208" s="147"/>
      <c r="AD208" s="147"/>
      <c r="AE208" s="147"/>
      <c r="AF208" s="147" t="s">
        <v>384</v>
      </c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</row>
    <row r="209" spans="1:59" ht="22.5" outlineLevel="1" x14ac:dyDescent="0.2">
      <c r="A209" s="176">
        <v>176</v>
      </c>
      <c r="B209" s="177" t="s">
        <v>2901</v>
      </c>
      <c r="C209" s="186" t="s">
        <v>3790</v>
      </c>
      <c r="D209" s="178" t="s">
        <v>429</v>
      </c>
      <c r="E209" s="179">
        <v>10</v>
      </c>
      <c r="F209" s="174"/>
      <c r="G209" s="181">
        <f t="shared" si="42"/>
        <v>0</v>
      </c>
      <c r="H209" s="157">
        <v>0</v>
      </c>
      <c r="I209" s="156">
        <f t="shared" si="43"/>
        <v>0</v>
      </c>
      <c r="J209" s="157">
        <v>2494</v>
      </c>
      <c r="K209" s="156">
        <f t="shared" si="44"/>
        <v>24940</v>
      </c>
      <c r="L209" s="156">
        <v>15</v>
      </c>
      <c r="M209" s="156">
        <f t="shared" si="45"/>
        <v>0</v>
      </c>
      <c r="N209" s="156">
        <v>0</v>
      </c>
      <c r="O209" s="156">
        <f t="shared" si="46"/>
        <v>0</v>
      </c>
      <c r="P209" s="156">
        <v>0</v>
      </c>
      <c r="Q209" s="156">
        <f t="shared" si="47"/>
        <v>0</v>
      </c>
      <c r="R209" s="156"/>
      <c r="S209" s="156" t="s">
        <v>485</v>
      </c>
      <c r="T209" s="156" t="s">
        <v>382</v>
      </c>
      <c r="U209" s="156">
        <v>0</v>
      </c>
      <c r="V209" s="156">
        <f t="shared" si="48"/>
        <v>0</v>
      </c>
      <c r="W209" s="156"/>
      <c r="X209" s="156" t="s">
        <v>383</v>
      </c>
      <c r="Y209" s="147"/>
      <c r="Z209" s="147"/>
      <c r="AA209" s="147"/>
      <c r="AB209" s="147"/>
      <c r="AC209" s="147"/>
      <c r="AD209" s="147"/>
      <c r="AE209" s="147"/>
      <c r="AF209" s="147" t="s">
        <v>384</v>
      </c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</row>
    <row r="210" spans="1:59" ht="22.5" outlineLevel="1" x14ac:dyDescent="0.2">
      <c r="A210" s="176">
        <v>177</v>
      </c>
      <c r="B210" s="177" t="s">
        <v>2903</v>
      </c>
      <c r="C210" s="186" t="s">
        <v>3791</v>
      </c>
      <c r="D210" s="178" t="s">
        <v>429</v>
      </c>
      <c r="E210" s="179">
        <v>8</v>
      </c>
      <c r="F210" s="174"/>
      <c r="G210" s="181">
        <f t="shared" si="42"/>
        <v>0</v>
      </c>
      <c r="H210" s="157">
        <v>0</v>
      </c>
      <c r="I210" s="156">
        <f t="shared" si="43"/>
        <v>0</v>
      </c>
      <c r="J210" s="157">
        <v>3237</v>
      </c>
      <c r="K210" s="156">
        <f t="shared" si="44"/>
        <v>25896</v>
      </c>
      <c r="L210" s="156">
        <v>15</v>
      </c>
      <c r="M210" s="156">
        <f t="shared" si="45"/>
        <v>0</v>
      </c>
      <c r="N210" s="156">
        <v>0</v>
      </c>
      <c r="O210" s="156">
        <f t="shared" si="46"/>
        <v>0</v>
      </c>
      <c r="P210" s="156">
        <v>0</v>
      </c>
      <c r="Q210" s="156">
        <f t="shared" si="47"/>
        <v>0</v>
      </c>
      <c r="R210" s="156"/>
      <c r="S210" s="156" t="s">
        <v>485</v>
      </c>
      <c r="T210" s="156" t="s">
        <v>382</v>
      </c>
      <c r="U210" s="156">
        <v>0</v>
      </c>
      <c r="V210" s="156">
        <f t="shared" si="48"/>
        <v>0</v>
      </c>
      <c r="W210" s="156"/>
      <c r="X210" s="156" t="s">
        <v>383</v>
      </c>
      <c r="Y210" s="147"/>
      <c r="Z210" s="147"/>
      <c r="AA210" s="147"/>
      <c r="AB210" s="147"/>
      <c r="AC210" s="147"/>
      <c r="AD210" s="147"/>
      <c r="AE210" s="147"/>
      <c r="AF210" s="147" t="s">
        <v>384</v>
      </c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</row>
    <row r="211" spans="1:59" x14ac:dyDescent="0.2">
      <c r="A211" s="164" t="s">
        <v>376</v>
      </c>
      <c r="B211" s="165" t="s">
        <v>163</v>
      </c>
      <c r="C211" s="183" t="s">
        <v>164</v>
      </c>
      <c r="D211" s="166"/>
      <c r="E211" s="167"/>
      <c r="F211" s="168"/>
      <c r="G211" s="169">
        <f>SUMIF(AF212:AF229,"&lt;&gt;NOR",G212:G229)</f>
        <v>0</v>
      </c>
      <c r="H211" s="163"/>
      <c r="I211" s="163">
        <f>SUM(I212:I229)</f>
        <v>0</v>
      </c>
      <c r="J211" s="163"/>
      <c r="K211" s="163">
        <f>SUM(K212:K229)</f>
        <v>301813</v>
      </c>
      <c r="L211" s="163"/>
      <c r="M211" s="163">
        <f>SUM(M212:M229)</f>
        <v>0</v>
      </c>
      <c r="N211" s="163"/>
      <c r="O211" s="163">
        <f>SUM(O212:O229)</f>
        <v>0</v>
      </c>
      <c r="P211" s="163"/>
      <c r="Q211" s="163">
        <f>SUM(Q212:Q229)</f>
        <v>0</v>
      </c>
      <c r="R211" s="163"/>
      <c r="S211" s="163"/>
      <c r="T211" s="163"/>
      <c r="U211" s="163"/>
      <c r="V211" s="163">
        <f>SUM(V212:V229)</f>
        <v>0</v>
      </c>
      <c r="W211" s="163"/>
      <c r="X211" s="163"/>
      <c r="AF211" t="s">
        <v>377</v>
      </c>
    </row>
    <row r="212" spans="1:59" outlineLevel="1" x14ac:dyDescent="0.2">
      <c r="A212" s="176">
        <v>178</v>
      </c>
      <c r="B212" s="177" t="s">
        <v>2905</v>
      </c>
      <c r="C212" s="186" t="s">
        <v>3792</v>
      </c>
      <c r="D212" s="178" t="s">
        <v>429</v>
      </c>
      <c r="E212" s="179">
        <v>3</v>
      </c>
      <c r="F212" s="174"/>
      <c r="G212" s="181">
        <f t="shared" ref="G212:G229" si="49">ROUND(E212*F212,2)</f>
        <v>0</v>
      </c>
      <c r="H212" s="157">
        <v>0</v>
      </c>
      <c r="I212" s="156">
        <f t="shared" ref="I212:I229" si="50">ROUND(E212*H212,2)</f>
        <v>0</v>
      </c>
      <c r="J212" s="157">
        <v>1150</v>
      </c>
      <c r="K212" s="156">
        <f t="shared" ref="K212:K229" si="51">ROUND(E212*J212,2)</f>
        <v>3450</v>
      </c>
      <c r="L212" s="156">
        <v>15</v>
      </c>
      <c r="M212" s="156">
        <f t="shared" ref="M212:M229" si="52">G212*(1+L212/100)</f>
        <v>0</v>
      </c>
      <c r="N212" s="156">
        <v>0</v>
      </c>
      <c r="O212" s="156">
        <f t="shared" ref="O212:O229" si="53">ROUND(E212*N212,2)</f>
        <v>0</v>
      </c>
      <c r="P212" s="156">
        <v>0</v>
      </c>
      <c r="Q212" s="156">
        <f t="shared" ref="Q212:Q229" si="54">ROUND(E212*P212,2)</f>
        <v>0</v>
      </c>
      <c r="R212" s="156"/>
      <c r="S212" s="156" t="s">
        <v>485</v>
      </c>
      <c r="T212" s="156" t="s">
        <v>382</v>
      </c>
      <c r="U212" s="156">
        <v>0</v>
      </c>
      <c r="V212" s="156">
        <f t="shared" ref="V212:V229" si="55">ROUND(E212*U212,2)</f>
        <v>0</v>
      </c>
      <c r="W212" s="156"/>
      <c r="X212" s="156" t="s">
        <v>383</v>
      </c>
      <c r="Y212" s="147"/>
      <c r="Z212" s="147"/>
      <c r="AA212" s="147"/>
      <c r="AB212" s="147"/>
      <c r="AC212" s="147"/>
      <c r="AD212" s="147"/>
      <c r="AE212" s="147"/>
      <c r="AF212" s="147" t="s">
        <v>384</v>
      </c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</row>
    <row r="213" spans="1:59" outlineLevel="1" x14ac:dyDescent="0.2">
      <c r="A213" s="176">
        <v>179</v>
      </c>
      <c r="B213" s="177" t="s">
        <v>2907</v>
      </c>
      <c r="C213" s="186" t="s">
        <v>3792</v>
      </c>
      <c r="D213" s="178" t="s">
        <v>429</v>
      </c>
      <c r="E213" s="179">
        <v>18</v>
      </c>
      <c r="F213" s="174"/>
      <c r="G213" s="181">
        <f t="shared" si="49"/>
        <v>0</v>
      </c>
      <c r="H213" s="157">
        <v>0</v>
      </c>
      <c r="I213" s="156">
        <f t="shared" si="50"/>
        <v>0</v>
      </c>
      <c r="J213" s="157">
        <v>1190</v>
      </c>
      <c r="K213" s="156">
        <f t="shared" si="51"/>
        <v>21420</v>
      </c>
      <c r="L213" s="156">
        <v>15</v>
      </c>
      <c r="M213" s="156">
        <f t="shared" si="52"/>
        <v>0</v>
      </c>
      <c r="N213" s="156">
        <v>0</v>
      </c>
      <c r="O213" s="156">
        <f t="shared" si="53"/>
        <v>0</v>
      </c>
      <c r="P213" s="156">
        <v>0</v>
      </c>
      <c r="Q213" s="156">
        <f t="shared" si="54"/>
        <v>0</v>
      </c>
      <c r="R213" s="156"/>
      <c r="S213" s="156" t="s">
        <v>485</v>
      </c>
      <c r="T213" s="156" t="s">
        <v>382</v>
      </c>
      <c r="U213" s="156">
        <v>0</v>
      </c>
      <c r="V213" s="156">
        <f t="shared" si="55"/>
        <v>0</v>
      </c>
      <c r="W213" s="156"/>
      <c r="X213" s="156" t="s">
        <v>383</v>
      </c>
      <c r="Y213" s="147"/>
      <c r="Z213" s="147"/>
      <c r="AA213" s="147"/>
      <c r="AB213" s="147"/>
      <c r="AC213" s="147"/>
      <c r="AD213" s="147"/>
      <c r="AE213" s="147"/>
      <c r="AF213" s="147" t="s">
        <v>384</v>
      </c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</row>
    <row r="214" spans="1:59" outlineLevel="1" x14ac:dyDescent="0.2">
      <c r="A214" s="176">
        <v>180</v>
      </c>
      <c r="B214" s="177" t="s">
        <v>2909</v>
      </c>
      <c r="C214" s="186" t="s">
        <v>3793</v>
      </c>
      <c r="D214" s="178" t="s">
        <v>429</v>
      </c>
      <c r="E214" s="179">
        <v>21</v>
      </c>
      <c r="F214" s="174"/>
      <c r="G214" s="181">
        <f t="shared" si="49"/>
        <v>0</v>
      </c>
      <c r="H214" s="157">
        <v>0</v>
      </c>
      <c r="I214" s="156">
        <f t="shared" si="50"/>
        <v>0</v>
      </c>
      <c r="J214" s="157">
        <v>153</v>
      </c>
      <c r="K214" s="156">
        <f t="shared" si="51"/>
        <v>3213</v>
      </c>
      <c r="L214" s="156">
        <v>15</v>
      </c>
      <c r="M214" s="156">
        <f t="shared" si="52"/>
        <v>0</v>
      </c>
      <c r="N214" s="156">
        <v>0</v>
      </c>
      <c r="O214" s="156">
        <f t="shared" si="53"/>
        <v>0</v>
      </c>
      <c r="P214" s="156">
        <v>0</v>
      </c>
      <c r="Q214" s="156">
        <f t="shared" si="54"/>
        <v>0</v>
      </c>
      <c r="R214" s="156"/>
      <c r="S214" s="156" t="s">
        <v>485</v>
      </c>
      <c r="T214" s="156" t="s">
        <v>382</v>
      </c>
      <c r="U214" s="156">
        <v>0</v>
      </c>
      <c r="V214" s="156">
        <f t="shared" si="55"/>
        <v>0</v>
      </c>
      <c r="W214" s="156"/>
      <c r="X214" s="156" t="s">
        <v>383</v>
      </c>
      <c r="Y214" s="147"/>
      <c r="Z214" s="147"/>
      <c r="AA214" s="147"/>
      <c r="AB214" s="147"/>
      <c r="AC214" s="147"/>
      <c r="AD214" s="147"/>
      <c r="AE214" s="147"/>
      <c r="AF214" s="147" t="s">
        <v>384</v>
      </c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</row>
    <row r="215" spans="1:59" outlineLevel="1" x14ac:dyDescent="0.2">
      <c r="A215" s="176">
        <v>181</v>
      </c>
      <c r="B215" s="177" t="s">
        <v>2911</v>
      </c>
      <c r="C215" s="186" t="s">
        <v>3794</v>
      </c>
      <c r="D215" s="178" t="s">
        <v>429</v>
      </c>
      <c r="E215" s="179">
        <v>21</v>
      </c>
      <c r="F215" s="174"/>
      <c r="G215" s="181">
        <f t="shared" si="49"/>
        <v>0</v>
      </c>
      <c r="H215" s="157">
        <v>0</v>
      </c>
      <c r="I215" s="156">
        <f t="shared" si="50"/>
        <v>0</v>
      </c>
      <c r="J215" s="157">
        <v>1143</v>
      </c>
      <c r="K215" s="156">
        <f t="shared" si="51"/>
        <v>24003</v>
      </c>
      <c r="L215" s="156">
        <v>15</v>
      </c>
      <c r="M215" s="156">
        <f t="shared" si="52"/>
        <v>0</v>
      </c>
      <c r="N215" s="156">
        <v>0</v>
      </c>
      <c r="O215" s="156">
        <f t="shared" si="53"/>
        <v>0</v>
      </c>
      <c r="P215" s="156">
        <v>0</v>
      </c>
      <c r="Q215" s="156">
        <f t="shared" si="54"/>
        <v>0</v>
      </c>
      <c r="R215" s="156"/>
      <c r="S215" s="156" t="s">
        <v>485</v>
      </c>
      <c r="T215" s="156" t="s">
        <v>382</v>
      </c>
      <c r="U215" s="156">
        <v>0</v>
      </c>
      <c r="V215" s="156">
        <f t="shared" si="55"/>
        <v>0</v>
      </c>
      <c r="W215" s="156"/>
      <c r="X215" s="156" t="s">
        <v>383</v>
      </c>
      <c r="Y215" s="147"/>
      <c r="Z215" s="147"/>
      <c r="AA215" s="147"/>
      <c r="AB215" s="147"/>
      <c r="AC215" s="147"/>
      <c r="AD215" s="147"/>
      <c r="AE215" s="147"/>
      <c r="AF215" s="147" t="s">
        <v>384</v>
      </c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</row>
    <row r="216" spans="1:59" outlineLevel="1" x14ac:dyDescent="0.2">
      <c r="A216" s="176">
        <v>182</v>
      </c>
      <c r="B216" s="177" t="s">
        <v>2913</v>
      </c>
      <c r="C216" s="186" t="s">
        <v>3795</v>
      </c>
      <c r="D216" s="178" t="s">
        <v>429</v>
      </c>
      <c r="E216" s="179">
        <v>106</v>
      </c>
      <c r="F216" s="174"/>
      <c r="G216" s="181">
        <f t="shared" si="49"/>
        <v>0</v>
      </c>
      <c r="H216" s="157">
        <v>0</v>
      </c>
      <c r="I216" s="156">
        <f t="shared" si="50"/>
        <v>0</v>
      </c>
      <c r="J216" s="157">
        <v>309</v>
      </c>
      <c r="K216" s="156">
        <f t="shared" si="51"/>
        <v>32754</v>
      </c>
      <c r="L216" s="156">
        <v>15</v>
      </c>
      <c r="M216" s="156">
        <f t="shared" si="52"/>
        <v>0</v>
      </c>
      <c r="N216" s="156">
        <v>0</v>
      </c>
      <c r="O216" s="156">
        <f t="shared" si="53"/>
        <v>0</v>
      </c>
      <c r="P216" s="156">
        <v>0</v>
      </c>
      <c r="Q216" s="156">
        <f t="shared" si="54"/>
        <v>0</v>
      </c>
      <c r="R216" s="156"/>
      <c r="S216" s="156" t="s">
        <v>485</v>
      </c>
      <c r="T216" s="156" t="s">
        <v>382</v>
      </c>
      <c r="U216" s="156">
        <v>0</v>
      </c>
      <c r="V216" s="156">
        <f t="shared" si="55"/>
        <v>0</v>
      </c>
      <c r="W216" s="156"/>
      <c r="X216" s="156" t="s">
        <v>383</v>
      </c>
      <c r="Y216" s="147"/>
      <c r="Z216" s="147"/>
      <c r="AA216" s="147"/>
      <c r="AB216" s="147"/>
      <c r="AC216" s="147"/>
      <c r="AD216" s="147"/>
      <c r="AE216" s="147"/>
      <c r="AF216" s="147" t="s">
        <v>384</v>
      </c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</row>
    <row r="217" spans="1:59" outlineLevel="1" x14ac:dyDescent="0.2">
      <c r="A217" s="176">
        <v>183</v>
      </c>
      <c r="B217" s="177" t="s">
        <v>2915</v>
      </c>
      <c r="C217" s="186" t="s">
        <v>3796</v>
      </c>
      <c r="D217" s="178" t="s">
        <v>429</v>
      </c>
      <c r="E217" s="179">
        <v>8</v>
      </c>
      <c r="F217" s="174"/>
      <c r="G217" s="181">
        <f t="shared" si="49"/>
        <v>0</v>
      </c>
      <c r="H217" s="157">
        <v>0</v>
      </c>
      <c r="I217" s="156">
        <f t="shared" si="50"/>
        <v>0</v>
      </c>
      <c r="J217" s="157">
        <v>113</v>
      </c>
      <c r="K217" s="156">
        <f t="shared" si="51"/>
        <v>904</v>
      </c>
      <c r="L217" s="156">
        <v>15</v>
      </c>
      <c r="M217" s="156">
        <f t="shared" si="52"/>
        <v>0</v>
      </c>
      <c r="N217" s="156">
        <v>0</v>
      </c>
      <c r="O217" s="156">
        <f t="shared" si="53"/>
        <v>0</v>
      </c>
      <c r="P217" s="156">
        <v>0</v>
      </c>
      <c r="Q217" s="156">
        <f t="shared" si="54"/>
        <v>0</v>
      </c>
      <c r="R217" s="156"/>
      <c r="S217" s="156" t="s">
        <v>485</v>
      </c>
      <c r="T217" s="156" t="s">
        <v>382</v>
      </c>
      <c r="U217" s="156">
        <v>0</v>
      </c>
      <c r="V217" s="156">
        <f t="shared" si="55"/>
        <v>0</v>
      </c>
      <c r="W217" s="156"/>
      <c r="X217" s="156" t="s">
        <v>383</v>
      </c>
      <c r="Y217" s="147"/>
      <c r="Z217" s="147"/>
      <c r="AA217" s="147"/>
      <c r="AB217" s="147"/>
      <c r="AC217" s="147"/>
      <c r="AD217" s="147"/>
      <c r="AE217" s="147"/>
      <c r="AF217" s="147" t="s">
        <v>384</v>
      </c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</row>
    <row r="218" spans="1:59" outlineLevel="1" x14ac:dyDescent="0.2">
      <c r="A218" s="176">
        <v>184</v>
      </c>
      <c r="B218" s="177" t="s">
        <v>2917</v>
      </c>
      <c r="C218" s="186" t="s">
        <v>3797</v>
      </c>
      <c r="D218" s="178" t="s">
        <v>429</v>
      </c>
      <c r="E218" s="179">
        <v>114</v>
      </c>
      <c r="F218" s="174"/>
      <c r="G218" s="181">
        <f t="shared" si="49"/>
        <v>0</v>
      </c>
      <c r="H218" s="157">
        <v>0</v>
      </c>
      <c r="I218" s="156">
        <f t="shared" si="50"/>
        <v>0</v>
      </c>
      <c r="J218" s="157">
        <v>588</v>
      </c>
      <c r="K218" s="156">
        <f t="shared" si="51"/>
        <v>67032</v>
      </c>
      <c r="L218" s="156">
        <v>15</v>
      </c>
      <c r="M218" s="156">
        <f t="shared" si="52"/>
        <v>0</v>
      </c>
      <c r="N218" s="156">
        <v>0</v>
      </c>
      <c r="O218" s="156">
        <f t="shared" si="53"/>
        <v>0</v>
      </c>
      <c r="P218" s="156">
        <v>0</v>
      </c>
      <c r="Q218" s="156">
        <f t="shared" si="54"/>
        <v>0</v>
      </c>
      <c r="R218" s="156"/>
      <c r="S218" s="156" t="s">
        <v>485</v>
      </c>
      <c r="T218" s="156" t="s">
        <v>382</v>
      </c>
      <c r="U218" s="156">
        <v>0</v>
      </c>
      <c r="V218" s="156">
        <f t="shared" si="55"/>
        <v>0</v>
      </c>
      <c r="W218" s="156"/>
      <c r="X218" s="156" t="s">
        <v>383</v>
      </c>
      <c r="Y218" s="147"/>
      <c r="Z218" s="147"/>
      <c r="AA218" s="147"/>
      <c r="AB218" s="147"/>
      <c r="AC218" s="147"/>
      <c r="AD218" s="147"/>
      <c r="AE218" s="147"/>
      <c r="AF218" s="147" t="s">
        <v>384</v>
      </c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</row>
    <row r="219" spans="1:59" outlineLevel="1" x14ac:dyDescent="0.2">
      <c r="A219" s="176">
        <v>185</v>
      </c>
      <c r="B219" s="177" t="s">
        <v>2919</v>
      </c>
      <c r="C219" s="186" t="s">
        <v>3798</v>
      </c>
      <c r="D219" s="178" t="s">
        <v>429</v>
      </c>
      <c r="E219" s="179">
        <v>114</v>
      </c>
      <c r="F219" s="174"/>
      <c r="G219" s="181">
        <f t="shared" si="49"/>
        <v>0</v>
      </c>
      <c r="H219" s="157">
        <v>0</v>
      </c>
      <c r="I219" s="156">
        <f t="shared" si="50"/>
        <v>0</v>
      </c>
      <c r="J219" s="157">
        <v>80</v>
      </c>
      <c r="K219" s="156">
        <f t="shared" si="51"/>
        <v>9120</v>
      </c>
      <c r="L219" s="156">
        <v>15</v>
      </c>
      <c r="M219" s="156">
        <f t="shared" si="52"/>
        <v>0</v>
      </c>
      <c r="N219" s="156">
        <v>0</v>
      </c>
      <c r="O219" s="156">
        <f t="shared" si="53"/>
        <v>0</v>
      </c>
      <c r="P219" s="156">
        <v>0</v>
      </c>
      <c r="Q219" s="156">
        <f t="shared" si="54"/>
        <v>0</v>
      </c>
      <c r="R219" s="156"/>
      <c r="S219" s="156" t="s">
        <v>485</v>
      </c>
      <c r="T219" s="156" t="s">
        <v>382</v>
      </c>
      <c r="U219" s="156">
        <v>0</v>
      </c>
      <c r="V219" s="156">
        <f t="shared" si="55"/>
        <v>0</v>
      </c>
      <c r="W219" s="156"/>
      <c r="X219" s="156" t="s">
        <v>383</v>
      </c>
      <c r="Y219" s="147"/>
      <c r="Z219" s="147"/>
      <c r="AA219" s="147"/>
      <c r="AB219" s="147"/>
      <c r="AC219" s="147"/>
      <c r="AD219" s="147"/>
      <c r="AE219" s="147"/>
      <c r="AF219" s="147" t="s">
        <v>384</v>
      </c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</row>
    <row r="220" spans="1:59" outlineLevel="1" x14ac:dyDescent="0.2">
      <c r="A220" s="176">
        <v>186</v>
      </c>
      <c r="B220" s="177" t="s">
        <v>3799</v>
      </c>
      <c r="C220" s="186" t="s">
        <v>3800</v>
      </c>
      <c r="D220" s="178" t="s">
        <v>429</v>
      </c>
      <c r="E220" s="179">
        <v>228</v>
      </c>
      <c r="F220" s="174"/>
      <c r="G220" s="181">
        <f t="shared" si="49"/>
        <v>0</v>
      </c>
      <c r="H220" s="157">
        <v>0</v>
      </c>
      <c r="I220" s="156">
        <f t="shared" si="50"/>
        <v>0</v>
      </c>
      <c r="J220" s="157">
        <v>88</v>
      </c>
      <c r="K220" s="156">
        <f t="shared" si="51"/>
        <v>20064</v>
      </c>
      <c r="L220" s="156">
        <v>15</v>
      </c>
      <c r="M220" s="156">
        <f t="shared" si="52"/>
        <v>0</v>
      </c>
      <c r="N220" s="156">
        <v>0</v>
      </c>
      <c r="O220" s="156">
        <f t="shared" si="53"/>
        <v>0</v>
      </c>
      <c r="P220" s="156">
        <v>0</v>
      </c>
      <c r="Q220" s="156">
        <f t="shared" si="54"/>
        <v>0</v>
      </c>
      <c r="R220" s="156"/>
      <c r="S220" s="156" t="s">
        <v>485</v>
      </c>
      <c r="T220" s="156" t="s">
        <v>382</v>
      </c>
      <c r="U220" s="156">
        <v>0</v>
      </c>
      <c r="V220" s="156">
        <f t="shared" si="55"/>
        <v>0</v>
      </c>
      <c r="W220" s="156"/>
      <c r="X220" s="156" t="s">
        <v>383</v>
      </c>
      <c r="Y220" s="147"/>
      <c r="Z220" s="147"/>
      <c r="AA220" s="147"/>
      <c r="AB220" s="147"/>
      <c r="AC220" s="147"/>
      <c r="AD220" s="147"/>
      <c r="AE220" s="147"/>
      <c r="AF220" s="147" t="s">
        <v>384</v>
      </c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</row>
    <row r="221" spans="1:59" ht="22.5" outlineLevel="1" x14ac:dyDescent="0.2">
      <c r="A221" s="176">
        <v>187</v>
      </c>
      <c r="B221" s="177" t="s">
        <v>3801</v>
      </c>
      <c r="C221" s="186" t="s">
        <v>3802</v>
      </c>
      <c r="D221" s="178" t="s">
        <v>429</v>
      </c>
      <c r="E221" s="179">
        <v>226</v>
      </c>
      <c r="F221" s="174"/>
      <c r="G221" s="181">
        <f t="shared" si="49"/>
        <v>0</v>
      </c>
      <c r="H221" s="157">
        <v>0</v>
      </c>
      <c r="I221" s="156">
        <f t="shared" si="50"/>
        <v>0</v>
      </c>
      <c r="J221" s="157">
        <v>254</v>
      </c>
      <c r="K221" s="156">
        <f t="shared" si="51"/>
        <v>57404</v>
      </c>
      <c r="L221" s="156">
        <v>15</v>
      </c>
      <c r="M221" s="156">
        <f t="shared" si="52"/>
        <v>0</v>
      </c>
      <c r="N221" s="156">
        <v>0</v>
      </c>
      <c r="O221" s="156">
        <f t="shared" si="53"/>
        <v>0</v>
      </c>
      <c r="P221" s="156">
        <v>0</v>
      </c>
      <c r="Q221" s="156">
        <f t="shared" si="54"/>
        <v>0</v>
      </c>
      <c r="R221" s="156"/>
      <c r="S221" s="156" t="s">
        <v>485</v>
      </c>
      <c r="T221" s="156" t="s">
        <v>382</v>
      </c>
      <c r="U221" s="156">
        <v>0</v>
      </c>
      <c r="V221" s="156">
        <f t="shared" si="55"/>
        <v>0</v>
      </c>
      <c r="W221" s="156"/>
      <c r="X221" s="156" t="s">
        <v>383</v>
      </c>
      <c r="Y221" s="147"/>
      <c r="Z221" s="147"/>
      <c r="AA221" s="147"/>
      <c r="AB221" s="147"/>
      <c r="AC221" s="147"/>
      <c r="AD221" s="147"/>
      <c r="AE221" s="147"/>
      <c r="AF221" s="147" t="s">
        <v>384</v>
      </c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</row>
    <row r="222" spans="1:59" ht="22.5" outlineLevel="1" x14ac:dyDescent="0.2">
      <c r="A222" s="176">
        <v>188</v>
      </c>
      <c r="B222" s="177" t="s">
        <v>3803</v>
      </c>
      <c r="C222" s="186" t="s">
        <v>3802</v>
      </c>
      <c r="D222" s="178" t="s">
        <v>429</v>
      </c>
      <c r="E222" s="179">
        <v>2</v>
      </c>
      <c r="F222" s="174"/>
      <c r="G222" s="181">
        <f t="shared" si="49"/>
        <v>0</v>
      </c>
      <c r="H222" s="157">
        <v>0</v>
      </c>
      <c r="I222" s="156">
        <f t="shared" si="50"/>
        <v>0</v>
      </c>
      <c r="J222" s="157">
        <v>306</v>
      </c>
      <c r="K222" s="156">
        <f t="shared" si="51"/>
        <v>612</v>
      </c>
      <c r="L222" s="156">
        <v>15</v>
      </c>
      <c r="M222" s="156">
        <f t="shared" si="52"/>
        <v>0</v>
      </c>
      <c r="N222" s="156">
        <v>0</v>
      </c>
      <c r="O222" s="156">
        <f t="shared" si="53"/>
        <v>0</v>
      </c>
      <c r="P222" s="156">
        <v>0</v>
      </c>
      <c r="Q222" s="156">
        <f t="shared" si="54"/>
        <v>0</v>
      </c>
      <c r="R222" s="156"/>
      <c r="S222" s="156" t="s">
        <v>485</v>
      </c>
      <c r="T222" s="156" t="s">
        <v>382</v>
      </c>
      <c r="U222" s="156">
        <v>0</v>
      </c>
      <c r="V222" s="156">
        <f t="shared" si="55"/>
        <v>0</v>
      </c>
      <c r="W222" s="156"/>
      <c r="X222" s="156" t="s">
        <v>383</v>
      </c>
      <c r="Y222" s="147"/>
      <c r="Z222" s="147"/>
      <c r="AA222" s="147"/>
      <c r="AB222" s="147"/>
      <c r="AC222" s="147"/>
      <c r="AD222" s="147"/>
      <c r="AE222" s="147"/>
      <c r="AF222" s="147" t="s">
        <v>384</v>
      </c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</row>
    <row r="223" spans="1:59" outlineLevel="1" x14ac:dyDescent="0.2">
      <c r="A223" s="176">
        <v>189</v>
      </c>
      <c r="B223" s="177" t="s">
        <v>3804</v>
      </c>
      <c r="C223" s="186" t="s">
        <v>3805</v>
      </c>
      <c r="D223" s="178" t="s">
        <v>429</v>
      </c>
      <c r="E223" s="179">
        <v>1</v>
      </c>
      <c r="F223" s="174"/>
      <c r="G223" s="181">
        <f t="shared" si="49"/>
        <v>0</v>
      </c>
      <c r="H223" s="157">
        <v>0</v>
      </c>
      <c r="I223" s="156">
        <f t="shared" si="50"/>
        <v>0</v>
      </c>
      <c r="J223" s="157">
        <v>565</v>
      </c>
      <c r="K223" s="156">
        <f t="shared" si="51"/>
        <v>565</v>
      </c>
      <c r="L223" s="156">
        <v>15</v>
      </c>
      <c r="M223" s="156">
        <f t="shared" si="52"/>
        <v>0</v>
      </c>
      <c r="N223" s="156">
        <v>0</v>
      </c>
      <c r="O223" s="156">
        <f t="shared" si="53"/>
        <v>0</v>
      </c>
      <c r="P223" s="156">
        <v>0</v>
      </c>
      <c r="Q223" s="156">
        <f t="shared" si="54"/>
        <v>0</v>
      </c>
      <c r="R223" s="156"/>
      <c r="S223" s="156" t="s">
        <v>485</v>
      </c>
      <c r="T223" s="156" t="s">
        <v>382</v>
      </c>
      <c r="U223" s="156">
        <v>0</v>
      </c>
      <c r="V223" s="156">
        <f t="shared" si="55"/>
        <v>0</v>
      </c>
      <c r="W223" s="156"/>
      <c r="X223" s="156" t="s">
        <v>383</v>
      </c>
      <c r="Y223" s="147"/>
      <c r="Z223" s="147"/>
      <c r="AA223" s="147"/>
      <c r="AB223" s="147"/>
      <c r="AC223" s="147"/>
      <c r="AD223" s="147"/>
      <c r="AE223" s="147"/>
      <c r="AF223" s="147" t="s">
        <v>384</v>
      </c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</row>
    <row r="224" spans="1:59" outlineLevel="1" x14ac:dyDescent="0.2">
      <c r="A224" s="176">
        <v>190</v>
      </c>
      <c r="B224" s="177" t="s">
        <v>3806</v>
      </c>
      <c r="C224" s="186" t="s">
        <v>3807</v>
      </c>
      <c r="D224" s="178" t="s">
        <v>429</v>
      </c>
      <c r="E224" s="179">
        <v>22</v>
      </c>
      <c r="F224" s="174"/>
      <c r="G224" s="181">
        <f t="shared" si="49"/>
        <v>0</v>
      </c>
      <c r="H224" s="157">
        <v>0</v>
      </c>
      <c r="I224" s="156">
        <f t="shared" si="50"/>
        <v>0</v>
      </c>
      <c r="J224" s="157">
        <v>1926</v>
      </c>
      <c r="K224" s="156">
        <f t="shared" si="51"/>
        <v>42372</v>
      </c>
      <c r="L224" s="156">
        <v>15</v>
      </c>
      <c r="M224" s="156">
        <f t="shared" si="52"/>
        <v>0</v>
      </c>
      <c r="N224" s="156">
        <v>0</v>
      </c>
      <c r="O224" s="156">
        <f t="shared" si="53"/>
        <v>0</v>
      </c>
      <c r="P224" s="156">
        <v>0</v>
      </c>
      <c r="Q224" s="156">
        <f t="shared" si="54"/>
        <v>0</v>
      </c>
      <c r="R224" s="156"/>
      <c r="S224" s="156" t="s">
        <v>485</v>
      </c>
      <c r="T224" s="156" t="s">
        <v>382</v>
      </c>
      <c r="U224" s="156">
        <v>0</v>
      </c>
      <c r="V224" s="156">
        <f t="shared" si="55"/>
        <v>0</v>
      </c>
      <c r="W224" s="156"/>
      <c r="X224" s="156" t="s">
        <v>383</v>
      </c>
      <c r="Y224" s="147"/>
      <c r="Z224" s="147"/>
      <c r="AA224" s="147"/>
      <c r="AB224" s="147"/>
      <c r="AC224" s="147"/>
      <c r="AD224" s="147"/>
      <c r="AE224" s="147"/>
      <c r="AF224" s="147" t="s">
        <v>384</v>
      </c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</row>
    <row r="225" spans="1:59" outlineLevel="1" x14ac:dyDescent="0.2">
      <c r="A225" s="176">
        <v>191</v>
      </c>
      <c r="B225" s="177" t="s">
        <v>3808</v>
      </c>
      <c r="C225" s="186" t="s">
        <v>3800</v>
      </c>
      <c r="D225" s="178" t="s">
        <v>429</v>
      </c>
      <c r="E225" s="179">
        <v>44</v>
      </c>
      <c r="F225" s="174"/>
      <c r="G225" s="181">
        <f t="shared" si="49"/>
        <v>0</v>
      </c>
      <c r="H225" s="157">
        <v>0</v>
      </c>
      <c r="I225" s="156">
        <f t="shared" si="50"/>
        <v>0</v>
      </c>
      <c r="J225" s="157">
        <v>88</v>
      </c>
      <c r="K225" s="156">
        <f t="shared" si="51"/>
        <v>3872</v>
      </c>
      <c r="L225" s="156">
        <v>15</v>
      </c>
      <c r="M225" s="156">
        <f t="shared" si="52"/>
        <v>0</v>
      </c>
      <c r="N225" s="156">
        <v>0</v>
      </c>
      <c r="O225" s="156">
        <f t="shared" si="53"/>
        <v>0</v>
      </c>
      <c r="P225" s="156">
        <v>0</v>
      </c>
      <c r="Q225" s="156">
        <f t="shared" si="54"/>
        <v>0</v>
      </c>
      <c r="R225" s="156"/>
      <c r="S225" s="156" t="s">
        <v>485</v>
      </c>
      <c r="T225" s="156" t="s">
        <v>382</v>
      </c>
      <c r="U225" s="156">
        <v>0</v>
      </c>
      <c r="V225" s="156">
        <f t="shared" si="55"/>
        <v>0</v>
      </c>
      <c r="W225" s="156"/>
      <c r="X225" s="156" t="s">
        <v>383</v>
      </c>
      <c r="Y225" s="147"/>
      <c r="Z225" s="147"/>
      <c r="AA225" s="147"/>
      <c r="AB225" s="147"/>
      <c r="AC225" s="147"/>
      <c r="AD225" s="147"/>
      <c r="AE225" s="147"/>
      <c r="AF225" s="147" t="s">
        <v>384</v>
      </c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</row>
    <row r="226" spans="1:59" ht="22.5" outlineLevel="1" x14ac:dyDescent="0.2">
      <c r="A226" s="176">
        <v>192</v>
      </c>
      <c r="B226" s="177" t="s">
        <v>3809</v>
      </c>
      <c r="C226" s="186" t="s">
        <v>3802</v>
      </c>
      <c r="D226" s="178" t="s">
        <v>429</v>
      </c>
      <c r="E226" s="179">
        <v>44</v>
      </c>
      <c r="F226" s="174"/>
      <c r="G226" s="181">
        <f t="shared" si="49"/>
        <v>0</v>
      </c>
      <c r="H226" s="157">
        <v>0</v>
      </c>
      <c r="I226" s="156">
        <f t="shared" si="50"/>
        <v>0</v>
      </c>
      <c r="J226" s="157">
        <v>254</v>
      </c>
      <c r="K226" s="156">
        <f t="shared" si="51"/>
        <v>11176</v>
      </c>
      <c r="L226" s="156">
        <v>15</v>
      </c>
      <c r="M226" s="156">
        <f t="shared" si="52"/>
        <v>0</v>
      </c>
      <c r="N226" s="156">
        <v>0</v>
      </c>
      <c r="O226" s="156">
        <f t="shared" si="53"/>
        <v>0</v>
      </c>
      <c r="P226" s="156">
        <v>0</v>
      </c>
      <c r="Q226" s="156">
        <f t="shared" si="54"/>
        <v>0</v>
      </c>
      <c r="R226" s="156"/>
      <c r="S226" s="156" t="s">
        <v>485</v>
      </c>
      <c r="T226" s="156" t="s">
        <v>382</v>
      </c>
      <c r="U226" s="156">
        <v>0</v>
      </c>
      <c r="V226" s="156">
        <f t="shared" si="55"/>
        <v>0</v>
      </c>
      <c r="W226" s="156"/>
      <c r="X226" s="156" t="s">
        <v>383</v>
      </c>
      <c r="Y226" s="147"/>
      <c r="Z226" s="147"/>
      <c r="AA226" s="147"/>
      <c r="AB226" s="147"/>
      <c r="AC226" s="147"/>
      <c r="AD226" s="147"/>
      <c r="AE226" s="147"/>
      <c r="AF226" s="147" t="s">
        <v>384</v>
      </c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</row>
    <row r="227" spans="1:59" outlineLevel="1" x14ac:dyDescent="0.2">
      <c r="A227" s="176">
        <v>193</v>
      </c>
      <c r="B227" s="177" t="s">
        <v>3810</v>
      </c>
      <c r="C227" s="186" t="s">
        <v>3796</v>
      </c>
      <c r="D227" s="178" t="s">
        <v>429</v>
      </c>
      <c r="E227" s="179">
        <v>4</v>
      </c>
      <c r="F227" s="174"/>
      <c r="G227" s="181">
        <f t="shared" si="49"/>
        <v>0</v>
      </c>
      <c r="H227" s="157">
        <v>0</v>
      </c>
      <c r="I227" s="156">
        <f t="shared" si="50"/>
        <v>0</v>
      </c>
      <c r="J227" s="157">
        <v>113</v>
      </c>
      <c r="K227" s="156">
        <f t="shared" si="51"/>
        <v>452</v>
      </c>
      <c r="L227" s="156">
        <v>15</v>
      </c>
      <c r="M227" s="156">
        <f t="shared" si="52"/>
        <v>0</v>
      </c>
      <c r="N227" s="156">
        <v>0</v>
      </c>
      <c r="O227" s="156">
        <f t="shared" si="53"/>
        <v>0</v>
      </c>
      <c r="P227" s="156">
        <v>0</v>
      </c>
      <c r="Q227" s="156">
        <f t="shared" si="54"/>
        <v>0</v>
      </c>
      <c r="R227" s="156"/>
      <c r="S227" s="156" t="s">
        <v>485</v>
      </c>
      <c r="T227" s="156" t="s">
        <v>382</v>
      </c>
      <c r="U227" s="156">
        <v>0</v>
      </c>
      <c r="V227" s="156">
        <f t="shared" si="55"/>
        <v>0</v>
      </c>
      <c r="W227" s="156"/>
      <c r="X227" s="156" t="s">
        <v>383</v>
      </c>
      <c r="Y227" s="147"/>
      <c r="Z227" s="147"/>
      <c r="AA227" s="147"/>
      <c r="AB227" s="147"/>
      <c r="AC227" s="147"/>
      <c r="AD227" s="147"/>
      <c r="AE227" s="147"/>
      <c r="AF227" s="147" t="s">
        <v>384</v>
      </c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</row>
    <row r="228" spans="1:59" outlineLevel="1" x14ac:dyDescent="0.2">
      <c r="A228" s="176">
        <v>194</v>
      </c>
      <c r="B228" s="177" t="s">
        <v>3811</v>
      </c>
      <c r="C228" s="186" t="s">
        <v>3812</v>
      </c>
      <c r="D228" s="178" t="s">
        <v>429</v>
      </c>
      <c r="E228" s="179">
        <v>4</v>
      </c>
      <c r="F228" s="174"/>
      <c r="G228" s="181">
        <f t="shared" si="49"/>
        <v>0</v>
      </c>
      <c r="H228" s="157">
        <v>0</v>
      </c>
      <c r="I228" s="156">
        <f t="shared" si="50"/>
        <v>0</v>
      </c>
      <c r="J228" s="157">
        <v>555</v>
      </c>
      <c r="K228" s="156">
        <f t="shared" si="51"/>
        <v>2220</v>
      </c>
      <c r="L228" s="156">
        <v>15</v>
      </c>
      <c r="M228" s="156">
        <f t="shared" si="52"/>
        <v>0</v>
      </c>
      <c r="N228" s="156">
        <v>0</v>
      </c>
      <c r="O228" s="156">
        <f t="shared" si="53"/>
        <v>0</v>
      </c>
      <c r="P228" s="156">
        <v>0</v>
      </c>
      <c r="Q228" s="156">
        <f t="shared" si="54"/>
        <v>0</v>
      </c>
      <c r="R228" s="156"/>
      <c r="S228" s="156" t="s">
        <v>485</v>
      </c>
      <c r="T228" s="156" t="s">
        <v>382</v>
      </c>
      <c r="U228" s="156">
        <v>0</v>
      </c>
      <c r="V228" s="156">
        <f t="shared" si="55"/>
        <v>0</v>
      </c>
      <c r="W228" s="156"/>
      <c r="X228" s="156" t="s">
        <v>383</v>
      </c>
      <c r="Y228" s="147"/>
      <c r="Z228" s="147"/>
      <c r="AA228" s="147"/>
      <c r="AB228" s="147"/>
      <c r="AC228" s="147"/>
      <c r="AD228" s="147"/>
      <c r="AE228" s="147"/>
      <c r="AF228" s="147" t="s">
        <v>384</v>
      </c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</row>
    <row r="229" spans="1:59" outlineLevel="1" x14ac:dyDescent="0.2">
      <c r="A229" s="176">
        <v>195</v>
      </c>
      <c r="B229" s="177" t="s">
        <v>3813</v>
      </c>
      <c r="C229" s="186" t="s">
        <v>3814</v>
      </c>
      <c r="D229" s="178" t="s">
        <v>429</v>
      </c>
      <c r="E229" s="179">
        <v>4</v>
      </c>
      <c r="F229" s="174"/>
      <c r="G229" s="181">
        <f t="shared" si="49"/>
        <v>0</v>
      </c>
      <c r="H229" s="157">
        <v>0</v>
      </c>
      <c r="I229" s="156">
        <f t="shared" si="50"/>
        <v>0</v>
      </c>
      <c r="J229" s="157">
        <v>295</v>
      </c>
      <c r="K229" s="156">
        <f t="shared" si="51"/>
        <v>1180</v>
      </c>
      <c r="L229" s="156">
        <v>15</v>
      </c>
      <c r="M229" s="156">
        <f t="shared" si="52"/>
        <v>0</v>
      </c>
      <c r="N229" s="156">
        <v>0</v>
      </c>
      <c r="O229" s="156">
        <f t="shared" si="53"/>
        <v>0</v>
      </c>
      <c r="P229" s="156">
        <v>0</v>
      </c>
      <c r="Q229" s="156">
        <f t="shared" si="54"/>
        <v>0</v>
      </c>
      <c r="R229" s="156"/>
      <c r="S229" s="156" t="s">
        <v>485</v>
      </c>
      <c r="T229" s="156" t="s">
        <v>382</v>
      </c>
      <c r="U229" s="156">
        <v>0</v>
      </c>
      <c r="V229" s="156">
        <f t="shared" si="55"/>
        <v>0</v>
      </c>
      <c r="W229" s="156"/>
      <c r="X229" s="156" t="s">
        <v>383</v>
      </c>
      <c r="Y229" s="147"/>
      <c r="Z229" s="147"/>
      <c r="AA229" s="147"/>
      <c r="AB229" s="147"/>
      <c r="AC229" s="147"/>
      <c r="AD229" s="147"/>
      <c r="AE229" s="147"/>
      <c r="AF229" s="147" t="s">
        <v>384</v>
      </c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</row>
    <row r="230" spans="1:59" ht="25.5" x14ac:dyDescent="0.2">
      <c r="A230" s="164" t="s">
        <v>376</v>
      </c>
      <c r="B230" s="165" t="s">
        <v>165</v>
      </c>
      <c r="C230" s="183" t="s">
        <v>166</v>
      </c>
      <c r="D230" s="166"/>
      <c r="E230" s="167"/>
      <c r="F230" s="168"/>
      <c r="G230" s="169">
        <f>SUMIF(AF231:AF232,"&lt;&gt;NOR",G231:G232)</f>
        <v>0</v>
      </c>
      <c r="H230" s="163"/>
      <c r="I230" s="163">
        <f>SUM(I231:I232)</f>
        <v>0</v>
      </c>
      <c r="J230" s="163"/>
      <c r="K230" s="163">
        <f>SUM(K231:K232)</f>
        <v>64070</v>
      </c>
      <c r="L230" s="163"/>
      <c r="M230" s="163">
        <f>SUM(M231:M232)</f>
        <v>0</v>
      </c>
      <c r="N230" s="163"/>
      <c r="O230" s="163">
        <f>SUM(O231:O232)</f>
        <v>0</v>
      </c>
      <c r="P230" s="163"/>
      <c r="Q230" s="163">
        <f>SUM(Q231:Q232)</f>
        <v>0</v>
      </c>
      <c r="R230" s="163"/>
      <c r="S230" s="163"/>
      <c r="T230" s="163"/>
      <c r="U230" s="163"/>
      <c r="V230" s="163">
        <f>SUM(V231:V232)</f>
        <v>0</v>
      </c>
      <c r="W230" s="163"/>
      <c r="X230" s="163"/>
      <c r="AF230" t="s">
        <v>377</v>
      </c>
    </row>
    <row r="231" spans="1:59" ht="22.5" outlineLevel="1" x14ac:dyDescent="0.2">
      <c r="A231" s="176">
        <v>196</v>
      </c>
      <c r="B231" s="177" t="s">
        <v>3815</v>
      </c>
      <c r="C231" s="186" t="s">
        <v>3816</v>
      </c>
      <c r="D231" s="178" t="s">
        <v>429</v>
      </c>
      <c r="E231" s="179">
        <v>10</v>
      </c>
      <c r="F231" s="174"/>
      <c r="G231" s="181">
        <f>ROUND(E231*F231,2)</f>
        <v>0</v>
      </c>
      <c r="H231" s="157">
        <v>0</v>
      </c>
      <c r="I231" s="156">
        <f>ROUND(E231*H231,2)</f>
        <v>0</v>
      </c>
      <c r="J231" s="157">
        <v>4340</v>
      </c>
      <c r="K231" s="156">
        <f>ROUND(E231*J231,2)</f>
        <v>43400</v>
      </c>
      <c r="L231" s="156">
        <v>15</v>
      </c>
      <c r="M231" s="156">
        <f>G231*(1+L231/100)</f>
        <v>0</v>
      </c>
      <c r="N231" s="156">
        <v>0</v>
      </c>
      <c r="O231" s="156">
        <f>ROUND(E231*N231,2)</f>
        <v>0</v>
      </c>
      <c r="P231" s="156">
        <v>0</v>
      </c>
      <c r="Q231" s="156">
        <f>ROUND(E231*P231,2)</f>
        <v>0</v>
      </c>
      <c r="R231" s="156"/>
      <c r="S231" s="156" t="s">
        <v>485</v>
      </c>
      <c r="T231" s="156" t="s">
        <v>382</v>
      </c>
      <c r="U231" s="156">
        <v>0</v>
      </c>
      <c r="V231" s="156">
        <f>ROUND(E231*U231,2)</f>
        <v>0</v>
      </c>
      <c r="W231" s="156"/>
      <c r="X231" s="156" t="s">
        <v>383</v>
      </c>
      <c r="Y231" s="147"/>
      <c r="Z231" s="147"/>
      <c r="AA231" s="147"/>
      <c r="AB231" s="147"/>
      <c r="AC231" s="147"/>
      <c r="AD231" s="147"/>
      <c r="AE231" s="147"/>
      <c r="AF231" s="147" t="s">
        <v>384</v>
      </c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</row>
    <row r="232" spans="1:59" ht="22.5" outlineLevel="1" x14ac:dyDescent="0.2">
      <c r="A232" s="176">
        <v>197</v>
      </c>
      <c r="B232" s="177" t="s">
        <v>3817</v>
      </c>
      <c r="C232" s="186" t="s">
        <v>3818</v>
      </c>
      <c r="D232" s="178" t="s">
        <v>429</v>
      </c>
      <c r="E232" s="179">
        <v>10</v>
      </c>
      <c r="F232" s="174"/>
      <c r="G232" s="181">
        <f>ROUND(E232*F232,2)</f>
        <v>0</v>
      </c>
      <c r="H232" s="157">
        <v>0</v>
      </c>
      <c r="I232" s="156">
        <f>ROUND(E232*H232,2)</f>
        <v>0</v>
      </c>
      <c r="J232" s="157">
        <v>2067</v>
      </c>
      <c r="K232" s="156">
        <f>ROUND(E232*J232,2)</f>
        <v>20670</v>
      </c>
      <c r="L232" s="156">
        <v>15</v>
      </c>
      <c r="M232" s="156">
        <f>G232*(1+L232/100)</f>
        <v>0</v>
      </c>
      <c r="N232" s="156">
        <v>0</v>
      </c>
      <c r="O232" s="156">
        <f>ROUND(E232*N232,2)</f>
        <v>0</v>
      </c>
      <c r="P232" s="156">
        <v>0</v>
      </c>
      <c r="Q232" s="156">
        <f>ROUND(E232*P232,2)</f>
        <v>0</v>
      </c>
      <c r="R232" s="156"/>
      <c r="S232" s="156" t="s">
        <v>485</v>
      </c>
      <c r="T232" s="156" t="s">
        <v>382</v>
      </c>
      <c r="U232" s="156">
        <v>0</v>
      </c>
      <c r="V232" s="156">
        <f>ROUND(E232*U232,2)</f>
        <v>0</v>
      </c>
      <c r="W232" s="156"/>
      <c r="X232" s="156" t="s">
        <v>383</v>
      </c>
      <c r="Y232" s="147"/>
      <c r="Z232" s="147"/>
      <c r="AA232" s="147"/>
      <c r="AB232" s="147"/>
      <c r="AC232" s="147"/>
      <c r="AD232" s="147"/>
      <c r="AE232" s="147"/>
      <c r="AF232" s="147" t="s">
        <v>384</v>
      </c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</row>
    <row r="233" spans="1:59" x14ac:dyDescent="0.2">
      <c r="A233" s="164" t="s">
        <v>376</v>
      </c>
      <c r="B233" s="165" t="s">
        <v>167</v>
      </c>
      <c r="C233" s="183" t="s">
        <v>168</v>
      </c>
      <c r="D233" s="166"/>
      <c r="E233" s="167"/>
      <c r="F233" s="168"/>
      <c r="G233" s="169">
        <f>SUMIF(AF234:AF234,"&lt;&gt;NOR",G234:G234)</f>
        <v>0</v>
      </c>
      <c r="H233" s="163"/>
      <c r="I233" s="163">
        <f>SUM(I234:I234)</f>
        <v>0</v>
      </c>
      <c r="J233" s="163"/>
      <c r="K233" s="163">
        <f>SUM(K234:K234)</f>
        <v>5078</v>
      </c>
      <c r="L233" s="163"/>
      <c r="M233" s="163">
        <f>SUM(M234:M234)</f>
        <v>0</v>
      </c>
      <c r="N233" s="163"/>
      <c r="O233" s="163">
        <f>SUM(O234:O234)</f>
        <v>0</v>
      </c>
      <c r="P233" s="163"/>
      <c r="Q233" s="163">
        <f>SUM(Q234:Q234)</f>
        <v>0</v>
      </c>
      <c r="R233" s="163"/>
      <c r="S233" s="163"/>
      <c r="T233" s="163"/>
      <c r="U233" s="163"/>
      <c r="V233" s="163">
        <f>SUM(V234:V234)</f>
        <v>0</v>
      </c>
      <c r="W233" s="163"/>
      <c r="X233" s="163"/>
      <c r="AF233" t="s">
        <v>377</v>
      </c>
    </row>
    <row r="234" spans="1:59" ht="22.5" outlineLevel="1" x14ac:dyDescent="0.2">
      <c r="A234" s="176">
        <v>198</v>
      </c>
      <c r="B234" s="177" t="s">
        <v>3819</v>
      </c>
      <c r="C234" s="186" t="s">
        <v>3820</v>
      </c>
      <c r="D234" s="178" t="s">
        <v>429</v>
      </c>
      <c r="E234" s="179">
        <v>2</v>
      </c>
      <c r="F234" s="174"/>
      <c r="G234" s="181">
        <f>ROUND(E234*F234,2)</f>
        <v>0</v>
      </c>
      <c r="H234" s="157">
        <v>0</v>
      </c>
      <c r="I234" s="156">
        <f>ROUND(E234*H234,2)</f>
        <v>0</v>
      </c>
      <c r="J234" s="157">
        <v>2539</v>
      </c>
      <c r="K234" s="156">
        <f>ROUND(E234*J234,2)</f>
        <v>5078</v>
      </c>
      <c r="L234" s="156">
        <v>15</v>
      </c>
      <c r="M234" s="156">
        <f>G234*(1+L234/100)</f>
        <v>0</v>
      </c>
      <c r="N234" s="156">
        <v>0</v>
      </c>
      <c r="O234" s="156">
        <f>ROUND(E234*N234,2)</f>
        <v>0</v>
      </c>
      <c r="P234" s="156">
        <v>0</v>
      </c>
      <c r="Q234" s="156">
        <f>ROUND(E234*P234,2)</f>
        <v>0</v>
      </c>
      <c r="R234" s="156"/>
      <c r="S234" s="156" t="s">
        <v>485</v>
      </c>
      <c r="T234" s="156" t="s">
        <v>382</v>
      </c>
      <c r="U234" s="156">
        <v>0</v>
      </c>
      <c r="V234" s="156">
        <f>ROUND(E234*U234,2)</f>
        <v>0</v>
      </c>
      <c r="W234" s="156"/>
      <c r="X234" s="156" t="s">
        <v>383</v>
      </c>
      <c r="Y234" s="147"/>
      <c r="Z234" s="147"/>
      <c r="AA234" s="147"/>
      <c r="AB234" s="147"/>
      <c r="AC234" s="147"/>
      <c r="AD234" s="147"/>
      <c r="AE234" s="147"/>
      <c r="AF234" s="147" t="s">
        <v>384</v>
      </c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</row>
    <row r="235" spans="1:59" x14ac:dyDescent="0.2">
      <c r="A235" s="164" t="s">
        <v>376</v>
      </c>
      <c r="B235" s="165" t="s">
        <v>175</v>
      </c>
      <c r="C235" s="183" t="s">
        <v>176</v>
      </c>
      <c r="D235" s="166"/>
      <c r="E235" s="167"/>
      <c r="F235" s="168"/>
      <c r="G235" s="169">
        <f>SUMIF(AF236:AF238,"&lt;&gt;NOR",G236:G238)</f>
        <v>0</v>
      </c>
      <c r="H235" s="163"/>
      <c r="I235" s="163">
        <f>SUM(I236:I238)</f>
        <v>0</v>
      </c>
      <c r="J235" s="163"/>
      <c r="K235" s="163">
        <f>SUM(K236:K238)</f>
        <v>14400</v>
      </c>
      <c r="L235" s="163"/>
      <c r="M235" s="163">
        <f>SUM(M236:M238)</f>
        <v>0</v>
      </c>
      <c r="N235" s="163"/>
      <c r="O235" s="163">
        <f>SUM(O236:O238)</f>
        <v>0</v>
      </c>
      <c r="P235" s="163"/>
      <c r="Q235" s="163">
        <f>SUM(Q236:Q238)</f>
        <v>0</v>
      </c>
      <c r="R235" s="163"/>
      <c r="S235" s="163"/>
      <c r="T235" s="163"/>
      <c r="U235" s="163"/>
      <c r="V235" s="163">
        <f>SUM(V236:V238)</f>
        <v>0</v>
      </c>
      <c r="W235" s="163"/>
      <c r="X235" s="163"/>
      <c r="AF235" t="s">
        <v>377</v>
      </c>
    </row>
    <row r="236" spans="1:59" outlineLevel="1" x14ac:dyDescent="0.2">
      <c r="A236" s="176">
        <v>199</v>
      </c>
      <c r="B236" s="177" t="s">
        <v>2954</v>
      </c>
      <c r="C236" s="186" t="s">
        <v>3821</v>
      </c>
      <c r="D236" s="178" t="s">
        <v>429</v>
      </c>
      <c r="E236" s="179">
        <v>4</v>
      </c>
      <c r="F236" s="174"/>
      <c r="G236" s="181">
        <f>ROUND(E236*F236,2)</f>
        <v>0</v>
      </c>
      <c r="H236" s="157">
        <v>0</v>
      </c>
      <c r="I236" s="156">
        <f>ROUND(E236*H236,2)</f>
        <v>0</v>
      </c>
      <c r="J236" s="157">
        <v>2100</v>
      </c>
      <c r="K236" s="156">
        <f>ROUND(E236*J236,2)</f>
        <v>8400</v>
      </c>
      <c r="L236" s="156">
        <v>15</v>
      </c>
      <c r="M236" s="156">
        <f>G236*(1+L236/100)</f>
        <v>0</v>
      </c>
      <c r="N236" s="156">
        <v>0</v>
      </c>
      <c r="O236" s="156">
        <f>ROUND(E236*N236,2)</f>
        <v>0</v>
      </c>
      <c r="P236" s="156">
        <v>0</v>
      </c>
      <c r="Q236" s="156">
        <f>ROUND(E236*P236,2)</f>
        <v>0</v>
      </c>
      <c r="R236" s="156"/>
      <c r="S236" s="156" t="s">
        <v>485</v>
      </c>
      <c r="T236" s="156" t="s">
        <v>382</v>
      </c>
      <c r="U236" s="156">
        <v>0</v>
      </c>
      <c r="V236" s="156">
        <f>ROUND(E236*U236,2)</f>
        <v>0</v>
      </c>
      <c r="W236" s="156"/>
      <c r="X236" s="156" t="s">
        <v>383</v>
      </c>
      <c r="Y236" s="147"/>
      <c r="Z236" s="147"/>
      <c r="AA236" s="147"/>
      <c r="AB236" s="147"/>
      <c r="AC236" s="147"/>
      <c r="AD236" s="147"/>
      <c r="AE236" s="147"/>
      <c r="AF236" s="147" t="s">
        <v>384</v>
      </c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</row>
    <row r="237" spans="1:59" outlineLevel="1" x14ac:dyDescent="0.2">
      <c r="A237" s="176">
        <v>200</v>
      </c>
      <c r="B237" s="177" t="s">
        <v>2956</v>
      </c>
      <c r="C237" s="186" t="s">
        <v>3822</v>
      </c>
      <c r="D237" s="178" t="s">
        <v>429</v>
      </c>
      <c r="E237" s="179">
        <v>2</v>
      </c>
      <c r="F237" s="174"/>
      <c r="G237" s="181">
        <f>ROUND(E237*F237,2)</f>
        <v>0</v>
      </c>
      <c r="H237" s="157">
        <v>0</v>
      </c>
      <c r="I237" s="156">
        <f>ROUND(E237*H237,2)</f>
        <v>0</v>
      </c>
      <c r="J237" s="157">
        <v>1500</v>
      </c>
      <c r="K237" s="156">
        <f>ROUND(E237*J237,2)</f>
        <v>3000</v>
      </c>
      <c r="L237" s="156">
        <v>15</v>
      </c>
      <c r="M237" s="156">
        <f>G237*(1+L237/100)</f>
        <v>0</v>
      </c>
      <c r="N237" s="156">
        <v>0</v>
      </c>
      <c r="O237" s="156">
        <f>ROUND(E237*N237,2)</f>
        <v>0</v>
      </c>
      <c r="P237" s="156">
        <v>0</v>
      </c>
      <c r="Q237" s="156">
        <f>ROUND(E237*P237,2)</f>
        <v>0</v>
      </c>
      <c r="R237" s="156"/>
      <c r="S237" s="156" t="s">
        <v>485</v>
      </c>
      <c r="T237" s="156" t="s">
        <v>382</v>
      </c>
      <c r="U237" s="156">
        <v>0</v>
      </c>
      <c r="V237" s="156">
        <f>ROUND(E237*U237,2)</f>
        <v>0</v>
      </c>
      <c r="W237" s="156"/>
      <c r="X237" s="156" t="s">
        <v>383</v>
      </c>
      <c r="Y237" s="147"/>
      <c r="Z237" s="147"/>
      <c r="AA237" s="147"/>
      <c r="AB237" s="147"/>
      <c r="AC237" s="147"/>
      <c r="AD237" s="147"/>
      <c r="AE237" s="147"/>
      <c r="AF237" s="147" t="s">
        <v>384</v>
      </c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</row>
    <row r="238" spans="1:59" outlineLevel="1" x14ac:dyDescent="0.2">
      <c r="A238" s="176">
        <v>201</v>
      </c>
      <c r="B238" s="177" t="s">
        <v>2958</v>
      </c>
      <c r="C238" s="186" t="s">
        <v>3823</v>
      </c>
      <c r="D238" s="178" t="s">
        <v>429</v>
      </c>
      <c r="E238" s="179">
        <v>2</v>
      </c>
      <c r="F238" s="174"/>
      <c r="G238" s="181">
        <f>ROUND(E238*F238,2)</f>
        <v>0</v>
      </c>
      <c r="H238" s="157">
        <v>0</v>
      </c>
      <c r="I238" s="156">
        <f>ROUND(E238*H238,2)</f>
        <v>0</v>
      </c>
      <c r="J238" s="157">
        <v>1500</v>
      </c>
      <c r="K238" s="156">
        <f>ROUND(E238*J238,2)</f>
        <v>3000</v>
      </c>
      <c r="L238" s="156">
        <v>15</v>
      </c>
      <c r="M238" s="156">
        <f>G238*(1+L238/100)</f>
        <v>0</v>
      </c>
      <c r="N238" s="156">
        <v>0</v>
      </c>
      <c r="O238" s="156">
        <f>ROUND(E238*N238,2)</f>
        <v>0</v>
      </c>
      <c r="P238" s="156">
        <v>0</v>
      </c>
      <c r="Q238" s="156">
        <f>ROUND(E238*P238,2)</f>
        <v>0</v>
      </c>
      <c r="R238" s="156"/>
      <c r="S238" s="156" t="s">
        <v>485</v>
      </c>
      <c r="T238" s="156" t="s">
        <v>382</v>
      </c>
      <c r="U238" s="156">
        <v>0</v>
      </c>
      <c r="V238" s="156">
        <f>ROUND(E238*U238,2)</f>
        <v>0</v>
      </c>
      <c r="W238" s="156"/>
      <c r="X238" s="156" t="s">
        <v>383</v>
      </c>
      <c r="Y238" s="147"/>
      <c r="Z238" s="147"/>
      <c r="AA238" s="147"/>
      <c r="AB238" s="147"/>
      <c r="AC238" s="147"/>
      <c r="AD238" s="147"/>
      <c r="AE238" s="147"/>
      <c r="AF238" s="147" t="s">
        <v>384</v>
      </c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</row>
    <row r="239" spans="1:59" x14ac:dyDescent="0.2">
      <c r="A239" s="164" t="s">
        <v>376</v>
      </c>
      <c r="B239" s="165" t="s">
        <v>177</v>
      </c>
      <c r="C239" s="183" t="s">
        <v>178</v>
      </c>
      <c r="D239" s="166"/>
      <c r="E239" s="167"/>
      <c r="F239" s="168"/>
      <c r="G239" s="169">
        <f>SUMIF(AF240:AF248,"&lt;&gt;NOR",G240:G248)</f>
        <v>0</v>
      </c>
      <c r="H239" s="163"/>
      <c r="I239" s="163">
        <f>SUM(I240:I248)</f>
        <v>0</v>
      </c>
      <c r="J239" s="163"/>
      <c r="K239" s="163">
        <f>SUM(K240:K248)</f>
        <v>13386</v>
      </c>
      <c r="L239" s="163"/>
      <c r="M239" s="163">
        <f>SUM(M240:M248)</f>
        <v>0</v>
      </c>
      <c r="N239" s="163"/>
      <c r="O239" s="163">
        <f>SUM(O240:O248)</f>
        <v>0</v>
      </c>
      <c r="P239" s="163"/>
      <c r="Q239" s="163">
        <f>SUM(Q240:Q248)</f>
        <v>0</v>
      </c>
      <c r="R239" s="163"/>
      <c r="S239" s="163"/>
      <c r="T239" s="163"/>
      <c r="U239" s="163"/>
      <c r="V239" s="163">
        <f>SUM(V240:V248)</f>
        <v>0</v>
      </c>
      <c r="W239" s="163"/>
      <c r="X239" s="163"/>
      <c r="AF239" t="s">
        <v>377</v>
      </c>
    </row>
    <row r="240" spans="1:59" outlineLevel="1" x14ac:dyDescent="0.2">
      <c r="A240" s="176">
        <v>202</v>
      </c>
      <c r="B240" s="177" t="s">
        <v>2960</v>
      </c>
      <c r="C240" s="186" t="s">
        <v>3824</v>
      </c>
      <c r="D240" s="178" t="s">
        <v>429</v>
      </c>
      <c r="E240" s="179">
        <v>4</v>
      </c>
      <c r="F240" s="174"/>
      <c r="G240" s="181">
        <f t="shared" ref="G240:G248" si="56">ROUND(E240*F240,2)</f>
        <v>0</v>
      </c>
      <c r="H240" s="157">
        <v>0</v>
      </c>
      <c r="I240" s="156">
        <f t="shared" ref="I240:I248" si="57">ROUND(E240*H240,2)</f>
        <v>0</v>
      </c>
      <c r="J240" s="157">
        <v>276</v>
      </c>
      <c r="K240" s="156">
        <f t="shared" ref="K240:K248" si="58">ROUND(E240*J240,2)</f>
        <v>1104</v>
      </c>
      <c r="L240" s="156">
        <v>15</v>
      </c>
      <c r="M240" s="156">
        <f t="shared" ref="M240:M248" si="59">G240*(1+L240/100)</f>
        <v>0</v>
      </c>
      <c r="N240" s="156">
        <v>0</v>
      </c>
      <c r="O240" s="156">
        <f t="shared" ref="O240:O248" si="60">ROUND(E240*N240,2)</f>
        <v>0</v>
      </c>
      <c r="P240" s="156">
        <v>0</v>
      </c>
      <c r="Q240" s="156">
        <f t="shared" ref="Q240:Q248" si="61">ROUND(E240*P240,2)</f>
        <v>0</v>
      </c>
      <c r="R240" s="156"/>
      <c r="S240" s="156" t="s">
        <v>485</v>
      </c>
      <c r="T240" s="156" t="s">
        <v>382</v>
      </c>
      <c r="U240" s="156">
        <v>0</v>
      </c>
      <c r="V240" s="156">
        <f t="shared" ref="V240:V248" si="62">ROUND(E240*U240,2)</f>
        <v>0</v>
      </c>
      <c r="W240" s="156"/>
      <c r="X240" s="156" t="s">
        <v>383</v>
      </c>
      <c r="Y240" s="147"/>
      <c r="Z240" s="147"/>
      <c r="AA240" s="147"/>
      <c r="AB240" s="147"/>
      <c r="AC240" s="147"/>
      <c r="AD240" s="147"/>
      <c r="AE240" s="147"/>
      <c r="AF240" s="147" t="s">
        <v>384</v>
      </c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</row>
    <row r="241" spans="1:59" outlineLevel="1" x14ac:dyDescent="0.2">
      <c r="A241" s="176">
        <v>203</v>
      </c>
      <c r="B241" s="177" t="s">
        <v>2962</v>
      </c>
      <c r="C241" s="186" t="s">
        <v>3824</v>
      </c>
      <c r="D241" s="178" t="s">
        <v>429</v>
      </c>
      <c r="E241" s="179">
        <v>2</v>
      </c>
      <c r="F241" s="174"/>
      <c r="G241" s="181">
        <f t="shared" si="56"/>
        <v>0</v>
      </c>
      <c r="H241" s="157">
        <v>0</v>
      </c>
      <c r="I241" s="156">
        <f t="shared" si="57"/>
        <v>0</v>
      </c>
      <c r="J241" s="157">
        <v>434</v>
      </c>
      <c r="K241" s="156">
        <f t="shared" si="58"/>
        <v>868</v>
      </c>
      <c r="L241" s="156">
        <v>15</v>
      </c>
      <c r="M241" s="156">
        <f t="shared" si="59"/>
        <v>0</v>
      </c>
      <c r="N241" s="156">
        <v>0</v>
      </c>
      <c r="O241" s="156">
        <f t="shared" si="60"/>
        <v>0</v>
      </c>
      <c r="P241" s="156">
        <v>0</v>
      </c>
      <c r="Q241" s="156">
        <f t="shared" si="61"/>
        <v>0</v>
      </c>
      <c r="R241" s="156"/>
      <c r="S241" s="156" t="s">
        <v>485</v>
      </c>
      <c r="T241" s="156" t="s">
        <v>382</v>
      </c>
      <c r="U241" s="156">
        <v>0</v>
      </c>
      <c r="V241" s="156">
        <f t="shared" si="62"/>
        <v>0</v>
      </c>
      <c r="W241" s="156"/>
      <c r="X241" s="156" t="s">
        <v>383</v>
      </c>
      <c r="Y241" s="147"/>
      <c r="Z241" s="147"/>
      <c r="AA241" s="147"/>
      <c r="AB241" s="147"/>
      <c r="AC241" s="147"/>
      <c r="AD241" s="147"/>
      <c r="AE241" s="147"/>
      <c r="AF241" s="147" t="s">
        <v>384</v>
      </c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</row>
    <row r="242" spans="1:59" outlineLevel="1" x14ac:dyDescent="0.2">
      <c r="A242" s="176">
        <v>204</v>
      </c>
      <c r="B242" s="177" t="s">
        <v>2964</v>
      </c>
      <c r="C242" s="186" t="s">
        <v>3824</v>
      </c>
      <c r="D242" s="178" t="s">
        <v>429</v>
      </c>
      <c r="E242" s="179">
        <v>8</v>
      </c>
      <c r="F242" s="174"/>
      <c r="G242" s="181">
        <f t="shared" si="56"/>
        <v>0</v>
      </c>
      <c r="H242" s="157">
        <v>0</v>
      </c>
      <c r="I242" s="156">
        <f t="shared" si="57"/>
        <v>0</v>
      </c>
      <c r="J242" s="157">
        <v>623</v>
      </c>
      <c r="K242" s="156">
        <f t="shared" si="58"/>
        <v>4984</v>
      </c>
      <c r="L242" s="156">
        <v>15</v>
      </c>
      <c r="M242" s="156">
        <f t="shared" si="59"/>
        <v>0</v>
      </c>
      <c r="N242" s="156">
        <v>0</v>
      </c>
      <c r="O242" s="156">
        <f t="shared" si="60"/>
        <v>0</v>
      </c>
      <c r="P242" s="156">
        <v>0</v>
      </c>
      <c r="Q242" s="156">
        <f t="shared" si="61"/>
        <v>0</v>
      </c>
      <c r="R242" s="156"/>
      <c r="S242" s="156" t="s">
        <v>485</v>
      </c>
      <c r="T242" s="156" t="s">
        <v>382</v>
      </c>
      <c r="U242" s="156">
        <v>0</v>
      </c>
      <c r="V242" s="156">
        <f t="shared" si="62"/>
        <v>0</v>
      </c>
      <c r="W242" s="156"/>
      <c r="X242" s="156" t="s">
        <v>383</v>
      </c>
      <c r="Y242" s="147"/>
      <c r="Z242" s="147"/>
      <c r="AA242" s="147"/>
      <c r="AB242" s="147"/>
      <c r="AC242" s="147"/>
      <c r="AD242" s="147"/>
      <c r="AE242" s="147"/>
      <c r="AF242" s="147" t="s">
        <v>384</v>
      </c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</row>
    <row r="243" spans="1:59" outlineLevel="1" x14ac:dyDescent="0.2">
      <c r="A243" s="176">
        <v>205</v>
      </c>
      <c r="B243" s="177" t="s">
        <v>2966</v>
      </c>
      <c r="C243" s="186" t="s">
        <v>3825</v>
      </c>
      <c r="D243" s="178" t="s">
        <v>429</v>
      </c>
      <c r="E243" s="179">
        <v>4</v>
      </c>
      <c r="F243" s="174"/>
      <c r="G243" s="181">
        <f t="shared" si="56"/>
        <v>0</v>
      </c>
      <c r="H243" s="157">
        <v>0</v>
      </c>
      <c r="I243" s="156">
        <f t="shared" si="57"/>
        <v>0</v>
      </c>
      <c r="J243" s="157">
        <v>276</v>
      </c>
      <c r="K243" s="156">
        <f t="shared" si="58"/>
        <v>1104</v>
      </c>
      <c r="L243" s="156">
        <v>15</v>
      </c>
      <c r="M243" s="156">
        <f t="shared" si="59"/>
        <v>0</v>
      </c>
      <c r="N243" s="156">
        <v>0</v>
      </c>
      <c r="O243" s="156">
        <f t="shared" si="60"/>
        <v>0</v>
      </c>
      <c r="P243" s="156">
        <v>0</v>
      </c>
      <c r="Q243" s="156">
        <f t="shared" si="61"/>
        <v>0</v>
      </c>
      <c r="R243" s="156"/>
      <c r="S243" s="156" t="s">
        <v>485</v>
      </c>
      <c r="T243" s="156" t="s">
        <v>382</v>
      </c>
      <c r="U243" s="156">
        <v>0</v>
      </c>
      <c r="V243" s="156">
        <f t="shared" si="62"/>
        <v>0</v>
      </c>
      <c r="W243" s="156"/>
      <c r="X243" s="156" t="s">
        <v>383</v>
      </c>
      <c r="Y243" s="147"/>
      <c r="Z243" s="147"/>
      <c r="AA243" s="147"/>
      <c r="AB243" s="147"/>
      <c r="AC243" s="147"/>
      <c r="AD243" s="147"/>
      <c r="AE243" s="147"/>
      <c r="AF243" s="147" t="s">
        <v>384</v>
      </c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</row>
    <row r="244" spans="1:59" outlineLevel="1" x14ac:dyDescent="0.2">
      <c r="A244" s="176">
        <v>206</v>
      </c>
      <c r="B244" s="177" t="s">
        <v>2968</v>
      </c>
      <c r="C244" s="186" t="s">
        <v>3826</v>
      </c>
      <c r="D244" s="178" t="s">
        <v>429</v>
      </c>
      <c r="E244" s="179">
        <v>6</v>
      </c>
      <c r="F244" s="174"/>
      <c r="G244" s="181">
        <f t="shared" si="56"/>
        <v>0</v>
      </c>
      <c r="H244" s="157">
        <v>0</v>
      </c>
      <c r="I244" s="156">
        <f t="shared" si="57"/>
        <v>0</v>
      </c>
      <c r="J244" s="157">
        <v>46</v>
      </c>
      <c r="K244" s="156">
        <f t="shared" si="58"/>
        <v>276</v>
      </c>
      <c r="L244" s="156">
        <v>15</v>
      </c>
      <c r="M244" s="156">
        <f t="shared" si="59"/>
        <v>0</v>
      </c>
      <c r="N244" s="156">
        <v>0</v>
      </c>
      <c r="O244" s="156">
        <f t="shared" si="60"/>
        <v>0</v>
      </c>
      <c r="P244" s="156">
        <v>0</v>
      </c>
      <c r="Q244" s="156">
        <f t="shared" si="61"/>
        <v>0</v>
      </c>
      <c r="R244" s="156"/>
      <c r="S244" s="156" t="s">
        <v>485</v>
      </c>
      <c r="T244" s="156" t="s">
        <v>382</v>
      </c>
      <c r="U244" s="156">
        <v>0</v>
      </c>
      <c r="V244" s="156">
        <f t="shared" si="62"/>
        <v>0</v>
      </c>
      <c r="W244" s="156"/>
      <c r="X244" s="156" t="s">
        <v>383</v>
      </c>
      <c r="Y244" s="147"/>
      <c r="Z244" s="147"/>
      <c r="AA244" s="147"/>
      <c r="AB244" s="147"/>
      <c r="AC244" s="147"/>
      <c r="AD244" s="147"/>
      <c r="AE244" s="147"/>
      <c r="AF244" s="147" t="s">
        <v>384</v>
      </c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</row>
    <row r="245" spans="1:59" outlineLevel="1" x14ac:dyDescent="0.2">
      <c r="A245" s="176">
        <v>207</v>
      </c>
      <c r="B245" s="177" t="s">
        <v>2970</v>
      </c>
      <c r="C245" s="186" t="s">
        <v>3827</v>
      </c>
      <c r="D245" s="178" t="s">
        <v>429</v>
      </c>
      <c r="E245" s="179">
        <v>18</v>
      </c>
      <c r="F245" s="174"/>
      <c r="G245" s="181">
        <f t="shared" si="56"/>
        <v>0</v>
      </c>
      <c r="H245" s="157">
        <v>0</v>
      </c>
      <c r="I245" s="156">
        <f t="shared" si="57"/>
        <v>0</v>
      </c>
      <c r="J245" s="157">
        <v>233</v>
      </c>
      <c r="K245" s="156">
        <f t="shared" si="58"/>
        <v>4194</v>
      </c>
      <c r="L245" s="156">
        <v>15</v>
      </c>
      <c r="M245" s="156">
        <f t="shared" si="59"/>
        <v>0</v>
      </c>
      <c r="N245" s="156">
        <v>0</v>
      </c>
      <c r="O245" s="156">
        <f t="shared" si="60"/>
        <v>0</v>
      </c>
      <c r="P245" s="156">
        <v>0</v>
      </c>
      <c r="Q245" s="156">
        <f t="shared" si="61"/>
        <v>0</v>
      </c>
      <c r="R245" s="156"/>
      <c r="S245" s="156" t="s">
        <v>485</v>
      </c>
      <c r="T245" s="156" t="s">
        <v>382</v>
      </c>
      <c r="U245" s="156">
        <v>0</v>
      </c>
      <c r="V245" s="156">
        <f t="shared" si="62"/>
        <v>0</v>
      </c>
      <c r="W245" s="156"/>
      <c r="X245" s="156" t="s">
        <v>383</v>
      </c>
      <c r="Y245" s="147"/>
      <c r="Z245" s="147"/>
      <c r="AA245" s="147"/>
      <c r="AB245" s="147"/>
      <c r="AC245" s="147"/>
      <c r="AD245" s="147"/>
      <c r="AE245" s="147"/>
      <c r="AF245" s="147" t="s">
        <v>384</v>
      </c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</row>
    <row r="246" spans="1:59" outlineLevel="1" x14ac:dyDescent="0.2">
      <c r="A246" s="176">
        <v>208</v>
      </c>
      <c r="B246" s="177" t="s">
        <v>2972</v>
      </c>
      <c r="C246" s="186" t="s">
        <v>3828</v>
      </c>
      <c r="D246" s="178" t="s">
        <v>429</v>
      </c>
      <c r="E246" s="179">
        <v>2</v>
      </c>
      <c r="F246" s="174"/>
      <c r="G246" s="181">
        <f t="shared" si="56"/>
        <v>0</v>
      </c>
      <c r="H246" s="157">
        <v>0</v>
      </c>
      <c r="I246" s="156">
        <f t="shared" si="57"/>
        <v>0</v>
      </c>
      <c r="J246" s="157">
        <v>190</v>
      </c>
      <c r="K246" s="156">
        <f t="shared" si="58"/>
        <v>380</v>
      </c>
      <c r="L246" s="156">
        <v>15</v>
      </c>
      <c r="M246" s="156">
        <f t="shared" si="59"/>
        <v>0</v>
      </c>
      <c r="N246" s="156">
        <v>0</v>
      </c>
      <c r="O246" s="156">
        <f t="shared" si="60"/>
        <v>0</v>
      </c>
      <c r="P246" s="156">
        <v>0</v>
      </c>
      <c r="Q246" s="156">
        <f t="shared" si="61"/>
        <v>0</v>
      </c>
      <c r="R246" s="156"/>
      <c r="S246" s="156" t="s">
        <v>485</v>
      </c>
      <c r="T246" s="156" t="s">
        <v>382</v>
      </c>
      <c r="U246" s="156">
        <v>0</v>
      </c>
      <c r="V246" s="156">
        <f t="shared" si="62"/>
        <v>0</v>
      </c>
      <c r="W246" s="156"/>
      <c r="X246" s="156" t="s">
        <v>383</v>
      </c>
      <c r="Y246" s="147"/>
      <c r="Z246" s="147"/>
      <c r="AA246" s="147"/>
      <c r="AB246" s="147"/>
      <c r="AC246" s="147"/>
      <c r="AD246" s="147"/>
      <c r="AE246" s="147"/>
      <c r="AF246" s="147" t="s">
        <v>384</v>
      </c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</row>
    <row r="247" spans="1:59" outlineLevel="1" x14ac:dyDescent="0.2">
      <c r="A247" s="176">
        <v>209</v>
      </c>
      <c r="B247" s="177" t="s">
        <v>2974</v>
      </c>
      <c r="C247" s="186" t="s">
        <v>3829</v>
      </c>
      <c r="D247" s="178" t="s">
        <v>429</v>
      </c>
      <c r="E247" s="179">
        <v>2</v>
      </c>
      <c r="F247" s="174"/>
      <c r="G247" s="181">
        <f t="shared" si="56"/>
        <v>0</v>
      </c>
      <c r="H247" s="157">
        <v>0</v>
      </c>
      <c r="I247" s="156">
        <f t="shared" si="57"/>
        <v>0</v>
      </c>
      <c r="J247" s="157">
        <v>146</v>
      </c>
      <c r="K247" s="156">
        <f t="shared" si="58"/>
        <v>292</v>
      </c>
      <c r="L247" s="156">
        <v>15</v>
      </c>
      <c r="M247" s="156">
        <f t="shared" si="59"/>
        <v>0</v>
      </c>
      <c r="N247" s="156">
        <v>0</v>
      </c>
      <c r="O247" s="156">
        <f t="shared" si="60"/>
        <v>0</v>
      </c>
      <c r="P247" s="156">
        <v>0</v>
      </c>
      <c r="Q247" s="156">
        <f t="shared" si="61"/>
        <v>0</v>
      </c>
      <c r="R247" s="156"/>
      <c r="S247" s="156" t="s">
        <v>485</v>
      </c>
      <c r="T247" s="156" t="s">
        <v>382</v>
      </c>
      <c r="U247" s="156">
        <v>0</v>
      </c>
      <c r="V247" s="156">
        <f t="shared" si="62"/>
        <v>0</v>
      </c>
      <c r="W247" s="156"/>
      <c r="X247" s="156" t="s">
        <v>383</v>
      </c>
      <c r="Y247" s="147"/>
      <c r="Z247" s="147"/>
      <c r="AA247" s="147"/>
      <c r="AB247" s="147"/>
      <c r="AC247" s="147"/>
      <c r="AD247" s="147"/>
      <c r="AE247" s="147"/>
      <c r="AF247" s="147" t="s">
        <v>384</v>
      </c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</row>
    <row r="248" spans="1:59" outlineLevel="1" x14ac:dyDescent="0.2">
      <c r="A248" s="176">
        <v>210</v>
      </c>
      <c r="B248" s="177" t="s">
        <v>2976</v>
      </c>
      <c r="C248" s="186" t="s">
        <v>3830</v>
      </c>
      <c r="D248" s="178" t="s">
        <v>429</v>
      </c>
      <c r="E248" s="179">
        <v>2</v>
      </c>
      <c r="F248" s="174"/>
      <c r="G248" s="181">
        <f t="shared" si="56"/>
        <v>0</v>
      </c>
      <c r="H248" s="157">
        <v>0</v>
      </c>
      <c r="I248" s="156">
        <f t="shared" si="57"/>
        <v>0</v>
      </c>
      <c r="J248" s="157">
        <v>92</v>
      </c>
      <c r="K248" s="156">
        <f t="shared" si="58"/>
        <v>184</v>
      </c>
      <c r="L248" s="156">
        <v>15</v>
      </c>
      <c r="M248" s="156">
        <f t="shared" si="59"/>
        <v>0</v>
      </c>
      <c r="N248" s="156">
        <v>0</v>
      </c>
      <c r="O248" s="156">
        <f t="shared" si="60"/>
        <v>0</v>
      </c>
      <c r="P248" s="156">
        <v>0</v>
      </c>
      <c r="Q248" s="156">
        <f t="shared" si="61"/>
        <v>0</v>
      </c>
      <c r="R248" s="156"/>
      <c r="S248" s="156" t="s">
        <v>485</v>
      </c>
      <c r="T248" s="156" t="s">
        <v>382</v>
      </c>
      <c r="U248" s="156">
        <v>0</v>
      </c>
      <c r="V248" s="156">
        <f t="shared" si="62"/>
        <v>0</v>
      </c>
      <c r="W248" s="156"/>
      <c r="X248" s="156" t="s">
        <v>383</v>
      </c>
      <c r="Y248" s="147"/>
      <c r="Z248" s="147"/>
      <c r="AA248" s="147"/>
      <c r="AB248" s="147"/>
      <c r="AC248" s="147"/>
      <c r="AD248" s="147"/>
      <c r="AE248" s="147"/>
      <c r="AF248" s="147" t="s">
        <v>384</v>
      </c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</row>
    <row r="249" spans="1:59" x14ac:dyDescent="0.2">
      <c r="A249" s="164" t="s">
        <v>376</v>
      </c>
      <c r="B249" s="165" t="s">
        <v>179</v>
      </c>
      <c r="C249" s="183" t="s">
        <v>180</v>
      </c>
      <c r="D249" s="166"/>
      <c r="E249" s="167"/>
      <c r="F249" s="168"/>
      <c r="G249" s="169">
        <f>SUMIF(AF250:AF251,"&lt;&gt;NOR",G250:G251)</f>
        <v>0</v>
      </c>
      <c r="H249" s="163"/>
      <c r="I249" s="163">
        <f>SUM(I250:I251)</f>
        <v>0</v>
      </c>
      <c r="J249" s="163"/>
      <c r="K249" s="163">
        <f>SUM(K250:K251)</f>
        <v>26896</v>
      </c>
      <c r="L249" s="163"/>
      <c r="M249" s="163">
        <f>SUM(M250:M251)</f>
        <v>0</v>
      </c>
      <c r="N249" s="163"/>
      <c r="O249" s="163">
        <f>SUM(O250:O251)</f>
        <v>0</v>
      </c>
      <c r="P249" s="163"/>
      <c r="Q249" s="163">
        <f>SUM(Q250:Q251)</f>
        <v>0</v>
      </c>
      <c r="R249" s="163"/>
      <c r="S249" s="163"/>
      <c r="T249" s="163"/>
      <c r="U249" s="163"/>
      <c r="V249" s="163">
        <f>SUM(V250:V251)</f>
        <v>0</v>
      </c>
      <c r="W249" s="163"/>
      <c r="X249" s="163"/>
      <c r="AF249" t="s">
        <v>377</v>
      </c>
    </row>
    <row r="250" spans="1:59" outlineLevel="1" x14ac:dyDescent="0.2">
      <c r="A250" s="176">
        <v>211</v>
      </c>
      <c r="B250" s="177" t="s">
        <v>2978</v>
      </c>
      <c r="C250" s="186" t="s">
        <v>3831</v>
      </c>
      <c r="D250" s="178" t="s">
        <v>429</v>
      </c>
      <c r="E250" s="179">
        <v>8</v>
      </c>
      <c r="F250" s="174"/>
      <c r="G250" s="181">
        <f>ROUND(E250*F250,2)</f>
        <v>0</v>
      </c>
      <c r="H250" s="157">
        <v>0</v>
      </c>
      <c r="I250" s="156">
        <f>ROUND(E250*H250,2)</f>
        <v>0</v>
      </c>
      <c r="J250" s="157">
        <v>237</v>
      </c>
      <c r="K250" s="156">
        <f>ROUND(E250*J250,2)</f>
        <v>1896</v>
      </c>
      <c r="L250" s="156">
        <v>15</v>
      </c>
      <c r="M250" s="156">
        <f>G250*(1+L250/100)</f>
        <v>0</v>
      </c>
      <c r="N250" s="156">
        <v>0</v>
      </c>
      <c r="O250" s="156">
        <f>ROUND(E250*N250,2)</f>
        <v>0</v>
      </c>
      <c r="P250" s="156">
        <v>0</v>
      </c>
      <c r="Q250" s="156">
        <f>ROUND(E250*P250,2)</f>
        <v>0</v>
      </c>
      <c r="R250" s="156"/>
      <c r="S250" s="156" t="s">
        <v>485</v>
      </c>
      <c r="T250" s="156" t="s">
        <v>382</v>
      </c>
      <c r="U250" s="156">
        <v>0</v>
      </c>
      <c r="V250" s="156">
        <f>ROUND(E250*U250,2)</f>
        <v>0</v>
      </c>
      <c r="W250" s="156"/>
      <c r="X250" s="156" t="s">
        <v>383</v>
      </c>
      <c r="Y250" s="147"/>
      <c r="Z250" s="147"/>
      <c r="AA250" s="147"/>
      <c r="AB250" s="147"/>
      <c r="AC250" s="147"/>
      <c r="AD250" s="147"/>
      <c r="AE250" s="147"/>
      <c r="AF250" s="147" t="s">
        <v>384</v>
      </c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</row>
    <row r="251" spans="1:59" outlineLevel="1" x14ac:dyDescent="0.2">
      <c r="A251" s="176">
        <v>212</v>
      </c>
      <c r="B251" s="177" t="s">
        <v>2980</v>
      </c>
      <c r="C251" s="186" t="s">
        <v>3832</v>
      </c>
      <c r="D251" s="178" t="s">
        <v>429</v>
      </c>
      <c r="E251" s="179">
        <v>1</v>
      </c>
      <c r="F251" s="174"/>
      <c r="G251" s="181">
        <f>ROUND(E251*F251,2)</f>
        <v>0</v>
      </c>
      <c r="H251" s="157">
        <v>0</v>
      </c>
      <c r="I251" s="156">
        <f>ROUND(E251*H251,2)</f>
        <v>0</v>
      </c>
      <c r="J251" s="157">
        <v>25000</v>
      </c>
      <c r="K251" s="156">
        <f>ROUND(E251*J251,2)</f>
        <v>25000</v>
      </c>
      <c r="L251" s="156">
        <v>15</v>
      </c>
      <c r="M251" s="156">
        <f>G251*(1+L251/100)</f>
        <v>0</v>
      </c>
      <c r="N251" s="156">
        <v>0</v>
      </c>
      <c r="O251" s="156">
        <f>ROUND(E251*N251,2)</f>
        <v>0</v>
      </c>
      <c r="P251" s="156">
        <v>0</v>
      </c>
      <c r="Q251" s="156">
        <f>ROUND(E251*P251,2)</f>
        <v>0</v>
      </c>
      <c r="R251" s="156"/>
      <c r="S251" s="156" t="s">
        <v>485</v>
      </c>
      <c r="T251" s="156" t="s">
        <v>382</v>
      </c>
      <c r="U251" s="156">
        <v>0</v>
      </c>
      <c r="V251" s="156">
        <f>ROUND(E251*U251,2)</f>
        <v>0</v>
      </c>
      <c r="W251" s="156"/>
      <c r="X251" s="156" t="s">
        <v>383</v>
      </c>
      <c r="Y251" s="147"/>
      <c r="Z251" s="147"/>
      <c r="AA251" s="147"/>
      <c r="AB251" s="147"/>
      <c r="AC251" s="147"/>
      <c r="AD251" s="147"/>
      <c r="AE251" s="147"/>
      <c r="AF251" s="147" t="s">
        <v>384</v>
      </c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</row>
    <row r="252" spans="1:59" x14ac:dyDescent="0.2">
      <c r="A252" s="164" t="s">
        <v>376</v>
      </c>
      <c r="B252" s="165" t="s">
        <v>340</v>
      </c>
      <c r="C252" s="183" t="s">
        <v>341</v>
      </c>
      <c r="D252" s="166"/>
      <c r="E252" s="167"/>
      <c r="F252" s="168"/>
      <c r="G252" s="169">
        <f>SUMIF(AF253:AF259,"&lt;&gt;NOR",G253:G259)</f>
        <v>0</v>
      </c>
      <c r="H252" s="163"/>
      <c r="I252" s="163">
        <f>SUM(I253:I259)</f>
        <v>0</v>
      </c>
      <c r="J252" s="163"/>
      <c r="K252" s="163">
        <f>SUM(K253:K259)</f>
        <v>820440</v>
      </c>
      <c r="L252" s="163"/>
      <c r="M252" s="163">
        <f>SUM(M253:M259)</f>
        <v>0</v>
      </c>
      <c r="N252" s="163"/>
      <c r="O252" s="163">
        <f>SUM(O253:O259)</f>
        <v>0</v>
      </c>
      <c r="P252" s="163"/>
      <c r="Q252" s="163">
        <f>SUM(Q253:Q259)</f>
        <v>0</v>
      </c>
      <c r="R252" s="163"/>
      <c r="S252" s="163"/>
      <c r="T252" s="163"/>
      <c r="U252" s="163"/>
      <c r="V252" s="163">
        <f>SUM(V253:V259)</f>
        <v>0</v>
      </c>
      <c r="W252" s="163"/>
      <c r="X252" s="163"/>
      <c r="AF252" t="s">
        <v>377</v>
      </c>
    </row>
    <row r="253" spans="1:59" outlineLevel="1" x14ac:dyDescent="0.2">
      <c r="A253" s="176">
        <v>213</v>
      </c>
      <c r="B253" s="177" t="s">
        <v>2982</v>
      </c>
      <c r="C253" s="186" t="s">
        <v>3833</v>
      </c>
      <c r="D253" s="178" t="s">
        <v>429</v>
      </c>
      <c r="E253" s="179">
        <v>140</v>
      </c>
      <c r="F253" s="174"/>
      <c r="G253" s="181">
        <f t="shared" ref="G253:G259" si="63">ROUND(E253*F253,2)</f>
        <v>0</v>
      </c>
      <c r="H253" s="157">
        <v>0</v>
      </c>
      <c r="I253" s="156">
        <f t="shared" ref="I253:I259" si="64">ROUND(E253*H253,2)</f>
        <v>0</v>
      </c>
      <c r="J253" s="157">
        <v>4500</v>
      </c>
      <c r="K253" s="156">
        <f t="shared" ref="K253:K259" si="65">ROUND(E253*J253,2)</f>
        <v>630000</v>
      </c>
      <c r="L253" s="156">
        <v>15</v>
      </c>
      <c r="M253" s="156">
        <f t="shared" ref="M253:M259" si="66">G253*(1+L253/100)</f>
        <v>0</v>
      </c>
      <c r="N253" s="156">
        <v>0</v>
      </c>
      <c r="O253" s="156">
        <f t="shared" ref="O253:O259" si="67">ROUND(E253*N253,2)</f>
        <v>0</v>
      </c>
      <c r="P253" s="156">
        <v>0</v>
      </c>
      <c r="Q253" s="156">
        <f t="shared" ref="Q253:Q259" si="68">ROUND(E253*P253,2)</f>
        <v>0</v>
      </c>
      <c r="R253" s="156"/>
      <c r="S253" s="156" t="s">
        <v>485</v>
      </c>
      <c r="T253" s="156" t="s">
        <v>382</v>
      </c>
      <c r="U253" s="156">
        <v>0</v>
      </c>
      <c r="V253" s="156">
        <f t="shared" ref="V253:V259" si="69">ROUND(E253*U253,2)</f>
        <v>0</v>
      </c>
      <c r="W253" s="156"/>
      <c r="X253" s="156" t="s">
        <v>383</v>
      </c>
      <c r="Y253" s="147"/>
      <c r="Z253" s="147"/>
      <c r="AA253" s="147"/>
      <c r="AB253" s="147"/>
      <c r="AC253" s="147"/>
      <c r="AD253" s="147"/>
      <c r="AE253" s="147"/>
      <c r="AF253" s="147" t="s">
        <v>541</v>
      </c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</row>
    <row r="254" spans="1:59" outlineLevel="1" x14ac:dyDescent="0.2">
      <c r="A254" s="176">
        <v>214</v>
      </c>
      <c r="B254" s="177" t="s">
        <v>2984</v>
      </c>
      <c r="C254" s="186" t="s">
        <v>3834</v>
      </c>
      <c r="D254" s="178" t="s">
        <v>429</v>
      </c>
      <c r="E254" s="179">
        <v>1</v>
      </c>
      <c r="F254" s="174"/>
      <c r="G254" s="181">
        <f t="shared" si="63"/>
        <v>0</v>
      </c>
      <c r="H254" s="157">
        <v>0</v>
      </c>
      <c r="I254" s="156">
        <f t="shared" si="64"/>
        <v>0</v>
      </c>
      <c r="J254" s="157">
        <v>50000</v>
      </c>
      <c r="K254" s="156">
        <f t="shared" si="65"/>
        <v>50000</v>
      </c>
      <c r="L254" s="156">
        <v>15</v>
      </c>
      <c r="M254" s="156">
        <f t="shared" si="66"/>
        <v>0</v>
      </c>
      <c r="N254" s="156">
        <v>0</v>
      </c>
      <c r="O254" s="156">
        <f t="shared" si="67"/>
        <v>0</v>
      </c>
      <c r="P254" s="156">
        <v>0</v>
      </c>
      <c r="Q254" s="156">
        <f t="shared" si="68"/>
        <v>0</v>
      </c>
      <c r="R254" s="156"/>
      <c r="S254" s="156" t="s">
        <v>485</v>
      </c>
      <c r="T254" s="156" t="s">
        <v>382</v>
      </c>
      <c r="U254" s="156">
        <v>0</v>
      </c>
      <c r="V254" s="156">
        <f t="shared" si="69"/>
        <v>0</v>
      </c>
      <c r="W254" s="156"/>
      <c r="X254" s="156" t="s">
        <v>383</v>
      </c>
      <c r="Y254" s="147"/>
      <c r="Z254" s="147"/>
      <c r="AA254" s="147"/>
      <c r="AB254" s="147"/>
      <c r="AC254" s="147"/>
      <c r="AD254" s="147"/>
      <c r="AE254" s="147"/>
      <c r="AF254" s="147" t="s">
        <v>541</v>
      </c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</row>
    <row r="255" spans="1:59" outlineLevel="1" x14ac:dyDescent="0.2">
      <c r="A255" s="176">
        <v>215</v>
      </c>
      <c r="B255" s="177" t="s">
        <v>2986</v>
      </c>
      <c r="C255" s="186" t="s">
        <v>337</v>
      </c>
      <c r="D255" s="178" t="s">
        <v>397</v>
      </c>
      <c r="E255" s="179">
        <v>488</v>
      </c>
      <c r="F255" s="174"/>
      <c r="G255" s="181">
        <f t="shared" si="63"/>
        <v>0</v>
      </c>
      <c r="H255" s="157">
        <v>0</v>
      </c>
      <c r="I255" s="156">
        <f t="shared" si="64"/>
        <v>0</v>
      </c>
      <c r="J255" s="157">
        <v>50</v>
      </c>
      <c r="K255" s="156">
        <f t="shared" si="65"/>
        <v>24400</v>
      </c>
      <c r="L255" s="156">
        <v>15</v>
      </c>
      <c r="M255" s="156">
        <f t="shared" si="66"/>
        <v>0</v>
      </c>
      <c r="N255" s="156">
        <v>0</v>
      </c>
      <c r="O255" s="156">
        <f t="shared" si="67"/>
        <v>0</v>
      </c>
      <c r="P255" s="156">
        <v>0</v>
      </c>
      <c r="Q255" s="156">
        <f t="shared" si="68"/>
        <v>0</v>
      </c>
      <c r="R255" s="156"/>
      <c r="S255" s="156" t="s">
        <v>485</v>
      </c>
      <c r="T255" s="156" t="s">
        <v>382</v>
      </c>
      <c r="U255" s="156">
        <v>0</v>
      </c>
      <c r="V255" s="156">
        <f t="shared" si="69"/>
        <v>0</v>
      </c>
      <c r="W255" s="156"/>
      <c r="X255" s="156" t="s">
        <v>383</v>
      </c>
      <c r="Y255" s="147"/>
      <c r="Z255" s="147"/>
      <c r="AA255" s="147"/>
      <c r="AB255" s="147"/>
      <c r="AC255" s="147"/>
      <c r="AD255" s="147"/>
      <c r="AE255" s="147"/>
      <c r="AF255" s="147" t="s">
        <v>541</v>
      </c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</row>
    <row r="256" spans="1:59" outlineLevel="1" x14ac:dyDescent="0.2">
      <c r="A256" s="176">
        <v>216</v>
      </c>
      <c r="B256" s="177" t="s">
        <v>2988</v>
      </c>
      <c r="C256" s="186" t="s">
        <v>3835</v>
      </c>
      <c r="D256" s="178" t="s">
        <v>397</v>
      </c>
      <c r="E256" s="179">
        <v>638</v>
      </c>
      <c r="F256" s="174"/>
      <c r="G256" s="181">
        <f t="shared" si="63"/>
        <v>0</v>
      </c>
      <c r="H256" s="157">
        <v>0</v>
      </c>
      <c r="I256" s="156">
        <f t="shared" si="64"/>
        <v>0</v>
      </c>
      <c r="J256" s="157">
        <v>80</v>
      </c>
      <c r="K256" s="156">
        <f t="shared" si="65"/>
        <v>51040</v>
      </c>
      <c r="L256" s="156">
        <v>15</v>
      </c>
      <c r="M256" s="156">
        <f t="shared" si="66"/>
        <v>0</v>
      </c>
      <c r="N256" s="156">
        <v>0</v>
      </c>
      <c r="O256" s="156">
        <f t="shared" si="67"/>
        <v>0</v>
      </c>
      <c r="P256" s="156">
        <v>0</v>
      </c>
      <c r="Q256" s="156">
        <f t="shared" si="68"/>
        <v>0</v>
      </c>
      <c r="R256" s="156"/>
      <c r="S256" s="156" t="s">
        <v>485</v>
      </c>
      <c r="T256" s="156" t="s">
        <v>382</v>
      </c>
      <c r="U256" s="156">
        <v>0</v>
      </c>
      <c r="V256" s="156">
        <f t="shared" si="69"/>
        <v>0</v>
      </c>
      <c r="W256" s="156"/>
      <c r="X256" s="156" t="s">
        <v>383</v>
      </c>
      <c r="Y256" s="147"/>
      <c r="Z256" s="147"/>
      <c r="AA256" s="147"/>
      <c r="AB256" s="147"/>
      <c r="AC256" s="147"/>
      <c r="AD256" s="147"/>
      <c r="AE256" s="147"/>
      <c r="AF256" s="147" t="s">
        <v>541</v>
      </c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</row>
    <row r="257" spans="1:59" outlineLevel="1" x14ac:dyDescent="0.2">
      <c r="A257" s="176">
        <v>217</v>
      </c>
      <c r="B257" s="177" t="s">
        <v>3836</v>
      </c>
      <c r="C257" s="186" t="s">
        <v>3837</v>
      </c>
      <c r="D257" s="178" t="s">
        <v>429</v>
      </c>
      <c r="E257" s="179">
        <v>3</v>
      </c>
      <c r="F257" s="174"/>
      <c r="G257" s="181">
        <f t="shared" si="63"/>
        <v>0</v>
      </c>
      <c r="H257" s="157">
        <v>0</v>
      </c>
      <c r="I257" s="156">
        <f t="shared" si="64"/>
        <v>0</v>
      </c>
      <c r="J257" s="157">
        <v>3000</v>
      </c>
      <c r="K257" s="156">
        <f t="shared" si="65"/>
        <v>9000</v>
      </c>
      <c r="L257" s="156">
        <v>15</v>
      </c>
      <c r="M257" s="156">
        <f t="shared" si="66"/>
        <v>0</v>
      </c>
      <c r="N257" s="156">
        <v>0</v>
      </c>
      <c r="O257" s="156">
        <f t="shared" si="67"/>
        <v>0</v>
      </c>
      <c r="P257" s="156">
        <v>0</v>
      </c>
      <c r="Q257" s="156">
        <f t="shared" si="68"/>
        <v>0</v>
      </c>
      <c r="R257" s="156"/>
      <c r="S257" s="156" t="s">
        <v>485</v>
      </c>
      <c r="T257" s="156" t="s">
        <v>382</v>
      </c>
      <c r="U257" s="156">
        <v>0</v>
      </c>
      <c r="V257" s="156">
        <f t="shared" si="69"/>
        <v>0</v>
      </c>
      <c r="W257" s="156"/>
      <c r="X257" s="156" t="s">
        <v>383</v>
      </c>
      <c r="Y257" s="147"/>
      <c r="Z257" s="147"/>
      <c r="AA257" s="147"/>
      <c r="AB257" s="147"/>
      <c r="AC257" s="147"/>
      <c r="AD257" s="147"/>
      <c r="AE257" s="147"/>
      <c r="AF257" s="147" t="s">
        <v>541</v>
      </c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</row>
    <row r="258" spans="1:59" outlineLevel="1" x14ac:dyDescent="0.2">
      <c r="A258" s="176">
        <v>218</v>
      </c>
      <c r="B258" s="177" t="s">
        <v>3838</v>
      </c>
      <c r="C258" s="186" t="s">
        <v>3839</v>
      </c>
      <c r="D258" s="178" t="s">
        <v>429</v>
      </c>
      <c r="E258" s="179">
        <v>2</v>
      </c>
      <c r="F258" s="174"/>
      <c r="G258" s="181">
        <f t="shared" si="63"/>
        <v>0</v>
      </c>
      <c r="H258" s="157">
        <v>0</v>
      </c>
      <c r="I258" s="156">
        <f t="shared" si="64"/>
        <v>0</v>
      </c>
      <c r="J258" s="157">
        <v>3000</v>
      </c>
      <c r="K258" s="156">
        <f t="shared" si="65"/>
        <v>6000</v>
      </c>
      <c r="L258" s="156">
        <v>15</v>
      </c>
      <c r="M258" s="156">
        <f t="shared" si="66"/>
        <v>0</v>
      </c>
      <c r="N258" s="156">
        <v>0</v>
      </c>
      <c r="O258" s="156">
        <f t="shared" si="67"/>
        <v>0</v>
      </c>
      <c r="P258" s="156">
        <v>0</v>
      </c>
      <c r="Q258" s="156">
        <f t="shared" si="68"/>
        <v>0</v>
      </c>
      <c r="R258" s="156"/>
      <c r="S258" s="156" t="s">
        <v>485</v>
      </c>
      <c r="T258" s="156" t="s">
        <v>382</v>
      </c>
      <c r="U258" s="156">
        <v>0</v>
      </c>
      <c r="V258" s="156">
        <f t="shared" si="69"/>
        <v>0</v>
      </c>
      <c r="W258" s="156"/>
      <c r="X258" s="156" t="s">
        <v>383</v>
      </c>
      <c r="Y258" s="147"/>
      <c r="Z258" s="147"/>
      <c r="AA258" s="147"/>
      <c r="AB258" s="147"/>
      <c r="AC258" s="147"/>
      <c r="AD258" s="147"/>
      <c r="AE258" s="147"/>
      <c r="AF258" s="147" t="s">
        <v>541</v>
      </c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</row>
    <row r="259" spans="1:59" outlineLevel="1" x14ac:dyDescent="0.2">
      <c r="A259" s="170">
        <v>219</v>
      </c>
      <c r="B259" s="171" t="s">
        <v>3840</v>
      </c>
      <c r="C259" s="184" t="s">
        <v>3119</v>
      </c>
      <c r="D259" s="172" t="s">
        <v>429</v>
      </c>
      <c r="E259" s="173">
        <v>1</v>
      </c>
      <c r="F259" s="174"/>
      <c r="G259" s="175">
        <f t="shared" si="63"/>
        <v>0</v>
      </c>
      <c r="H259" s="157">
        <v>0</v>
      </c>
      <c r="I259" s="156">
        <f t="shared" si="64"/>
        <v>0</v>
      </c>
      <c r="J259" s="157">
        <v>50000</v>
      </c>
      <c r="K259" s="156">
        <f t="shared" si="65"/>
        <v>50000</v>
      </c>
      <c r="L259" s="156">
        <v>15</v>
      </c>
      <c r="M259" s="156">
        <f t="shared" si="66"/>
        <v>0</v>
      </c>
      <c r="N259" s="156">
        <v>0</v>
      </c>
      <c r="O259" s="156">
        <f t="shared" si="67"/>
        <v>0</v>
      </c>
      <c r="P259" s="156">
        <v>0</v>
      </c>
      <c r="Q259" s="156">
        <f t="shared" si="68"/>
        <v>0</v>
      </c>
      <c r="R259" s="156"/>
      <c r="S259" s="156" t="s">
        <v>485</v>
      </c>
      <c r="T259" s="156" t="s">
        <v>382</v>
      </c>
      <c r="U259" s="156">
        <v>0</v>
      </c>
      <c r="V259" s="156">
        <f t="shared" si="69"/>
        <v>0</v>
      </c>
      <c r="W259" s="156"/>
      <c r="X259" s="156" t="s">
        <v>383</v>
      </c>
      <c r="Y259" s="147"/>
      <c r="Z259" s="147"/>
      <c r="AA259" s="147"/>
      <c r="AB259" s="147"/>
      <c r="AC259" s="147"/>
      <c r="AD259" s="147"/>
      <c r="AE259" s="147"/>
      <c r="AF259" s="147" t="s">
        <v>541</v>
      </c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</row>
    <row r="260" spans="1:59" x14ac:dyDescent="0.2">
      <c r="A260" s="3"/>
      <c r="B260" s="4"/>
      <c r="C260" s="187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AD260">
        <v>15</v>
      </c>
      <c r="AE260">
        <v>21</v>
      </c>
      <c r="AF260" t="s">
        <v>363</v>
      </c>
    </row>
    <row r="261" spans="1:59" x14ac:dyDescent="0.2">
      <c r="A261" s="150"/>
      <c r="B261" s="151" t="s">
        <v>31</v>
      </c>
      <c r="C261" s="188"/>
      <c r="D261" s="152"/>
      <c r="E261" s="153"/>
      <c r="F261" s="153"/>
      <c r="G261" s="182">
        <f>G8+G11+G28+G65+G69+G74+G79+G84+G90+G95+G99+G105+G107+G113+G117+G126+G133+G135+G147+G151+G161+G164+G166+G170+G174+G180+G211+G230+G233+G235+G239+G249+G252</f>
        <v>0</v>
      </c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AD261">
        <f>SUMIF(L7:L259,AD260,G7:G259)</f>
        <v>0</v>
      </c>
      <c r="AE261">
        <f>SUMIF(L7:L259,AE260,G7:G259)</f>
        <v>0</v>
      </c>
      <c r="AF261" t="s">
        <v>1915</v>
      </c>
    </row>
    <row r="262" spans="1:59" x14ac:dyDescent="0.2">
      <c r="A262" s="3"/>
      <c r="B262" s="4"/>
      <c r="C262" s="187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59" x14ac:dyDescent="0.2">
      <c r="A263" s="3"/>
      <c r="B263" s="4"/>
      <c r="C263" s="187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59" x14ac:dyDescent="0.2">
      <c r="A264" s="258" t="s">
        <v>1916</v>
      </c>
      <c r="B264" s="258"/>
      <c r="C264" s="259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59" x14ac:dyDescent="0.2">
      <c r="A265" s="260"/>
      <c r="B265" s="261"/>
      <c r="C265" s="262"/>
      <c r="D265" s="261"/>
      <c r="E265" s="261"/>
      <c r="F265" s="261"/>
      <c r="G265" s="26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AF265" t="s">
        <v>1917</v>
      </c>
    </row>
    <row r="266" spans="1:59" x14ac:dyDescent="0.2">
      <c r="A266" s="264"/>
      <c r="B266" s="265"/>
      <c r="C266" s="266"/>
      <c r="D266" s="265"/>
      <c r="E266" s="265"/>
      <c r="F266" s="265"/>
      <c r="G266" s="267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59" x14ac:dyDescent="0.2">
      <c r="A267" s="264"/>
      <c r="B267" s="265"/>
      <c r="C267" s="266"/>
      <c r="D267" s="265"/>
      <c r="E267" s="265"/>
      <c r="F267" s="265"/>
      <c r="G267" s="267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59" x14ac:dyDescent="0.2">
      <c r="A268" s="264"/>
      <c r="B268" s="265"/>
      <c r="C268" s="266"/>
      <c r="D268" s="265"/>
      <c r="E268" s="265"/>
      <c r="F268" s="265"/>
      <c r="G268" s="267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59" x14ac:dyDescent="0.2">
      <c r="A269" s="268"/>
      <c r="B269" s="269"/>
      <c r="C269" s="270"/>
      <c r="D269" s="269"/>
      <c r="E269" s="269"/>
      <c r="F269" s="269"/>
      <c r="G269" s="271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59" x14ac:dyDescent="0.2">
      <c r="A270" s="3"/>
      <c r="B270" s="4"/>
      <c r="C270" s="187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59" x14ac:dyDescent="0.2">
      <c r="C271" s="189"/>
      <c r="D271" s="10"/>
      <c r="AF271" t="s">
        <v>1918</v>
      </c>
    </row>
    <row r="272" spans="1:59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265:G269"/>
    <mergeCell ref="A1:G1"/>
    <mergeCell ref="C2:G2"/>
    <mergeCell ref="C3:G3"/>
    <mergeCell ref="C4:G4"/>
    <mergeCell ref="A264:C264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8" activePane="bottomLeft" state="frozen"/>
      <selection pane="bottomLeft" activeCell="AC10" sqref="AC10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  <col min="52" max="52" width="73.7109375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93</v>
      </c>
      <c r="C4" s="255" t="s">
        <v>94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215</v>
      </c>
      <c r="C8" s="183" t="s">
        <v>216</v>
      </c>
      <c r="D8" s="166"/>
      <c r="E8" s="167"/>
      <c r="F8" s="168"/>
      <c r="G8" s="169">
        <f>SUMIF(AF9:AF71,"&lt;&gt;NOR",G9:G71)</f>
        <v>0</v>
      </c>
      <c r="H8" s="163"/>
      <c r="I8" s="163">
        <f>SUM(I9:I71)</f>
        <v>0</v>
      </c>
      <c r="J8" s="163"/>
      <c r="K8" s="163">
        <f>SUM(K9:K71)</f>
        <v>2526644.4699999997</v>
      </c>
      <c r="L8" s="163"/>
      <c r="M8" s="163">
        <f>SUM(M9:M71)</f>
        <v>0</v>
      </c>
      <c r="N8" s="163"/>
      <c r="O8" s="163">
        <f>SUM(O9:O71)</f>
        <v>0</v>
      </c>
      <c r="P8" s="163"/>
      <c r="Q8" s="163">
        <f>SUM(Q9:Q71)</f>
        <v>0</v>
      </c>
      <c r="R8" s="163"/>
      <c r="S8" s="163"/>
      <c r="T8" s="163"/>
      <c r="U8" s="163"/>
      <c r="V8" s="163">
        <f>SUM(V9:V71)</f>
        <v>0</v>
      </c>
      <c r="W8" s="163"/>
      <c r="X8" s="163"/>
      <c r="AF8" t="s">
        <v>377</v>
      </c>
    </row>
    <row r="9" spans="1:59" ht="56.25" outlineLevel="1" x14ac:dyDescent="0.2">
      <c r="A9" s="170">
        <v>1</v>
      </c>
      <c r="B9" s="171" t="s">
        <v>2242</v>
      </c>
      <c r="C9" s="184" t="s">
        <v>3841</v>
      </c>
      <c r="D9" s="172" t="s">
        <v>1957</v>
      </c>
      <c r="E9" s="173">
        <v>1</v>
      </c>
      <c r="F9" s="174"/>
      <c r="G9" s="175">
        <f>ROUND(E9*F9,2)</f>
        <v>0</v>
      </c>
      <c r="H9" s="157">
        <v>0</v>
      </c>
      <c r="I9" s="156">
        <f>ROUND(E9*H9,2)</f>
        <v>0</v>
      </c>
      <c r="J9" s="157">
        <v>571536</v>
      </c>
      <c r="K9" s="156">
        <f>ROUND(E9*J9,2)</f>
        <v>571536</v>
      </c>
      <c r="L9" s="156">
        <v>15</v>
      </c>
      <c r="M9" s="156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ht="67.5" outlineLevel="1" x14ac:dyDescent="0.2">
      <c r="A10" s="154"/>
      <c r="B10" s="155"/>
      <c r="C10" s="249" t="s">
        <v>3842</v>
      </c>
      <c r="D10" s="250"/>
      <c r="E10" s="250"/>
      <c r="F10" s="250"/>
      <c r="G10" s="250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47"/>
      <c r="Z10" s="147"/>
      <c r="AA10" s="147"/>
      <c r="AB10" s="147"/>
      <c r="AC10" s="147"/>
      <c r="AD10" s="147"/>
      <c r="AE10" s="147"/>
      <c r="AF10" s="147" t="s">
        <v>655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91" t="str">
        <f>C10</f>
        <v>deskový výměník -  teplotní účinnost dle EN 308 - 85 %, SPF čisté filtry 1,56kW/m3/s, ohřívač vzduchu s propylenglykolem Q= 6,25 kW, chladič s přímým výparem Q=12,58kW, filtr pro přívod F7/odvod M5, opláštění protihluková izolace z minerální vlny s tloušťkou izolace 50 mm,  další parametry viz. TZ, rozměry viz. výkresová dokumentace, směšovací uzel bude v dodávce UT, hmotnost m= 1012kg, zabudovaný řídicí systém včetně teplotních čidel, modbus komunikace, stříška pro venkovní instalaci, základového rámu,  akustické a další parametry viz. TZ,</v>
      </c>
      <c r="BA10" s="147"/>
      <c r="BB10" s="147"/>
      <c r="BC10" s="147"/>
      <c r="BD10" s="147"/>
      <c r="BE10" s="147"/>
      <c r="BF10" s="147"/>
      <c r="BG10" s="147"/>
    </row>
    <row r="11" spans="1:59" ht="33.75" outlineLevel="1" x14ac:dyDescent="0.2">
      <c r="A11" s="176">
        <v>2</v>
      </c>
      <c r="B11" s="177" t="s">
        <v>2244</v>
      </c>
      <c r="C11" s="186" t="s">
        <v>3843</v>
      </c>
      <c r="D11" s="178" t="s">
        <v>1957</v>
      </c>
      <c r="E11" s="179">
        <v>2</v>
      </c>
      <c r="F11" s="174"/>
      <c r="G11" s="181">
        <f t="shared" ref="G11:G23" si="0">ROUND(E11*F11,2)</f>
        <v>0</v>
      </c>
      <c r="H11" s="157">
        <v>0</v>
      </c>
      <c r="I11" s="156">
        <f t="shared" ref="I11:I23" si="1">ROUND(E11*H11,2)</f>
        <v>0</v>
      </c>
      <c r="J11" s="157">
        <v>14288.4</v>
      </c>
      <c r="K11" s="156">
        <f t="shared" ref="K11:K23" si="2">ROUND(E11*J11,2)</f>
        <v>28576.799999999999</v>
      </c>
      <c r="L11" s="156">
        <v>15</v>
      </c>
      <c r="M11" s="156">
        <f t="shared" ref="M11:M23" si="3">G11*(1+L11/100)</f>
        <v>0</v>
      </c>
      <c r="N11" s="156">
        <v>0</v>
      </c>
      <c r="O11" s="156">
        <f t="shared" ref="O11:O23" si="4">ROUND(E11*N11,2)</f>
        <v>0</v>
      </c>
      <c r="P11" s="156">
        <v>0</v>
      </c>
      <c r="Q11" s="156">
        <f t="shared" ref="Q11:Q23" si="5">ROUND(E11*P11,2)</f>
        <v>0</v>
      </c>
      <c r="R11" s="156"/>
      <c r="S11" s="156" t="s">
        <v>485</v>
      </c>
      <c r="T11" s="156" t="s">
        <v>382</v>
      </c>
      <c r="U11" s="156">
        <v>0</v>
      </c>
      <c r="V11" s="156">
        <f t="shared" ref="V11:V23" si="6">ROUND(E11*U11,2)</f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ht="22.5" outlineLevel="1" x14ac:dyDescent="0.2">
      <c r="A12" s="176">
        <v>3</v>
      </c>
      <c r="B12" s="177" t="s">
        <v>2246</v>
      </c>
      <c r="C12" s="186" t="s">
        <v>3844</v>
      </c>
      <c r="D12" s="178" t="s">
        <v>1957</v>
      </c>
      <c r="E12" s="179">
        <v>4</v>
      </c>
      <c r="F12" s="174"/>
      <c r="G12" s="181">
        <f t="shared" si="0"/>
        <v>0</v>
      </c>
      <c r="H12" s="157">
        <v>0</v>
      </c>
      <c r="I12" s="156">
        <f t="shared" si="1"/>
        <v>0</v>
      </c>
      <c r="J12" s="157">
        <v>857.3</v>
      </c>
      <c r="K12" s="156">
        <f t="shared" si="2"/>
        <v>3429.2</v>
      </c>
      <c r="L12" s="156">
        <v>15</v>
      </c>
      <c r="M12" s="156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6"/>
      <c r="S12" s="156" t="s">
        <v>485</v>
      </c>
      <c r="T12" s="156" t="s">
        <v>382</v>
      </c>
      <c r="U12" s="156">
        <v>0</v>
      </c>
      <c r="V12" s="156">
        <f t="shared" si="6"/>
        <v>0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384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ht="22.5" outlineLevel="1" x14ac:dyDescent="0.2">
      <c r="A13" s="176">
        <v>4</v>
      </c>
      <c r="B13" s="177" t="s">
        <v>2248</v>
      </c>
      <c r="C13" s="186" t="s">
        <v>3845</v>
      </c>
      <c r="D13" s="178" t="s">
        <v>1957</v>
      </c>
      <c r="E13" s="179">
        <v>1</v>
      </c>
      <c r="F13" s="174"/>
      <c r="G13" s="181">
        <f t="shared" si="0"/>
        <v>0</v>
      </c>
      <c r="H13" s="157">
        <v>0</v>
      </c>
      <c r="I13" s="156">
        <f t="shared" si="1"/>
        <v>0</v>
      </c>
      <c r="J13" s="157">
        <v>17146.080000000002</v>
      </c>
      <c r="K13" s="156">
        <f t="shared" si="2"/>
        <v>17146.080000000002</v>
      </c>
      <c r="L13" s="156">
        <v>15</v>
      </c>
      <c r="M13" s="156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si="6"/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384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ht="33.75" outlineLevel="1" x14ac:dyDescent="0.2">
      <c r="A14" s="176">
        <v>5</v>
      </c>
      <c r="B14" s="177" t="s">
        <v>2250</v>
      </c>
      <c r="C14" s="186" t="s">
        <v>3846</v>
      </c>
      <c r="D14" s="178" t="s">
        <v>1957</v>
      </c>
      <c r="E14" s="179">
        <v>1</v>
      </c>
      <c r="F14" s="174"/>
      <c r="G14" s="181">
        <f t="shared" si="0"/>
        <v>0</v>
      </c>
      <c r="H14" s="157">
        <v>0</v>
      </c>
      <c r="I14" s="156">
        <f t="shared" si="1"/>
        <v>0</v>
      </c>
      <c r="J14" s="157">
        <v>7429.97</v>
      </c>
      <c r="K14" s="156">
        <f t="shared" si="2"/>
        <v>7429.97</v>
      </c>
      <c r="L14" s="156">
        <v>15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ht="22.5" outlineLevel="1" x14ac:dyDescent="0.2">
      <c r="A15" s="176">
        <v>6</v>
      </c>
      <c r="B15" s="177" t="s">
        <v>2252</v>
      </c>
      <c r="C15" s="186" t="s">
        <v>3847</v>
      </c>
      <c r="D15" s="178" t="s">
        <v>484</v>
      </c>
      <c r="E15" s="179">
        <v>1</v>
      </c>
      <c r="F15" s="174"/>
      <c r="G15" s="181">
        <f t="shared" si="0"/>
        <v>0</v>
      </c>
      <c r="H15" s="157">
        <v>0</v>
      </c>
      <c r="I15" s="156">
        <f t="shared" si="1"/>
        <v>0</v>
      </c>
      <c r="J15" s="157">
        <v>22861.439999999999</v>
      </c>
      <c r="K15" s="156">
        <f t="shared" si="2"/>
        <v>22861.439999999999</v>
      </c>
      <c r="L15" s="156">
        <v>15</v>
      </c>
      <c r="M15" s="156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6"/>
      <c r="S15" s="156" t="s">
        <v>485</v>
      </c>
      <c r="T15" s="156" t="s">
        <v>382</v>
      </c>
      <c r="U15" s="156">
        <v>0</v>
      </c>
      <c r="V15" s="156">
        <f t="shared" si="6"/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384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ht="22.5" outlineLevel="1" x14ac:dyDescent="0.2">
      <c r="A16" s="176">
        <v>7</v>
      </c>
      <c r="B16" s="177" t="s">
        <v>2254</v>
      </c>
      <c r="C16" s="186" t="s">
        <v>3848</v>
      </c>
      <c r="D16" s="178" t="s">
        <v>484</v>
      </c>
      <c r="E16" s="179">
        <v>1</v>
      </c>
      <c r="F16" s="174"/>
      <c r="G16" s="181">
        <f t="shared" si="0"/>
        <v>0</v>
      </c>
      <c r="H16" s="157">
        <v>0</v>
      </c>
      <c r="I16" s="156">
        <f t="shared" si="1"/>
        <v>0</v>
      </c>
      <c r="J16" s="157">
        <v>10500</v>
      </c>
      <c r="K16" s="156">
        <f t="shared" si="2"/>
        <v>10500</v>
      </c>
      <c r="L16" s="156">
        <v>15</v>
      </c>
      <c r="M16" s="156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6"/>
      <c r="S16" s="156" t="s">
        <v>485</v>
      </c>
      <c r="T16" s="156" t="s">
        <v>382</v>
      </c>
      <c r="U16" s="156">
        <v>0</v>
      </c>
      <c r="V16" s="156">
        <f t="shared" si="6"/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384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ht="45" outlineLevel="1" x14ac:dyDescent="0.2">
      <c r="A17" s="176">
        <v>8</v>
      </c>
      <c r="B17" s="177" t="s">
        <v>2256</v>
      </c>
      <c r="C17" s="186" t="s">
        <v>3849</v>
      </c>
      <c r="D17" s="178" t="s">
        <v>1957</v>
      </c>
      <c r="E17" s="179">
        <v>1</v>
      </c>
      <c r="F17" s="174"/>
      <c r="G17" s="181">
        <f t="shared" si="0"/>
        <v>0</v>
      </c>
      <c r="H17" s="157">
        <v>0</v>
      </c>
      <c r="I17" s="156">
        <f t="shared" si="1"/>
        <v>0</v>
      </c>
      <c r="J17" s="157">
        <v>15225</v>
      </c>
      <c r="K17" s="156">
        <f t="shared" si="2"/>
        <v>15225</v>
      </c>
      <c r="L17" s="156">
        <v>15</v>
      </c>
      <c r="M17" s="156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6"/>
      <c r="S17" s="156" t="s">
        <v>485</v>
      </c>
      <c r="T17" s="156" t="s">
        <v>382</v>
      </c>
      <c r="U17" s="156">
        <v>0</v>
      </c>
      <c r="V17" s="156">
        <f t="shared" si="6"/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384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ht="45" outlineLevel="1" x14ac:dyDescent="0.2">
      <c r="A18" s="176">
        <v>9</v>
      </c>
      <c r="B18" s="177" t="s">
        <v>2258</v>
      </c>
      <c r="C18" s="186" t="s">
        <v>3850</v>
      </c>
      <c r="D18" s="178" t="s">
        <v>1957</v>
      </c>
      <c r="E18" s="179">
        <v>1</v>
      </c>
      <c r="F18" s="174"/>
      <c r="G18" s="181">
        <f t="shared" si="0"/>
        <v>0</v>
      </c>
      <c r="H18" s="157">
        <v>0</v>
      </c>
      <c r="I18" s="156">
        <f t="shared" si="1"/>
        <v>0</v>
      </c>
      <c r="J18" s="157">
        <v>13545</v>
      </c>
      <c r="K18" s="156">
        <f t="shared" si="2"/>
        <v>13545</v>
      </c>
      <c r="L18" s="156">
        <v>15</v>
      </c>
      <c r="M18" s="156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6"/>
      <c r="S18" s="156" t="s">
        <v>485</v>
      </c>
      <c r="T18" s="156" t="s">
        <v>382</v>
      </c>
      <c r="U18" s="156">
        <v>0</v>
      </c>
      <c r="V18" s="156">
        <f t="shared" si="6"/>
        <v>0</v>
      </c>
      <c r="W18" s="156"/>
      <c r="X18" s="156" t="s">
        <v>383</v>
      </c>
      <c r="Y18" s="147"/>
      <c r="Z18" s="147"/>
      <c r="AA18" s="147"/>
      <c r="AB18" s="147"/>
      <c r="AC18" s="147"/>
      <c r="AD18" s="147"/>
      <c r="AE18" s="147"/>
      <c r="AF18" s="147" t="s">
        <v>384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ht="45" outlineLevel="1" x14ac:dyDescent="0.2">
      <c r="A19" s="176">
        <v>10</v>
      </c>
      <c r="B19" s="177" t="s">
        <v>2260</v>
      </c>
      <c r="C19" s="186" t="s">
        <v>3851</v>
      </c>
      <c r="D19" s="178" t="s">
        <v>1957</v>
      </c>
      <c r="E19" s="179">
        <v>2</v>
      </c>
      <c r="F19" s="174"/>
      <c r="G19" s="181">
        <f t="shared" si="0"/>
        <v>0</v>
      </c>
      <c r="H19" s="157">
        <v>0</v>
      </c>
      <c r="I19" s="156">
        <f t="shared" si="1"/>
        <v>0</v>
      </c>
      <c r="J19" s="157">
        <v>12390</v>
      </c>
      <c r="K19" s="156">
        <f t="shared" si="2"/>
        <v>24780</v>
      </c>
      <c r="L19" s="156">
        <v>15</v>
      </c>
      <c r="M19" s="156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6"/>
      <c r="S19" s="156" t="s">
        <v>485</v>
      </c>
      <c r="T19" s="156" t="s">
        <v>382</v>
      </c>
      <c r="U19" s="156">
        <v>0</v>
      </c>
      <c r="V19" s="156">
        <f t="shared" si="6"/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384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ht="33.75" outlineLevel="1" x14ac:dyDescent="0.2">
      <c r="A20" s="176">
        <v>11</v>
      </c>
      <c r="B20" s="177" t="s">
        <v>2262</v>
      </c>
      <c r="C20" s="186" t="s">
        <v>3852</v>
      </c>
      <c r="D20" s="178" t="s">
        <v>1957</v>
      </c>
      <c r="E20" s="179">
        <v>54</v>
      </c>
      <c r="F20" s="174"/>
      <c r="G20" s="181">
        <f t="shared" si="0"/>
        <v>0</v>
      </c>
      <c r="H20" s="157">
        <v>0</v>
      </c>
      <c r="I20" s="156">
        <f t="shared" si="1"/>
        <v>0</v>
      </c>
      <c r="J20" s="157">
        <v>3491.25</v>
      </c>
      <c r="K20" s="156">
        <f t="shared" si="2"/>
        <v>188527.5</v>
      </c>
      <c r="L20" s="156">
        <v>15</v>
      </c>
      <c r="M20" s="156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6"/>
      <c r="S20" s="156" t="s">
        <v>485</v>
      </c>
      <c r="T20" s="156" t="s">
        <v>382</v>
      </c>
      <c r="U20" s="156">
        <v>0</v>
      </c>
      <c r="V20" s="156">
        <f t="shared" si="6"/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384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ht="33.75" outlineLevel="1" x14ac:dyDescent="0.2">
      <c r="A21" s="176">
        <v>12</v>
      </c>
      <c r="B21" s="177" t="s">
        <v>2264</v>
      </c>
      <c r="C21" s="186" t="s">
        <v>3853</v>
      </c>
      <c r="D21" s="178" t="s">
        <v>1957</v>
      </c>
      <c r="E21" s="179">
        <v>8</v>
      </c>
      <c r="F21" s="174"/>
      <c r="G21" s="181">
        <f t="shared" si="0"/>
        <v>0</v>
      </c>
      <c r="H21" s="157">
        <v>0</v>
      </c>
      <c r="I21" s="156">
        <f t="shared" si="1"/>
        <v>0</v>
      </c>
      <c r="J21" s="157">
        <v>2437.0500000000002</v>
      </c>
      <c r="K21" s="156">
        <f t="shared" si="2"/>
        <v>19496.400000000001</v>
      </c>
      <c r="L21" s="156">
        <v>15</v>
      </c>
      <c r="M21" s="156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6"/>
      <c r="S21" s="156" t="s">
        <v>485</v>
      </c>
      <c r="T21" s="156" t="s">
        <v>382</v>
      </c>
      <c r="U21" s="156">
        <v>0</v>
      </c>
      <c r="V21" s="156">
        <f t="shared" si="6"/>
        <v>0</v>
      </c>
      <c r="W21" s="156"/>
      <c r="X21" s="156" t="s">
        <v>383</v>
      </c>
      <c r="Y21" s="147"/>
      <c r="Z21" s="147"/>
      <c r="AA21" s="147"/>
      <c r="AB21" s="147"/>
      <c r="AC21" s="147"/>
      <c r="AD21" s="147"/>
      <c r="AE21" s="147"/>
      <c r="AF21" s="147" t="s">
        <v>384</v>
      </c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ht="45" outlineLevel="1" x14ac:dyDescent="0.2">
      <c r="A22" s="176">
        <v>13</v>
      </c>
      <c r="B22" s="177" t="s">
        <v>2266</v>
      </c>
      <c r="C22" s="186" t="s">
        <v>3854</v>
      </c>
      <c r="D22" s="178" t="s">
        <v>1957</v>
      </c>
      <c r="E22" s="179">
        <v>16</v>
      </c>
      <c r="F22" s="174"/>
      <c r="G22" s="181">
        <f t="shared" si="0"/>
        <v>0</v>
      </c>
      <c r="H22" s="157">
        <v>0</v>
      </c>
      <c r="I22" s="156">
        <f t="shared" si="1"/>
        <v>0</v>
      </c>
      <c r="J22" s="157">
        <v>7121.1</v>
      </c>
      <c r="K22" s="156">
        <f t="shared" si="2"/>
        <v>113937.60000000001</v>
      </c>
      <c r="L22" s="156">
        <v>15</v>
      </c>
      <c r="M22" s="156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6"/>
      <c r="S22" s="156" t="s">
        <v>485</v>
      </c>
      <c r="T22" s="156" t="s">
        <v>382</v>
      </c>
      <c r="U22" s="156">
        <v>0</v>
      </c>
      <c r="V22" s="156">
        <f t="shared" si="6"/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384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ht="45" outlineLevel="1" x14ac:dyDescent="0.2">
      <c r="A23" s="170">
        <v>14</v>
      </c>
      <c r="B23" s="171" t="s">
        <v>2268</v>
      </c>
      <c r="C23" s="184" t="s">
        <v>3855</v>
      </c>
      <c r="D23" s="172" t="s">
        <v>1957</v>
      </c>
      <c r="E23" s="173">
        <v>62</v>
      </c>
      <c r="F23" s="174"/>
      <c r="G23" s="175">
        <f t="shared" si="0"/>
        <v>0</v>
      </c>
      <c r="H23" s="157">
        <v>0</v>
      </c>
      <c r="I23" s="156">
        <f t="shared" si="1"/>
        <v>0</v>
      </c>
      <c r="J23" s="157">
        <v>13125</v>
      </c>
      <c r="K23" s="156">
        <f t="shared" si="2"/>
        <v>813750</v>
      </c>
      <c r="L23" s="156">
        <v>15</v>
      </c>
      <c r="M23" s="156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6"/>
      <c r="S23" s="156" t="s">
        <v>485</v>
      </c>
      <c r="T23" s="156" t="s">
        <v>382</v>
      </c>
      <c r="U23" s="156">
        <v>0</v>
      </c>
      <c r="V23" s="156">
        <f t="shared" si="6"/>
        <v>0</v>
      </c>
      <c r="W23" s="156"/>
      <c r="X23" s="156" t="s">
        <v>383</v>
      </c>
      <c r="Y23" s="147"/>
      <c r="Z23" s="147"/>
      <c r="AA23" s="147"/>
      <c r="AB23" s="147"/>
      <c r="AC23" s="147"/>
      <c r="AD23" s="147"/>
      <c r="AE23" s="147"/>
      <c r="AF23" s="147" t="s">
        <v>384</v>
      </c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outlineLevel="1" x14ac:dyDescent="0.2">
      <c r="A24" s="154"/>
      <c r="B24" s="155"/>
      <c r="C24" s="249" t="s">
        <v>3856</v>
      </c>
      <c r="D24" s="250"/>
      <c r="E24" s="250"/>
      <c r="F24" s="250"/>
      <c r="G24" s="250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47"/>
      <c r="Z24" s="147"/>
      <c r="AA24" s="147"/>
      <c r="AB24" s="147"/>
      <c r="AC24" s="147"/>
      <c r="AD24" s="147"/>
      <c r="AE24" s="147"/>
      <c r="AF24" s="147" t="s">
        <v>655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ht="45" outlineLevel="1" x14ac:dyDescent="0.2">
      <c r="A25" s="176">
        <v>15</v>
      </c>
      <c r="B25" s="177" t="s">
        <v>2270</v>
      </c>
      <c r="C25" s="186" t="s">
        <v>3857</v>
      </c>
      <c r="D25" s="178" t="s">
        <v>1957</v>
      </c>
      <c r="E25" s="179">
        <v>31</v>
      </c>
      <c r="F25" s="174"/>
      <c r="G25" s="181">
        <f t="shared" ref="G25:G71" si="7">ROUND(E25*F25,2)</f>
        <v>0</v>
      </c>
      <c r="H25" s="157">
        <v>0</v>
      </c>
      <c r="I25" s="156">
        <f t="shared" ref="I25:I71" si="8">ROUND(E25*H25,2)</f>
        <v>0</v>
      </c>
      <c r="J25" s="157">
        <v>1250.97</v>
      </c>
      <c r="K25" s="156">
        <f t="shared" ref="K25:K71" si="9">ROUND(E25*J25,2)</f>
        <v>38780.07</v>
      </c>
      <c r="L25" s="156">
        <v>15</v>
      </c>
      <c r="M25" s="156">
        <f t="shared" ref="M25:M71" si="10">G25*(1+L25/100)</f>
        <v>0</v>
      </c>
      <c r="N25" s="156">
        <v>0</v>
      </c>
      <c r="O25" s="156">
        <f t="shared" ref="O25:O71" si="11">ROUND(E25*N25,2)</f>
        <v>0</v>
      </c>
      <c r="P25" s="156">
        <v>0</v>
      </c>
      <c r="Q25" s="156">
        <f t="shared" ref="Q25:Q71" si="12">ROUND(E25*P25,2)</f>
        <v>0</v>
      </c>
      <c r="R25" s="156"/>
      <c r="S25" s="156" t="s">
        <v>485</v>
      </c>
      <c r="T25" s="156" t="s">
        <v>382</v>
      </c>
      <c r="U25" s="156">
        <v>0</v>
      </c>
      <c r="V25" s="156">
        <f t="shared" ref="V25:V71" si="13">ROUND(E25*U25,2)</f>
        <v>0</v>
      </c>
      <c r="W25" s="156"/>
      <c r="X25" s="156" t="s">
        <v>383</v>
      </c>
      <c r="Y25" s="147"/>
      <c r="Z25" s="147"/>
      <c r="AA25" s="147"/>
      <c r="AB25" s="147"/>
      <c r="AC25" s="147"/>
      <c r="AD25" s="147"/>
      <c r="AE25" s="147"/>
      <c r="AF25" s="147" t="s">
        <v>384</v>
      </c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ht="45" outlineLevel="1" x14ac:dyDescent="0.2">
      <c r="A26" s="176">
        <v>16</v>
      </c>
      <c r="B26" s="177" t="s">
        <v>2272</v>
      </c>
      <c r="C26" s="186" t="s">
        <v>3858</v>
      </c>
      <c r="D26" s="178" t="s">
        <v>1957</v>
      </c>
      <c r="E26" s="179">
        <v>23</v>
      </c>
      <c r="F26" s="174"/>
      <c r="G26" s="181">
        <f t="shared" si="7"/>
        <v>0</v>
      </c>
      <c r="H26" s="157">
        <v>0</v>
      </c>
      <c r="I26" s="156">
        <f t="shared" si="8"/>
        <v>0</v>
      </c>
      <c r="J26" s="157">
        <v>648.27</v>
      </c>
      <c r="K26" s="156">
        <f t="shared" si="9"/>
        <v>14910.21</v>
      </c>
      <c r="L26" s="156">
        <v>15</v>
      </c>
      <c r="M26" s="156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6"/>
      <c r="S26" s="156" t="s">
        <v>485</v>
      </c>
      <c r="T26" s="156" t="s">
        <v>382</v>
      </c>
      <c r="U26" s="156">
        <v>0</v>
      </c>
      <c r="V26" s="156">
        <f t="shared" si="13"/>
        <v>0</v>
      </c>
      <c r="W26" s="156"/>
      <c r="X26" s="156" t="s">
        <v>383</v>
      </c>
      <c r="Y26" s="147"/>
      <c r="Z26" s="147"/>
      <c r="AA26" s="147"/>
      <c r="AB26" s="147"/>
      <c r="AC26" s="147"/>
      <c r="AD26" s="147"/>
      <c r="AE26" s="147"/>
      <c r="AF26" s="147" t="s">
        <v>384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ht="22.5" outlineLevel="1" x14ac:dyDescent="0.2">
      <c r="A27" s="176">
        <v>17</v>
      </c>
      <c r="B27" s="177" t="s">
        <v>2274</v>
      </c>
      <c r="C27" s="186" t="s">
        <v>3859</v>
      </c>
      <c r="D27" s="178" t="s">
        <v>1957</v>
      </c>
      <c r="E27" s="179">
        <v>8</v>
      </c>
      <c r="F27" s="174"/>
      <c r="G27" s="181">
        <f t="shared" si="7"/>
        <v>0</v>
      </c>
      <c r="H27" s="157">
        <v>0</v>
      </c>
      <c r="I27" s="156">
        <f t="shared" si="8"/>
        <v>0</v>
      </c>
      <c r="J27" s="157">
        <v>124.95</v>
      </c>
      <c r="K27" s="156">
        <f t="shared" si="9"/>
        <v>999.6</v>
      </c>
      <c r="L27" s="156">
        <v>15</v>
      </c>
      <c r="M27" s="156">
        <f t="shared" si="10"/>
        <v>0</v>
      </c>
      <c r="N27" s="156">
        <v>0</v>
      </c>
      <c r="O27" s="156">
        <f t="shared" si="11"/>
        <v>0</v>
      </c>
      <c r="P27" s="156">
        <v>0</v>
      </c>
      <c r="Q27" s="156">
        <f t="shared" si="12"/>
        <v>0</v>
      </c>
      <c r="R27" s="156"/>
      <c r="S27" s="156" t="s">
        <v>485</v>
      </c>
      <c r="T27" s="156" t="s">
        <v>382</v>
      </c>
      <c r="U27" s="156">
        <v>0</v>
      </c>
      <c r="V27" s="156">
        <f t="shared" si="13"/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384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ht="22.5" outlineLevel="1" x14ac:dyDescent="0.2">
      <c r="A28" s="176">
        <v>18</v>
      </c>
      <c r="B28" s="177" t="s">
        <v>2276</v>
      </c>
      <c r="C28" s="186" t="s">
        <v>3860</v>
      </c>
      <c r="D28" s="178" t="s">
        <v>1957</v>
      </c>
      <c r="E28" s="179">
        <v>2</v>
      </c>
      <c r="F28" s="174"/>
      <c r="G28" s="181">
        <f t="shared" si="7"/>
        <v>0</v>
      </c>
      <c r="H28" s="157">
        <v>0</v>
      </c>
      <c r="I28" s="156">
        <f t="shared" si="8"/>
        <v>0</v>
      </c>
      <c r="J28" s="157">
        <v>4515</v>
      </c>
      <c r="K28" s="156">
        <f t="shared" si="9"/>
        <v>9030</v>
      </c>
      <c r="L28" s="156">
        <v>15</v>
      </c>
      <c r="M28" s="156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6"/>
      <c r="S28" s="156" t="s">
        <v>485</v>
      </c>
      <c r="T28" s="156" t="s">
        <v>382</v>
      </c>
      <c r="U28" s="156">
        <v>0</v>
      </c>
      <c r="V28" s="156">
        <f t="shared" si="13"/>
        <v>0</v>
      </c>
      <c r="W28" s="156"/>
      <c r="X28" s="156" t="s">
        <v>383</v>
      </c>
      <c r="Y28" s="147"/>
      <c r="Z28" s="147"/>
      <c r="AA28" s="147"/>
      <c r="AB28" s="147"/>
      <c r="AC28" s="147"/>
      <c r="AD28" s="147"/>
      <c r="AE28" s="147"/>
      <c r="AF28" s="147" t="s">
        <v>384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outlineLevel="1" x14ac:dyDescent="0.2">
      <c r="A29" s="176">
        <v>19</v>
      </c>
      <c r="B29" s="177" t="s">
        <v>2278</v>
      </c>
      <c r="C29" s="186" t="s">
        <v>3861</v>
      </c>
      <c r="D29" s="178" t="s">
        <v>397</v>
      </c>
      <c r="E29" s="179">
        <v>244</v>
      </c>
      <c r="F29" s="174"/>
      <c r="G29" s="181">
        <f t="shared" si="7"/>
        <v>0</v>
      </c>
      <c r="H29" s="157">
        <v>0</v>
      </c>
      <c r="I29" s="156">
        <f t="shared" si="8"/>
        <v>0</v>
      </c>
      <c r="J29" s="157">
        <v>252</v>
      </c>
      <c r="K29" s="156">
        <f t="shared" si="9"/>
        <v>61488</v>
      </c>
      <c r="L29" s="156">
        <v>15</v>
      </c>
      <c r="M29" s="156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6"/>
      <c r="S29" s="156" t="s">
        <v>485</v>
      </c>
      <c r="T29" s="156" t="s">
        <v>382</v>
      </c>
      <c r="U29" s="156">
        <v>0</v>
      </c>
      <c r="V29" s="156">
        <f t="shared" si="13"/>
        <v>0</v>
      </c>
      <c r="W29" s="156"/>
      <c r="X29" s="156" t="s">
        <v>383</v>
      </c>
      <c r="Y29" s="147"/>
      <c r="Z29" s="147"/>
      <c r="AA29" s="147"/>
      <c r="AB29" s="147"/>
      <c r="AC29" s="147"/>
      <c r="AD29" s="147"/>
      <c r="AE29" s="147"/>
      <c r="AF29" s="147" t="s">
        <v>384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outlineLevel="1" x14ac:dyDescent="0.2">
      <c r="A30" s="176">
        <v>20</v>
      </c>
      <c r="B30" s="177" t="s">
        <v>2279</v>
      </c>
      <c r="C30" s="186" t="s">
        <v>3862</v>
      </c>
      <c r="D30" s="178" t="s">
        <v>397</v>
      </c>
      <c r="E30" s="179">
        <v>24</v>
      </c>
      <c r="F30" s="174"/>
      <c r="G30" s="181">
        <f t="shared" si="7"/>
        <v>0</v>
      </c>
      <c r="H30" s="157">
        <v>0</v>
      </c>
      <c r="I30" s="156">
        <f t="shared" si="8"/>
        <v>0</v>
      </c>
      <c r="J30" s="157">
        <v>281.39999999999998</v>
      </c>
      <c r="K30" s="156">
        <f t="shared" si="9"/>
        <v>6753.6</v>
      </c>
      <c r="L30" s="156">
        <v>15</v>
      </c>
      <c r="M30" s="156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6"/>
      <c r="S30" s="156" t="s">
        <v>485</v>
      </c>
      <c r="T30" s="156" t="s">
        <v>382</v>
      </c>
      <c r="U30" s="156">
        <v>0</v>
      </c>
      <c r="V30" s="156">
        <f t="shared" si="13"/>
        <v>0</v>
      </c>
      <c r="W30" s="156"/>
      <c r="X30" s="156" t="s">
        <v>383</v>
      </c>
      <c r="Y30" s="147"/>
      <c r="Z30" s="147"/>
      <c r="AA30" s="147"/>
      <c r="AB30" s="147"/>
      <c r="AC30" s="147"/>
      <c r="AD30" s="147"/>
      <c r="AE30" s="147"/>
      <c r="AF30" s="147" t="s">
        <v>384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outlineLevel="1" x14ac:dyDescent="0.2">
      <c r="A31" s="176">
        <v>21</v>
      </c>
      <c r="B31" s="177" t="s">
        <v>2281</v>
      </c>
      <c r="C31" s="186" t="s">
        <v>3863</v>
      </c>
      <c r="D31" s="178" t="s">
        <v>397</v>
      </c>
      <c r="E31" s="179">
        <v>31</v>
      </c>
      <c r="F31" s="174"/>
      <c r="G31" s="181">
        <f t="shared" si="7"/>
        <v>0</v>
      </c>
      <c r="H31" s="157">
        <v>0</v>
      </c>
      <c r="I31" s="156">
        <f t="shared" si="8"/>
        <v>0</v>
      </c>
      <c r="J31" s="157">
        <v>345.45</v>
      </c>
      <c r="K31" s="156">
        <f t="shared" si="9"/>
        <v>10708.95</v>
      </c>
      <c r="L31" s="156">
        <v>15</v>
      </c>
      <c r="M31" s="156">
        <f t="shared" si="10"/>
        <v>0</v>
      </c>
      <c r="N31" s="156">
        <v>0</v>
      </c>
      <c r="O31" s="156">
        <f t="shared" si="11"/>
        <v>0</v>
      </c>
      <c r="P31" s="156">
        <v>0</v>
      </c>
      <c r="Q31" s="156">
        <f t="shared" si="12"/>
        <v>0</v>
      </c>
      <c r="R31" s="156"/>
      <c r="S31" s="156" t="s">
        <v>485</v>
      </c>
      <c r="T31" s="156" t="s">
        <v>382</v>
      </c>
      <c r="U31" s="156">
        <v>0</v>
      </c>
      <c r="V31" s="156">
        <f t="shared" si="13"/>
        <v>0</v>
      </c>
      <c r="W31" s="156"/>
      <c r="X31" s="156" t="s">
        <v>383</v>
      </c>
      <c r="Y31" s="147"/>
      <c r="Z31" s="147"/>
      <c r="AA31" s="147"/>
      <c r="AB31" s="147"/>
      <c r="AC31" s="147"/>
      <c r="AD31" s="147"/>
      <c r="AE31" s="147"/>
      <c r="AF31" s="147" t="s">
        <v>384</v>
      </c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outlineLevel="1" x14ac:dyDescent="0.2">
      <c r="A32" s="176">
        <v>22</v>
      </c>
      <c r="B32" s="177" t="s">
        <v>2283</v>
      </c>
      <c r="C32" s="186" t="s">
        <v>3864</v>
      </c>
      <c r="D32" s="178" t="s">
        <v>397</v>
      </c>
      <c r="E32" s="179">
        <v>8</v>
      </c>
      <c r="F32" s="174"/>
      <c r="G32" s="181">
        <f t="shared" si="7"/>
        <v>0</v>
      </c>
      <c r="H32" s="157">
        <v>0</v>
      </c>
      <c r="I32" s="156">
        <f t="shared" si="8"/>
        <v>0</v>
      </c>
      <c r="J32" s="157">
        <v>444.15</v>
      </c>
      <c r="K32" s="156">
        <f t="shared" si="9"/>
        <v>3553.2</v>
      </c>
      <c r="L32" s="156">
        <v>15</v>
      </c>
      <c r="M32" s="156">
        <f t="shared" si="10"/>
        <v>0</v>
      </c>
      <c r="N32" s="156">
        <v>0</v>
      </c>
      <c r="O32" s="156">
        <f t="shared" si="11"/>
        <v>0</v>
      </c>
      <c r="P32" s="156">
        <v>0</v>
      </c>
      <c r="Q32" s="156">
        <f t="shared" si="12"/>
        <v>0</v>
      </c>
      <c r="R32" s="156"/>
      <c r="S32" s="156" t="s">
        <v>485</v>
      </c>
      <c r="T32" s="156" t="s">
        <v>382</v>
      </c>
      <c r="U32" s="156">
        <v>0</v>
      </c>
      <c r="V32" s="156">
        <f t="shared" si="13"/>
        <v>0</v>
      </c>
      <c r="W32" s="156"/>
      <c r="X32" s="156" t="s">
        <v>383</v>
      </c>
      <c r="Y32" s="147"/>
      <c r="Z32" s="147"/>
      <c r="AA32" s="147"/>
      <c r="AB32" s="147"/>
      <c r="AC32" s="147"/>
      <c r="AD32" s="147"/>
      <c r="AE32" s="147"/>
      <c r="AF32" s="147" t="s">
        <v>384</v>
      </c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outlineLevel="1" x14ac:dyDescent="0.2">
      <c r="A33" s="176">
        <v>23</v>
      </c>
      <c r="B33" s="177" t="s">
        <v>2285</v>
      </c>
      <c r="C33" s="186" t="s">
        <v>3865</v>
      </c>
      <c r="D33" s="178" t="s">
        <v>397</v>
      </c>
      <c r="E33" s="179">
        <v>8</v>
      </c>
      <c r="F33" s="174"/>
      <c r="G33" s="181">
        <f t="shared" si="7"/>
        <v>0</v>
      </c>
      <c r="H33" s="157">
        <v>0</v>
      </c>
      <c r="I33" s="156">
        <f t="shared" si="8"/>
        <v>0</v>
      </c>
      <c r="J33" s="157">
        <v>449.4</v>
      </c>
      <c r="K33" s="156">
        <f t="shared" si="9"/>
        <v>3595.2</v>
      </c>
      <c r="L33" s="156">
        <v>15</v>
      </c>
      <c r="M33" s="156">
        <f t="shared" si="10"/>
        <v>0</v>
      </c>
      <c r="N33" s="156">
        <v>0</v>
      </c>
      <c r="O33" s="156">
        <f t="shared" si="11"/>
        <v>0</v>
      </c>
      <c r="P33" s="156">
        <v>0</v>
      </c>
      <c r="Q33" s="156">
        <f t="shared" si="12"/>
        <v>0</v>
      </c>
      <c r="R33" s="156"/>
      <c r="S33" s="156" t="s">
        <v>485</v>
      </c>
      <c r="T33" s="156" t="s">
        <v>382</v>
      </c>
      <c r="U33" s="156">
        <v>0</v>
      </c>
      <c r="V33" s="156">
        <f t="shared" si="13"/>
        <v>0</v>
      </c>
      <c r="W33" s="156"/>
      <c r="X33" s="156" t="s">
        <v>383</v>
      </c>
      <c r="Y33" s="147"/>
      <c r="Z33" s="147"/>
      <c r="AA33" s="147"/>
      <c r="AB33" s="147"/>
      <c r="AC33" s="147"/>
      <c r="AD33" s="147"/>
      <c r="AE33" s="147"/>
      <c r="AF33" s="147" t="s">
        <v>384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outlineLevel="1" x14ac:dyDescent="0.2">
      <c r="A34" s="176">
        <v>24</v>
      </c>
      <c r="B34" s="177" t="s">
        <v>2288</v>
      </c>
      <c r="C34" s="186" t="s">
        <v>3866</v>
      </c>
      <c r="D34" s="178" t="s">
        <v>397</v>
      </c>
      <c r="E34" s="179">
        <v>16</v>
      </c>
      <c r="F34" s="174"/>
      <c r="G34" s="181">
        <f t="shared" si="7"/>
        <v>0</v>
      </c>
      <c r="H34" s="157">
        <v>0</v>
      </c>
      <c r="I34" s="156">
        <f t="shared" si="8"/>
        <v>0</v>
      </c>
      <c r="J34" s="157">
        <v>500.85</v>
      </c>
      <c r="K34" s="156">
        <f t="shared" si="9"/>
        <v>8013.6</v>
      </c>
      <c r="L34" s="156">
        <v>15</v>
      </c>
      <c r="M34" s="156">
        <f t="shared" si="10"/>
        <v>0</v>
      </c>
      <c r="N34" s="156">
        <v>0</v>
      </c>
      <c r="O34" s="156">
        <f t="shared" si="11"/>
        <v>0</v>
      </c>
      <c r="P34" s="156">
        <v>0</v>
      </c>
      <c r="Q34" s="156">
        <f t="shared" si="12"/>
        <v>0</v>
      </c>
      <c r="R34" s="156"/>
      <c r="S34" s="156" t="s">
        <v>485</v>
      </c>
      <c r="T34" s="156" t="s">
        <v>382</v>
      </c>
      <c r="U34" s="156">
        <v>0</v>
      </c>
      <c r="V34" s="156">
        <f t="shared" si="13"/>
        <v>0</v>
      </c>
      <c r="W34" s="156"/>
      <c r="X34" s="156" t="s">
        <v>383</v>
      </c>
      <c r="Y34" s="147"/>
      <c r="Z34" s="147"/>
      <c r="AA34" s="147"/>
      <c r="AB34" s="147"/>
      <c r="AC34" s="147"/>
      <c r="AD34" s="147"/>
      <c r="AE34" s="147"/>
      <c r="AF34" s="147" t="s">
        <v>384</v>
      </c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outlineLevel="1" x14ac:dyDescent="0.2">
      <c r="A35" s="176">
        <v>25</v>
      </c>
      <c r="B35" s="177" t="s">
        <v>2290</v>
      </c>
      <c r="C35" s="186" t="s">
        <v>3867</v>
      </c>
      <c r="D35" s="178" t="s">
        <v>397</v>
      </c>
      <c r="E35" s="179">
        <v>29</v>
      </c>
      <c r="F35" s="174"/>
      <c r="G35" s="181">
        <f t="shared" si="7"/>
        <v>0</v>
      </c>
      <c r="H35" s="157">
        <v>0</v>
      </c>
      <c r="I35" s="156">
        <f t="shared" si="8"/>
        <v>0</v>
      </c>
      <c r="J35" s="157">
        <v>654.15</v>
      </c>
      <c r="K35" s="156">
        <f t="shared" si="9"/>
        <v>18970.349999999999</v>
      </c>
      <c r="L35" s="156">
        <v>15</v>
      </c>
      <c r="M35" s="156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6"/>
      <c r="S35" s="156" t="s">
        <v>485</v>
      </c>
      <c r="T35" s="156" t="s">
        <v>382</v>
      </c>
      <c r="U35" s="156">
        <v>0</v>
      </c>
      <c r="V35" s="156">
        <f t="shared" si="13"/>
        <v>0</v>
      </c>
      <c r="W35" s="156"/>
      <c r="X35" s="156" t="s">
        <v>383</v>
      </c>
      <c r="Y35" s="147"/>
      <c r="Z35" s="147"/>
      <c r="AA35" s="147"/>
      <c r="AB35" s="147"/>
      <c r="AC35" s="147"/>
      <c r="AD35" s="147"/>
      <c r="AE35" s="147"/>
      <c r="AF35" s="147" t="s">
        <v>384</v>
      </c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outlineLevel="1" x14ac:dyDescent="0.2">
      <c r="A36" s="176">
        <v>26</v>
      </c>
      <c r="B36" s="177" t="s">
        <v>2292</v>
      </c>
      <c r="C36" s="186" t="s">
        <v>3868</v>
      </c>
      <c r="D36" s="178" t="s">
        <v>397</v>
      </c>
      <c r="E36" s="179">
        <v>4</v>
      </c>
      <c r="F36" s="174"/>
      <c r="G36" s="181">
        <f t="shared" si="7"/>
        <v>0</v>
      </c>
      <c r="H36" s="157">
        <v>0</v>
      </c>
      <c r="I36" s="156">
        <f t="shared" si="8"/>
        <v>0</v>
      </c>
      <c r="J36" s="157">
        <v>1048.95</v>
      </c>
      <c r="K36" s="156">
        <f t="shared" si="9"/>
        <v>4195.8</v>
      </c>
      <c r="L36" s="156">
        <v>15</v>
      </c>
      <c r="M36" s="156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6"/>
      <c r="S36" s="156" t="s">
        <v>485</v>
      </c>
      <c r="T36" s="156" t="s">
        <v>382</v>
      </c>
      <c r="U36" s="156">
        <v>0</v>
      </c>
      <c r="V36" s="156">
        <f t="shared" si="13"/>
        <v>0</v>
      </c>
      <c r="W36" s="156"/>
      <c r="X36" s="156" t="s">
        <v>383</v>
      </c>
      <c r="Y36" s="147"/>
      <c r="Z36" s="147"/>
      <c r="AA36" s="147"/>
      <c r="AB36" s="147"/>
      <c r="AC36" s="147"/>
      <c r="AD36" s="147"/>
      <c r="AE36" s="147"/>
      <c r="AF36" s="147" t="s">
        <v>384</v>
      </c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outlineLevel="1" x14ac:dyDescent="0.2">
      <c r="A37" s="176">
        <v>27</v>
      </c>
      <c r="B37" s="177" t="s">
        <v>2294</v>
      </c>
      <c r="C37" s="186" t="s">
        <v>3869</v>
      </c>
      <c r="D37" s="178" t="s">
        <v>1957</v>
      </c>
      <c r="E37" s="179">
        <v>50</v>
      </c>
      <c r="F37" s="174"/>
      <c r="G37" s="181">
        <f t="shared" si="7"/>
        <v>0</v>
      </c>
      <c r="H37" s="157">
        <v>0</v>
      </c>
      <c r="I37" s="156">
        <f t="shared" si="8"/>
        <v>0</v>
      </c>
      <c r="J37" s="157">
        <v>220.5</v>
      </c>
      <c r="K37" s="156">
        <f t="shared" si="9"/>
        <v>11025</v>
      </c>
      <c r="L37" s="156">
        <v>15</v>
      </c>
      <c r="M37" s="156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6"/>
      <c r="S37" s="156" t="s">
        <v>485</v>
      </c>
      <c r="T37" s="156" t="s">
        <v>382</v>
      </c>
      <c r="U37" s="156">
        <v>0</v>
      </c>
      <c r="V37" s="156">
        <f t="shared" si="13"/>
        <v>0</v>
      </c>
      <c r="W37" s="156"/>
      <c r="X37" s="156" t="s">
        <v>383</v>
      </c>
      <c r="Y37" s="147"/>
      <c r="Z37" s="147"/>
      <c r="AA37" s="147"/>
      <c r="AB37" s="147"/>
      <c r="AC37" s="147"/>
      <c r="AD37" s="147"/>
      <c r="AE37" s="147"/>
      <c r="AF37" s="147" t="s">
        <v>384</v>
      </c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outlineLevel="1" x14ac:dyDescent="0.2">
      <c r="A38" s="176">
        <v>28</v>
      </c>
      <c r="B38" s="177" t="s">
        <v>2296</v>
      </c>
      <c r="C38" s="186" t="s">
        <v>3870</v>
      </c>
      <c r="D38" s="178" t="s">
        <v>1957</v>
      </c>
      <c r="E38" s="179">
        <v>12</v>
      </c>
      <c r="F38" s="174"/>
      <c r="G38" s="181">
        <f t="shared" si="7"/>
        <v>0</v>
      </c>
      <c r="H38" s="157">
        <v>0</v>
      </c>
      <c r="I38" s="156">
        <f t="shared" si="8"/>
        <v>0</v>
      </c>
      <c r="J38" s="157">
        <v>354.9</v>
      </c>
      <c r="K38" s="156">
        <f t="shared" si="9"/>
        <v>4258.8</v>
      </c>
      <c r="L38" s="156">
        <v>15</v>
      </c>
      <c r="M38" s="156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6"/>
      <c r="S38" s="156" t="s">
        <v>485</v>
      </c>
      <c r="T38" s="156" t="s">
        <v>382</v>
      </c>
      <c r="U38" s="156">
        <v>0</v>
      </c>
      <c r="V38" s="156">
        <f t="shared" si="13"/>
        <v>0</v>
      </c>
      <c r="W38" s="156"/>
      <c r="X38" s="156" t="s">
        <v>383</v>
      </c>
      <c r="Y38" s="147"/>
      <c r="Z38" s="147"/>
      <c r="AA38" s="147"/>
      <c r="AB38" s="147"/>
      <c r="AC38" s="147"/>
      <c r="AD38" s="147"/>
      <c r="AE38" s="147"/>
      <c r="AF38" s="147" t="s">
        <v>384</v>
      </c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 outlineLevel="1" x14ac:dyDescent="0.2">
      <c r="A39" s="176">
        <v>29</v>
      </c>
      <c r="B39" s="177" t="s">
        <v>2298</v>
      </c>
      <c r="C39" s="186" t="s">
        <v>3871</v>
      </c>
      <c r="D39" s="178" t="s">
        <v>1957</v>
      </c>
      <c r="E39" s="179">
        <v>4</v>
      </c>
      <c r="F39" s="174"/>
      <c r="G39" s="181">
        <f t="shared" si="7"/>
        <v>0</v>
      </c>
      <c r="H39" s="157">
        <v>0</v>
      </c>
      <c r="I39" s="156">
        <f t="shared" si="8"/>
        <v>0</v>
      </c>
      <c r="J39" s="157">
        <v>863.1</v>
      </c>
      <c r="K39" s="156">
        <f t="shared" si="9"/>
        <v>3452.4</v>
      </c>
      <c r="L39" s="156">
        <v>15</v>
      </c>
      <c r="M39" s="156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6"/>
      <c r="S39" s="156" t="s">
        <v>485</v>
      </c>
      <c r="T39" s="156" t="s">
        <v>382</v>
      </c>
      <c r="U39" s="156">
        <v>0</v>
      </c>
      <c r="V39" s="156">
        <f t="shared" si="13"/>
        <v>0</v>
      </c>
      <c r="W39" s="156"/>
      <c r="X39" s="156" t="s">
        <v>383</v>
      </c>
      <c r="Y39" s="147"/>
      <c r="Z39" s="147"/>
      <c r="AA39" s="147"/>
      <c r="AB39" s="147"/>
      <c r="AC39" s="147"/>
      <c r="AD39" s="147"/>
      <c r="AE39" s="147"/>
      <c r="AF39" s="147" t="s">
        <v>384</v>
      </c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 outlineLevel="1" x14ac:dyDescent="0.2">
      <c r="A40" s="176">
        <v>30</v>
      </c>
      <c r="B40" s="177" t="s">
        <v>2300</v>
      </c>
      <c r="C40" s="186" t="s">
        <v>3872</v>
      </c>
      <c r="D40" s="178" t="s">
        <v>1957</v>
      </c>
      <c r="E40" s="179">
        <v>1</v>
      </c>
      <c r="F40" s="174"/>
      <c r="G40" s="181">
        <f t="shared" si="7"/>
        <v>0</v>
      </c>
      <c r="H40" s="157">
        <v>0</v>
      </c>
      <c r="I40" s="156">
        <f t="shared" si="8"/>
        <v>0</v>
      </c>
      <c r="J40" s="157">
        <v>1880.55</v>
      </c>
      <c r="K40" s="156">
        <f t="shared" si="9"/>
        <v>1880.55</v>
      </c>
      <c r="L40" s="156">
        <v>15</v>
      </c>
      <c r="M40" s="156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6"/>
      <c r="S40" s="156" t="s">
        <v>485</v>
      </c>
      <c r="T40" s="156" t="s">
        <v>382</v>
      </c>
      <c r="U40" s="156">
        <v>0</v>
      </c>
      <c r="V40" s="156">
        <f t="shared" si="13"/>
        <v>0</v>
      </c>
      <c r="W40" s="156"/>
      <c r="X40" s="156" t="s">
        <v>383</v>
      </c>
      <c r="Y40" s="147"/>
      <c r="Z40" s="147"/>
      <c r="AA40" s="147"/>
      <c r="AB40" s="147"/>
      <c r="AC40" s="147"/>
      <c r="AD40" s="147"/>
      <c r="AE40" s="147"/>
      <c r="AF40" s="147" t="s">
        <v>384</v>
      </c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 outlineLevel="1" x14ac:dyDescent="0.2">
      <c r="A41" s="176">
        <v>31</v>
      </c>
      <c r="B41" s="177" t="s">
        <v>2302</v>
      </c>
      <c r="C41" s="186" t="s">
        <v>3873</v>
      </c>
      <c r="D41" s="178" t="s">
        <v>1957</v>
      </c>
      <c r="E41" s="179">
        <v>76</v>
      </c>
      <c r="F41" s="174"/>
      <c r="G41" s="181">
        <f t="shared" si="7"/>
        <v>0</v>
      </c>
      <c r="H41" s="157">
        <v>0</v>
      </c>
      <c r="I41" s="156">
        <f t="shared" si="8"/>
        <v>0</v>
      </c>
      <c r="J41" s="157">
        <v>180.6</v>
      </c>
      <c r="K41" s="156">
        <f t="shared" si="9"/>
        <v>13725.6</v>
      </c>
      <c r="L41" s="156">
        <v>15</v>
      </c>
      <c r="M41" s="156">
        <f t="shared" si="10"/>
        <v>0</v>
      </c>
      <c r="N41" s="156">
        <v>0</v>
      </c>
      <c r="O41" s="156">
        <f t="shared" si="11"/>
        <v>0</v>
      </c>
      <c r="P41" s="156">
        <v>0</v>
      </c>
      <c r="Q41" s="156">
        <f t="shared" si="12"/>
        <v>0</v>
      </c>
      <c r="R41" s="156"/>
      <c r="S41" s="156" t="s">
        <v>485</v>
      </c>
      <c r="T41" s="156" t="s">
        <v>382</v>
      </c>
      <c r="U41" s="156">
        <v>0</v>
      </c>
      <c r="V41" s="156">
        <f t="shared" si="13"/>
        <v>0</v>
      </c>
      <c r="W41" s="156"/>
      <c r="X41" s="156" t="s">
        <v>383</v>
      </c>
      <c r="Y41" s="147"/>
      <c r="Z41" s="147"/>
      <c r="AA41" s="147"/>
      <c r="AB41" s="147"/>
      <c r="AC41" s="147"/>
      <c r="AD41" s="147"/>
      <c r="AE41" s="147"/>
      <c r="AF41" s="147" t="s">
        <v>384</v>
      </c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</row>
    <row r="42" spans="1:59" outlineLevel="1" x14ac:dyDescent="0.2">
      <c r="A42" s="176">
        <v>32</v>
      </c>
      <c r="B42" s="177" t="s">
        <v>2304</v>
      </c>
      <c r="C42" s="186" t="s">
        <v>3874</v>
      </c>
      <c r="D42" s="178" t="s">
        <v>1957</v>
      </c>
      <c r="E42" s="179">
        <v>2</v>
      </c>
      <c r="F42" s="174"/>
      <c r="G42" s="181">
        <f t="shared" si="7"/>
        <v>0</v>
      </c>
      <c r="H42" s="157">
        <v>0</v>
      </c>
      <c r="I42" s="156">
        <f t="shared" si="8"/>
        <v>0</v>
      </c>
      <c r="J42" s="157">
        <v>605.85</v>
      </c>
      <c r="K42" s="156">
        <f t="shared" si="9"/>
        <v>1211.7</v>
      </c>
      <c r="L42" s="156">
        <v>15</v>
      </c>
      <c r="M42" s="156">
        <f t="shared" si="10"/>
        <v>0</v>
      </c>
      <c r="N42" s="156">
        <v>0</v>
      </c>
      <c r="O42" s="156">
        <f t="shared" si="11"/>
        <v>0</v>
      </c>
      <c r="P42" s="156">
        <v>0</v>
      </c>
      <c r="Q42" s="156">
        <f t="shared" si="12"/>
        <v>0</v>
      </c>
      <c r="R42" s="156"/>
      <c r="S42" s="156" t="s">
        <v>485</v>
      </c>
      <c r="T42" s="156" t="s">
        <v>382</v>
      </c>
      <c r="U42" s="156">
        <v>0</v>
      </c>
      <c r="V42" s="156">
        <f t="shared" si="13"/>
        <v>0</v>
      </c>
      <c r="W42" s="156"/>
      <c r="X42" s="156" t="s">
        <v>383</v>
      </c>
      <c r="Y42" s="147"/>
      <c r="Z42" s="147"/>
      <c r="AA42" s="147"/>
      <c r="AB42" s="147"/>
      <c r="AC42" s="147"/>
      <c r="AD42" s="147"/>
      <c r="AE42" s="147"/>
      <c r="AF42" s="147" t="s">
        <v>384</v>
      </c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 outlineLevel="1" x14ac:dyDescent="0.2">
      <c r="A43" s="176">
        <v>33</v>
      </c>
      <c r="B43" s="177" t="s">
        <v>2306</v>
      </c>
      <c r="C43" s="186" t="s">
        <v>3875</v>
      </c>
      <c r="D43" s="178" t="s">
        <v>1957</v>
      </c>
      <c r="E43" s="179">
        <v>24</v>
      </c>
      <c r="F43" s="174"/>
      <c r="G43" s="181">
        <f t="shared" si="7"/>
        <v>0</v>
      </c>
      <c r="H43" s="157">
        <v>0</v>
      </c>
      <c r="I43" s="156">
        <f t="shared" si="8"/>
        <v>0</v>
      </c>
      <c r="J43" s="157">
        <v>170.1</v>
      </c>
      <c r="K43" s="156">
        <f t="shared" si="9"/>
        <v>4082.4</v>
      </c>
      <c r="L43" s="156">
        <v>15</v>
      </c>
      <c r="M43" s="156">
        <f t="shared" si="10"/>
        <v>0</v>
      </c>
      <c r="N43" s="156">
        <v>0</v>
      </c>
      <c r="O43" s="156">
        <f t="shared" si="11"/>
        <v>0</v>
      </c>
      <c r="P43" s="156">
        <v>0</v>
      </c>
      <c r="Q43" s="156">
        <f t="shared" si="12"/>
        <v>0</v>
      </c>
      <c r="R43" s="156"/>
      <c r="S43" s="156" t="s">
        <v>485</v>
      </c>
      <c r="T43" s="156" t="s">
        <v>382</v>
      </c>
      <c r="U43" s="156">
        <v>0</v>
      </c>
      <c r="V43" s="156">
        <f t="shared" si="13"/>
        <v>0</v>
      </c>
      <c r="W43" s="156"/>
      <c r="X43" s="156" t="s">
        <v>383</v>
      </c>
      <c r="Y43" s="147"/>
      <c r="Z43" s="147"/>
      <c r="AA43" s="147"/>
      <c r="AB43" s="147"/>
      <c r="AC43" s="147"/>
      <c r="AD43" s="147"/>
      <c r="AE43" s="147"/>
      <c r="AF43" s="147" t="s">
        <v>384</v>
      </c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 outlineLevel="1" x14ac:dyDescent="0.2">
      <c r="A44" s="176">
        <v>34</v>
      </c>
      <c r="B44" s="177" t="s">
        <v>2308</v>
      </c>
      <c r="C44" s="186" t="s">
        <v>3876</v>
      </c>
      <c r="D44" s="178" t="s">
        <v>1957</v>
      </c>
      <c r="E44" s="179">
        <v>24</v>
      </c>
      <c r="F44" s="174"/>
      <c r="G44" s="181">
        <f t="shared" si="7"/>
        <v>0</v>
      </c>
      <c r="H44" s="157">
        <v>0</v>
      </c>
      <c r="I44" s="156">
        <f t="shared" si="8"/>
        <v>0</v>
      </c>
      <c r="J44" s="157">
        <v>271.95</v>
      </c>
      <c r="K44" s="156">
        <f t="shared" si="9"/>
        <v>6526.8</v>
      </c>
      <c r="L44" s="156">
        <v>15</v>
      </c>
      <c r="M44" s="156">
        <f t="shared" si="10"/>
        <v>0</v>
      </c>
      <c r="N44" s="156">
        <v>0</v>
      </c>
      <c r="O44" s="156">
        <f t="shared" si="11"/>
        <v>0</v>
      </c>
      <c r="P44" s="156">
        <v>0</v>
      </c>
      <c r="Q44" s="156">
        <f t="shared" si="12"/>
        <v>0</v>
      </c>
      <c r="R44" s="156"/>
      <c r="S44" s="156" t="s">
        <v>485</v>
      </c>
      <c r="T44" s="156" t="s">
        <v>382</v>
      </c>
      <c r="U44" s="156">
        <v>0</v>
      </c>
      <c r="V44" s="156">
        <f t="shared" si="13"/>
        <v>0</v>
      </c>
      <c r="W44" s="156"/>
      <c r="X44" s="156" t="s">
        <v>383</v>
      </c>
      <c r="Y44" s="147"/>
      <c r="Z44" s="147"/>
      <c r="AA44" s="147"/>
      <c r="AB44" s="147"/>
      <c r="AC44" s="147"/>
      <c r="AD44" s="147"/>
      <c r="AE44" s="147"/>
      <c r="AF44" s="147" t="s">
        <v>384</v>
      </c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 outlineLevel="1" x14ac:dyDescent="0.2">
      <c r="A45" s="176">
        <v>35</v>
      </c>
      <c r="B45" s="177" t="s">
        <v>2310</v>
      </c>
      <c r="C45" s="186" t="s">
        <v>3877</v>
      </c>
      <c r="D45" s="178" t="s">
        <v>1957</v>
      </c>
      <c r="E45" s="179">
        <v>24</v>
      </c>
      <c r="F45" s="174"/>
      <c r="G45" s="181">
        <f t="shared" si="7"/>
        <v>0</v>
      </c>
      <c r="H45" s="157">
        <v>0</v>
      </c>
      <c r="I45" s="156">
        <f t="shared" si="8"/>
        <v>0</v>
      </c>
      <c r="J45" s="157">
        <v>345.45</v>
      </c>
      <c r="K45" s="156">
        <f t="shared" si="9"/>
        <v>8290.7999999999993</v>
      </c>
      <c r="L45" s="156">
        <v>15</v>
      </c>
      <c r="M45" s="156">
        <f t="shared" si="10"/>
        <v>0</v>
      </c>
      <c r="N45" s="156">
        <v>0</v>
      </c>
      <c r="O45" s="156">
        <f t="shared" si="11"/>
        <v>0</v>
      </c>
      <c r="P45" s="156">
        <v>0</v>
      </c>
      <c r="Q45" s="156">
        <f t="shared" si="12"/>
        <v>0</v>
      </c>
      <c r="R45" s="156"/>
      <c r="S45" s="156" t="s">
        <v>485</v>
      </c>
      <c r="T45" s="156" t="s">
        <v>382</v>
      </c>
      <c r="U45" s="156">
        <v>0</v>
      </c>
      <c r="V45" s="156">
        <f t="shared" si="13"/>
        <v>0</v>
      </c>
      <c r="W45" s="156"/>
      <c r="X45" s="156" t="s">
        <v>383</v>
      </c>
      <c r="Y45" s="147"/>
      <c r="Z45" s="147"/>
      <c r="AA45" s="147"/>
      <c r="AB45" s="147"/>
      <c r="AC45" s="147"/>
      <c r="AD45" s="147"/>
      <c r="AE45" s="147"/>
      <c r="AF45" s="147" t="s">
        <v>384</v>
      </c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 outlineLevel="1" x14ac:dyDescent="0.2">
      <c r="A46" s="176">
        <v>36</v>
      </c>
      <c r="B46" s="177" t="s">
        <v>2312</v>
      </c>
      <c r="C46" s="186" t="s">
        <v>3878</v>
      </c>
      <c r="D46" s="178" t="s">
        <v>1957</v>
      </c>
      <c r="E46" s="179">
        <v>6</v>
      </c>
      <c r="F46" s="174"/>
      <c r="G46" s="181">
        <f t="shared" si="7"/>
        <v>0</v>
      </c>
      <c r="H46" s="157">
        <v>0</v>
      </c>
      <c r="I46" s="156">
        <f t="shared" si="8"/>
        <v>0</v>
      </c>
      <c r="J46" s="157">
        <v>439.95</v>
      </c>
      <c r="K46" s="156">
        <f t="shared" si="9"/>
        <v>2639.7</v>
      </c>
      <c r="L46" s="156">
        <v>15</v>
      </c>
      <c r="M46" s="156">
        <f t="shared" si="10"/>
        <v>0</v>
      </c>
      <c r="N46" s="156">
        <v>0</v>
      </c>
      <c r="O46" s="156">
        <f t="shared" si="11"/>
        <v>0</v>
      </c>
      <c r="P46" s="156">
        <v>0</v>
      </c>
      <c r="Q46" s="156">
        <f t="shared" si="12"/>
        <v>0</v>
      </c>
      <c r="R46" s="156"/>
      <c r="S46" s="156" t="s">
        <v>485</v>
      </c>
      <c r="T46" s="156" t="s">
        <v>382</v>
      </c>
      <c r="U46" s="156">
        <v>0</v>
      </c>
      <c r="V46" s="156">
        <f t="shared" si="13"/>
        <v>0</v>
      </c>
      <c r="W46" s="156"/>
      <c r="X46" s="156" t="s">
        <v>383</v>
      </c>
      <c r="Y46" s="147"/>
      <c r="Z46" s="147"/>
      <c r="AA46" s="147"/>
      <c r="AB46" s="147"/>
      <c r="AC46" s="147"/>
      <c r="AD46" s="147"/>
      <c r="AE46" s="147"/>
      <c r="AF46" s="147" t="s">
        <v>384</v>
      </c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 outlineLevel="1" x14ac:dyDescent="0.2">
      <c r="A47" s="176">
        <v>37</v>
      </c>
      <c r="B47" s="177" t="s">
        <v>2314</v>
      </c>
      <c r="C47" s="186" t="s">
        <v>3879</v>
      </c>
      <c r="D47" s="178" t="s">
        <v>1957</v>
      </c>
      <c r="E47" s="179">
        <v>12</v>
      </c>
      <c r="F47" s="174"/>
      <c r="G47" s="181">
        <f t="shared" si="7"/>
        <v>0</v>
      </c>
      <c r="H47" s="157">
        <v>0</v>
      </c>
      <c r="I47" s="156">
        <f t="shared" si="8"/>
        <v>0</v>
      </c>
      <c r="J47" s="157">
        <v>435.75</v>
      </c>
      <c r="K47" s="156">
        <f t="shared" si="9"/>
        <v>5229</v>
      </c>
      <c r="L47" s="156">
        <v>15</v>
      </c>
      <c r="M47" s="156">
        <f t="shared" si="10"/>
        <v>0</v>
      </c>
      <c r="N47" s="156">
        <v>0</v>
      </c>
      <c r="O47" s="156">
        <f t="shared" si="11"/>
        <v>0</v>
      </c>
      <c r="P47" s="156">
        <v>0</v>
      </c>
      <c r="Q47" s="156">
        <f t="shared" si="12"/>
        <v>0</v>
      </c>
      <c r="R47" s="156"/>
      <c r="S47" s="156" t="s">
        <v>485</v>
      </c>
      <c r="T47" s="156" t="s">
        <v>382</v>
      </c>
      <c r="U47" s="156">
        <v>0</v>
      </c>
      <c r="V47" s="156">
        <f t="shared" si="13"/>
        <v>0</v>
      </c>
      <c r="W47" s="156"/>
      <c r="X47" s="156" t="s">
        <v>383</v>
      </c>
      <c r="Y47" s="147"/>
      <c r="Z47" s="147"/>
      <c r="AA47" s="147"/>
      <c r="AB47" s="147"/>
      <c r="AC47" s="147"/>
      <c r="AD47" s="147"/>
      <c r="AE47" s="147"/>
      <c r="AF47" s="147" t="s">
        <v>384</v>
      </c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 outlineLevel="1" x14ac:dyDescent="0.2">
      <c r="A48" s="176">
        <v>38</v>
      </c>
      <c r="B48" s="177" t="s">
        <v>2316</v>
      </c>
      <c r="C48" s="186" t="s">
        <v>3880</v>
      </c>
      <c r="D48" s="178" t="s">
        <v>1957</v>
      </c>
      <c r="E48" s="179">
        <v>4</v>
      </c>
      <c r="F48" s="174"/>
      <c r="G48" s="181">
        <f t="shared" si="7"/>
        <v>0</v>
      </c>
      <c r="H48" s="157">
        <v>0</v>
      </c>
      <c r="I48" s="156">
        <f t="shared" si="8"/>
        <v>0</v>
      </c>
      <c r="J48" s="157">
        <v>497.7</v>
      </c>
      <c r="K48" s="156">
        <f t="shared" si="9"/>
        <v>1990.8</v>
      </c>
      <c r="L48" s="156">
        <v>15</v>
      </c>
      <c r="M48" s="156">
        <f t="shared" si="10"/>
        <v>0</v>
      </c>
      <c r="N48" s="156">
        <v>0</v>
      </c>
      <c r="O48" s="156">
        <f t="shared" si="11"/>
        <v>0</v>
      </c>
      <c r="P48" s="156">
        <v>0</v>
      </c>
      <c r="Q48" s="156">
        <f t="shared" si="12"/>
        <v>0</v>
      </c>
      <c r="R48" s="156"/>
      <c r="S48" s="156" t="s">
        <v>485</v>
      </c>
      <c r="T48" s="156" t="s">
        <v>382</v>
      </c>
      <c r="U48" s="156">
        <v>0</v>
      </c>
      <c r="V48" s="156">
        <f t="shared" si="13"/>
        <v>0</v>
      </c>
      <c r="W48" s="156"/>
      <c r="X48" s="156" t="s">
        <v>383</v>
      </c>
      <c r="Y48" s="147"/>
      <c r="Z48" s="147"/>
      <c r="AA48" s="147"/>
      <c r="AB48" s="147"/>
      <c r="AC48" s="147"/>
      <c r="AD48" s="147"/>
      <c r="AE48" s="147"/>
      <c r="AF48" s="147" t="s">
        <v>384</v>
      </c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</row>
    <row r="49" spans="1:59" outlineLevel="1" x14ac:dyDescent="0.2">
      <c r="A49" s="176">
        <v>39</v>
      </c>
      <c r="B49" s="177" t="s">
        <v>2318</v>
      </c>
      <c r="C49" s="186" t="s">
        <v>3881</v>
      </c>
      <c r="D49" s="178" t="s">
        <v>1957</v>
      </c>
      <c r="E49" s="179">
        <v>2</v>
      </c>
      <c r="F49" s="174"/>
      <c r="G49" s="181">
        <f t="shared" si="7"/>
        <v>0</v>
      </c>
      <c r="H49" s="157">
        <v>0</v>
      </c>
      <c r="I49" s="156">
        <f t="shared" si="8"/>
        <v>0</v>
      </c>
      <c r="J49" s="157">
        <v>562.79999999999995</v>
      </c>
      <c r="K49" s="156">
        <f t="shared" si="9"/>
        <v>1125.5999999999999</v>
      </c>
      <c r="L49" s="156">
        <v>15</v>
      </c>
      <c r="M49" s="156">
        <f t="shared" si="10"/>
        <v>0</v>
      </c>
      <c r="N49" s="156">
        <v>0</v>
      </c>
      <c r="O49" s="156">
        <f t="shared" si="11"/>
        <v>0</v>
      </c>
      <c r="P49" s="156">
        <v>0</v>
      </c>
      <c r="Q49" s="156">
        <f t="shared" si="12"/>
        <v>0</v>
      </c>
      <c r="R49" s="156"/>
      <c r="S49" s="156" t="s">
        <v>485</v>
      </c>
      <c r="T49" s="156" t="s">
        <v>382</v>
      </c>
      <c r="U49" s="156">
        <v>0</v>
      </c>
      <c r="V49" s="156">
        <f t="shared" si="13"/>
        <v>0</v>
      </c>
      <c r="W49" s="156"/>
      <c r="X49" s="156" t="s">
        <v>383</v>
      </c>
      <c r="Y49" s="147"/>
      <c r="Z49" s="147"/>
      <c r="AA49" s="147"/>
      <c r="AB49" s="147"/>
      <c r="AC49" s="147"/>
      <c r="AD49" s="147"/>
      <c r="AE49" s="147"/>
      <c r="AF49" s="147" t="s">
        <v>384</v>
      </c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 outlineLevel="1" x14ac:dyDescent="0.2">
      <c r="A50" s="176">
        <v>40</v>
      </c>
      <c r="B50" s="177" t="s">
        <v>2320</v>
      </c>
      <c r="C50" s="186" t="s">
        <v>3882</v>
      </c>
      <c r="D50" s="178" t="s">
        <v>1957</v>
      </c>
      <c r="E50" s="179">
        <v>2</v>
      </c>
      <c r="F50" s="174"/>
      <c r="G50" s="181">
        <f t="shared" si="7"/>
        <v>0</v>
      </c>
      <c r="H50" s="157">
        <v>0</v>
      </c>
      <c r="I50" s="156">
        <f t="shared" si="8"/>
        <v>0</v>
      </c>
      <c r="J50" s="157">
        <v>717.15</v>
      </c>
      <c r="K50" s="156">
        <f t="shared" si="9"/>
        <v>1434.3</v>
      </c>
      <c r="L50" s="156">
        <v>15</v>
      </c>
      <c r="M50" s="156">
        <f t="shared" si="10"/>
        <v>0</v>
      </c>
      <c r="N50" s="156">
        <v>0</v>
      </c>
      <c r="O50" s="156">
        <f t="shared" si="11"/>
        <v>0</v>
      </c>
      <c r="P50" s="156">
        <v>0</v>
      </c>
      <c r="Q50" s="156">
        <f t="shared" si="12"/>
        <v>0</v>
      </c>
      <c r="R50" s="156"/>
      <c r="S50" s="156" t="s">
        <v>485</v>
      </c>
      <c r="T50" s="156" t="s">
        <v>382</v>
      </c>
      <c r="U50" s="156">
        <v>0</v>
      </c>
      <c r="V50" s="156">
        <f t="shared" si="13"/>
        <v>0</v>
      </c>
      <c r="W50" s="156"/>
      <c r="X50" s="156" t="s">
        <v>383</v>
      </c>
      <c r="Y50" s="147"/>
      <c r="Z50" s="147"/>
      <c r="AA50" s="147"/>
      <c r="AB50" s="147"/>
      <c r="AC50" s="147"/>
      <c r="AD50" s="147"/>
      <c r="AE50" s="147"/>
      <c r="AF50" s="147" t="s">
        <v>384</v>
      </c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 outlineLevel="1" x14ac:dyDescent="0.2">
      <c r="A51" s="176">
        <v>41</v>
      </c>
      <c r="B51" s="177" t="s">
        <v>2322</v>
      </c>
      <c r="C51" s="186" t="s">
        <v>3883</v>
      </c>
      <c r="D51" s="178" t="s">
        <v>1957</v>
      </c>
      <c r="E51" s="179">
        <v>4</v>
      </c>
      <c r="F51" s="174"/>
      <c r="G51" s="181">
        <f t="shared" si="7"/>
        <v>0</v>
      </c>
      <c r="H51" s="157">
        <v>0</v>
      </c>
      <c r="I51" s="156">
        <f t="shared" si="8"/>
        <v>0</v>
      </c>
      <c r="J51" s="157">
        <v>880.95</v>
      </c>
      <c r="K51" s="156">
        <f t="shared" si="9"/>
        <v>3523.8</v>
      </c>
      <c r="L51" s="156">
        <v>15</v>
      </c>
      <c r="M51" s="156">
        <f t="shared" si="10"/>
        <v>0</v>
      </c>
      <c r="N51" s="156">
        <v>0</v>
      </c>
      <c r="O51" s="156">
        <f t="shared" si="11"/>
        <v>0</v>
      </c>
      <c r="P51" s="156">
        <v>0</v>
      </c>
      <c r="Q51" s="156">
        <f t="shared" si="12"/>
        <v>0</v>
      </c>
      <c r="R51" s="156"/>
      <c r="S51" s="156" t="s">
        <v>485</v>
      </c>
      <c r="T51" s="156" t="s">
        <v>382</v>
      </c>
      <c r="U51" s="156">
        <v>0</v>
      </c>
      <c r="V51" s="156">
        <f t="shared" si="13"/>
        <v>0</v>
      </c>
      <c r="W51" s="156"/>
      <c r="X51" s="156" t="s">
        <v>383</v>
      </c>
      <c r="Y51" s="147"/>
      <c r="Z51" s="147"/>
      <c r="AA51" s="147"/>
      <c r="AB51" s="147"/>
      <c r="AC51" s="147"/>
      <c r="AD51" s="147"/>
      <c r="AE51" s="147"/>
      <c r="AF51" s="147" t="s">
        <v>384</v>
      </c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 outlineLevel="1" x14ac:dyDescent="0.2">
      <c r="A52" s="176">
        <v>42</v>
      </c>
      <c r="B52" s="177" t="s">
        <v>2324</v>
      </c>
      <c r="C52" s="186" t="s">
        <v>3884</v>
      </c>
      <c r="D52" s="178" t="s">
        <v>1957</v>
      </c>
      <c r="E52" s="179">
        <v>4</v>
      </c>
      <c r="F52" s="174"/>
      <c r="G52" s="181">
        <f t="shared" si="7"/>
        <v>0</v>
      </c>
      <c r="H52" s="157">
        <v>0</v>
      </c>
      <c r="I52" s="156">
        <f t="shared" si="8"/>
        <v>0</v>
      </c>
      <c r="J52" s="157">
        <v>816.9</v>
      </c>
      <c r="K52" s="156">
        <f t="shared" si="9"/>
        <v>3267.6</v>
      </c>
      <c r="L52" s="156">
        <v>15</v>
      </c>
      <c r="M52" s="156">
        <f t="shared" si="10"/>
        <v>0</v>
      </c>
      <c r="N52" s="156">
        <v>0</v>
      </c>
      <c r="O52" s="156">
        <f t="shared" si="11"/>
        <v>0</v>
      </c>
      <c r="P52" s="156">
        <v>0</v>
      </c>
      <c r="Q52" s="156">
        <f t="shared" si="12"/>
        <v>0</v>
      </c>
      <c r="R52" s="156"/>
      <c r="S52" s="156" t="s">
        <v>485</v>
      </c>
      <c r="T52" s="156" t="s">
        <v>382</v>
      </c>
      <c r="U52" s="156">
        <v>0</v>
      </c>
      <c r="V52" s="156">
        <f t="shared" si="13"/>
        <v>0</v>
      </c>
      <c r="W52" s="156"/>
      <c r="X52" s="156" t="s">
        <v>383</v>
      </c>
      <c r="Y52" s="147"/>
      <c r="Z52" s="147"/>
      <c r="AA52" s="147"/>
      <c r="AB52" s="147"/>
      <c r="AC52" s="147"/>
      <c r="AD52" s="147"/>
      <c r="AE52" s="147"/>
      <c r="AF52" s="147" t="s">
        <v>384</v>
      </c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 outlineLevel="1" x14ac:dyDescent="0.2">
      <c r="A53" s="176">
        <v>43</v>
      </c>
      <c r="B53" s="177" t="s">
        <v>2326</v>
      </c>
      <c r="C53" s="186" t="s">
        <v>3885</v>
      </c>
      <c r="D53" s="178" t="s">
        <v>1957</v>
      </c>
      <c r="E53" s="179">
        <v>1</v>
      </c>
      <c r="F53" s="174"/>
      <c r="G53" s="181">
        <f t="shared" si="7"/>
        <v>0</v>
      </c>
      <c r="H53" s="157">
        <v>0</v>
      </c>
      <c r="I53" s="156">
        <f t="shared" si="8"/>
        <v>0</v>
      </c>
      <c r="J53" s="157">
        <v>1197</v>
      </c>
      <c r="K53" s="156">
        <f t="shared" si="9"/>
        <v>1197</v>
      </c>
      <c r="L53" s="156">
        <v>15</v>
      </c>
      <c r="M53" s="156">
        <f t="shared" si="10"/>
        <v>0</v>
      </c>
      <c r="N53" s="156">
        <v>0</v>
      </c>
      <c r="O53" s="156">
        <f t="shared" si="11"/>
        <v>0</v>
      </c>
      <c r="P53" s="156">
        <v>0</v>
      </c>
      <c r="Q53" s="156">
        <f t="shared" si="12"/>
        <v>0</v>
      </c>
      <c r="R53" s="156"/>
      <c r="S53" s="156" t="s">
        <v>485</v>
      </c>
      <c r="T53" s="156" t="s">
        <v>382</v>
      </c>
      <c r="U53" s="156">
        <v>0</v>
      </c>
      <c r="V53" s="156">
        <f t="shared" si="13"/>
        <v>0</v>
      </c>
      <c r="W53" s="156"/>
      <c r="X53" s="156" t="s">
        <v>383</v>
      </c>
      <c r="Y53" s="147"/>
      <c r="Z53" s="147"/>
      <c r="AA53" s="147"/>
      <c r="AB53" s="147"/>
      <c r="AC53" s="147"/>
      <c r="AD53" s="147"/>
      <c r="AE53" s="147"/>
      <c r="AF53" s="147" t="s">
        <v>384</v>
      </c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 outlineLevel="1" x14ac:dyDescent="0.2">
      <c r="A54" s="176">
        <v>44</v>
      </c>
      <c r="B54" s="177" t="s">
        <v>2328</v>
      </c>
      <c r="C54" s="186" t="s">
        <v>3886</v>
      </c>
      <c r="D54" s="178" t="s">
        <v>1957</v>
      </c>
      <c r="E54" s="179">
        <v>1</v>
      </c>
      <c r="F54" s="174"/>
      <c r="G54" s="181">
        <f t="shared" si="7"/>
        <v>0</v>
      </c>
      <c r="H54" s="157">
        <v>0</v>
      </c>
      <c r="I54" s="156">
        <f t="shared" si="8"/>
        <v>0</v>
      </c>
      <c r="J54" s="157">
        <v>2537.85</v>
      </c>
      <c r="K54" s="156">
        <f t="shared" si="9"/>
        <v>2537.85</v>
      </c>
      <c r="L54" s="156">
        <v>15</v>
      </c>
      <c r="M54" s="156">
        <f t="shared" si="10"/>
        <v>0</v>
      </c>
      <c r="N54" s="156">
        <v>0</v>
      </c>
      <c r="O54" s="156">
        <f t="shared" si="11"/>
        <v>0</v>
      </c>
      <c r="P54" s="156">
        <v>0</v>
      </c>
      <c r="Q54" s="156">
        <f t="shared" si="12"/>
        <v>0</v>
      </c>
      <c r="R54" s="156"/>
      <c r="S54" s="156" t="s">
        <v>485</v>
      </c>
      <c r="T54" s="156" t="s">
        <v>382</v>
      </c>
      <c r="U54" s="156">
        <v>0</v>
      </c>
      <c r="V54" s="156">
        <f t="shared" si="13"/>
        <v>0</v>
      </c>
      <c r="W54" s="156"/>
      <c r="X54" s="156" t="s">
        <v>383</v>
      </c>
      <c r="Y54" s="147"/>
      <c r="Z54" s="147"/>
      <c r="AA54" s="147"/>
      <c r="AB54" s="147"/>
      <c r="AC54" s="147"/>
      <c r="AD54" s="147"/>
      <c r="AE54" s="147"/>
      <c r="AF54" s="147" t="s">
        <v>384</v>
      </c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</row>
    <row r="55" spans="1:59" outlineLevel="1" x14ac:dyDescent="0.2">
      <c r="A55" s="176">
        <v>45</v>
      </c>
      <c r="B55" s="177" t="s">
        <v>2330</v>
      </c>
      <c r="C55" s="186" t="s">
        <v>3887</v>
      </c>
      <c r="D55" s="178" t="s">
        <v>1957</v>
      </c>
      <c r="E55" s="179">
        <v>6</v>
      </c>
      <c r="F55" s="174"/>
      <c r="G55" s="181">
        <f t="shared" si="7"/>
        <v>0</v>
      </c>
      <c r="H55" s="157">
        <v>0</v>
      </c>
      <c r="I55" s="156">
        <f t="shared" si="8"/>
        <v>0</v>
      </c>
      <c r="J55" s="157">
        <v>308.7</v>
      </c>
      <c r="K55" s="156">
        <f t="shared" si="9"/>
        <v>1852.2</v>
      </c>
      <c r="L55" s="156">
        <v>15</v>
      </c>
      <c r="M55" s="156">
        <f t="shared" si="10"/>
        <v>0</v>
      </c>
      <c r="N55" s="156">
        <v>0</v>
      </c>
      <c r="O55" s="156">
        <f t="shared" si="11"/>
        <v>0</v>
      </c>
      <c r="P55" s="156">
        <v>0</v>
      </c>
      <c r="Q55" s="156">
        <f t="shared" si="12"/>
        <v>0</v>
      </c>
      <c r="R55" s="156"/>
      <c r="S55" s="156" t="s">
        <v>485</v>
      </c>
      <c r="T55" s="156" t="s">
        <v>382</v>
      </c>
      <c r="U55" s="156">
        <v>0</v>
      </c>
      <c r="V55" s="156">
        <f t="shared" si="13"/>
        <v>0</v>
      </c>
      <c r="W55" s="156"/>
      <c r="X55" s="156" t="s">
        <v>383</v>
      </c>
      <c r="Y55" s="147"/>
      <c r="Z55" s="147"/>
      <c r="AA55" s="147"/>
      <c r="AB55" s="147"/>
      <c r="AC55" s="147"/>
      <c r="AD55" s="147"/>
      <c r="AE55" s="147"/>
      <c r="AF55" s="147" t="s">
        <v>384</v>
      </c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 outlineLevel="1" x14ac:dyDescent="0.2">
      <c r="A56" s="176">
        <v>46</v>
      </c>
      <c r="B56" s="177" t="s">
        <v>2332</v>
      </c>
      <c r="C56" s="186" t="s">
        <v>3888</v>
      </c>
      <c r="D56" s="178" t="s">
        <v>1957</v>
      </c>
      <c r="E56" s="179">
        <v>6</v>
      </c>
      <c r="F56" s="174"/>
      <c r="G56" s="181">
        <f t="shared" si="7"/>
        <v>0</v>
      </c>
      <c r="H56" s="157">
        <v>0</v>
      </c>
      <c r="I56" s="156">
        <f t="shared" si="8"/>
        <v>0</v>
      </c>
      <c r="J56" s="157">
        <v>199.5</v>
      </c>
      <c r="K56" s="156">
        <f t="shared" si="9"/>
        <v>1197</v>
      </c>
      <c r="L56" s="156">
        <v>15</v>
      </c>
      <c r="M56" s="156">
        <f t="shared" si="10"/>
        <v>0</v>
      </c>
      <c r="N56" s="156">
        <v>0</v>
      </c>
      <c r="O56" s="156">
        <f t="shared" si="11"/>
        <v>0</v>
      </c>
      <c r="P56" s="156">
        <v>0</v>
      </c>
      <c r="Q56" s="156">
        <f t="shared" si="12"/>
        <v>0</v>
      </c>
      <c r="R56" s="156"/>
      <c r="S56" s="156" t="s">
        <v>485</v>
      </c>
      <c r="T56" s="156" t="s">
        <v>382</v>
      </c>
      <c r="U56" s="156">
        <v>0</v>
      </c>
      <c r="V56" s="156">
        <f t="shared" si="13"/>
        <v>0</v>
      </c>
      <c r="W56" s="156"/>
      <c r="X56" s="156" t="s">
        <v>383</v>
      </c>
      <c r="Y56" s="147"/>
      <c r="Z56" s="147"/>
      <c r="AA56" s="147"/>
      <c r="AB56" s="147"/>
      <c r="AC56" s="147"/>
      <c r="AD56" s="147"/>
      <c r="AE56" s="147"/>
      <c r="AF56" s="147" t="s">
        <v>384</v>
      </c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</row>
    <row r="57" spans="1:59" outlineLevel="1" x14ac:dyDescent="0.2">
      <c r="A57" s="176">
        <v>47</v>
      </c>
      <c r="B57" s="177" t="s">
        <v>2334</v>
      </c>
      <c r="C57" s="186" t="s">
        <v>3889</v>
      </c>
      <c r="D57" s="178" t="s">
        <v>1957</v>
      </c>
      <c r="E57" s="179">
        <v>6</v>
      </c>
      <c r="F57" s="174"/>
      <c r="G57" s="181">
        <f t="shared" si="7"/>
        <v>0</v>
      </c>
      <c r="H57" s="157">
        <v>0</v>
      </c>
      <c r="I57" s="156">
        <f t="shared" si="8"/>
        <v>0</v>
      </c>
      <c r="J57" s="157">
        <v>320.25</v>
      </c>
      <c r="K57" s="156">
        <f t="shared" si="9"/>
        <v>1921.5</v>
      </c>
      <c r="L57" s="156">
        <v>15</v>
      </c>
      <c r="M57" s="156">
        <f t="shared" si="10"/>
        <v>0</v>
      </c>
      <c r="N57" s="156">
        <v>0</v>
      </c>
      <c r="O57" s="156">
        <f t="shared" si="11"/>
        <v>0</v>
      </c>
      <c r="P57" s="156">
        <v>0</v>
      </c>
      <c r="Q57" s="156">
        <f t="shared" si="12"/>
        <v>0</v>
      </c>
      <c r="R57" s="156"/>
      <c r="S57" s="156" t="s">
        <v>485</v>
      </c>
      <c r="T57" s="156" t="s">
        <v>382</v>
      </c>
      <c r="U57" s="156">
        <v>0</v>
      </c>
      <c r="V57" s="156">
        <f t="shared" si="13"/>
        <v>0</v>
      </c>
      <c r="W57" s="156"/>
      <c r="X57" s="156" t="s">
        <v>383</v>
      </c>
      <c r="Y57" s="147"/>
      <c r="Z57" s="147"/>
      <c r="AA57" s="147"/>
      <c r="AB57" s="147"/>
      <c r="AC57" s="147"/>
      <c r="AD57" s="147"/>
      <c r="AE57" s="147"/>
      <c r="AF57" s="147" t="s">
        <v>384</v>
      </c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 outlineLevel="1" x14ac:dyDescent="0.2">
      <c r="A58" s="176">
        <v>48</v>
      </c>
      <c r="B58" s="177" t="s">
        <v>2335</v>
      </c>
      <c r="C58" s="186" t="s">
        <v>3890</v>
      </c>
      <c r="D58" s="178" t="s">
        <v>1957</v>
      </c>
      <c r="E58" s="179">
        <v>2</v>
      </c>
      <c r="F58" s="174"/>
      <c r="G58" s="181">
        <f t="shared" si="7"/>
        <v>0</v>
      </c>
      <c r="H58" s="157">
        <v>0</v>
      </c>
      <c r="I58" s="156">
        <f t="shared" si="8"/>
        <v>0</v>
      </c>
      <c r="J58" s="157">
        <v>239.4</v>
      </c>
      <c r="K58" s="156">
        <f t="shared" si="9"/>
        <v>478.8</v>
      </c>
      <c r="L58" s="156">
        <v>15</v>
      </c>
      <c r="M58" s="156">
        <f t="shared" si="10"/>
        <v>0</v>
      </c>
      <c r="N58" s="156">
        <v>0</v>
      </c>
      <c r="O58" s="156">
        <f t="shared" si="11"/>
        <v>0</v>
      </c>
      <c r="P58" s="156">
        <v>0</v>
      </c>
      <c r="Q58" s="156">
        <f t="shared" si="12"/>
        <v>0</v>
      </c>
      <c r="R58" s="156"/>
      <c r="S58" s="156" t="s">
        <v>485</v>
      </c>
      <c r="T58" s="156" t="s">
        <v>382</v>
      </c>
      <c r="U58" s="156">
        <v>0</v>
      </c>
      <c r="V58" s="156">
        <f t="shared" si="13"/>
        <v>0</v>
      </c>
      <c r="W58" s="156"/>
      <c r="X58" s="156" t="s">
        <v>383</v>
      </c>
      <c r="Y58" s="147"/>
      <c r="Z58" s="147"/>
      <c r="AA58" s="147"/>
      <c r="AB58" s="147"/>
      <c r="AC58" s="147"/>
      <c r="AD58" s="147"/>
      <c r="AE58" s="147"/>
      <c r="AF58" s="147" t="s">
        <v>384</v>
      </c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</row>
    <row r="59" spans="1:59" outlineLevel="1" x14ac:dyDescent="0.2">
      <c r="A59" s="176">
        <v>49</v>
      </c>
      <c r="B59" s="177" t="s">
        <v>2337</v>
      </c>
      <c r="C59" s="186" t="s">
        <v>3891</v>
      </c>
      <c r="D59" s="178" t="s">
        <v>1957</v>
      </c>
      <c r="E59" s="179">
        <v>2</v>
      </c>
      <c r="F59" s="174"/>
      <c r="G59" s="181">
        <f t="shared" si="7"/>
        <v>0</v>
      </c>
      <c r="H59" s="157">
        <v>0</v>
      </c>
      <c r="I59" s="156">
        <f t="shared" si="8"/>
        <v>0</v>
      </c>
      <c r="J59" s="157">
        <v>328.65</v>
      </c>
      <c r="K59" s="156">
        <f t="shared" si="9"/>
        <v>657.3</v>
      </c>
      <c r="L59" s="156">
        <v>15</v>
      </c>
      <c r="M59" s="156">
        <f t="shared" si="10"/>
        <v>0</v>
      </c>
      <c r="N59" s="156">
        <v>0</v>
      </c>
      <c r="O59" s="156">
        <f t="shared" si="11"/>
        <v>0</v>
      </c>
      <c r="P59" s="156">
        <v>0</v>
      </c>
      <c r="Q59" s="156">
        <f t="shared" si="12"/>
        <v>0</v>
      </c>
      <c r="R59" s="156"/>
      <c r="S59" s="156" t="s">
        <v>485</v>
      </c>
      <c r="T59" s="156" t="s">
        <v>382</v>
      </c>
      <c r="U59" s="156">
        <v>0</v>
      </c>
      <c r="V59" s="156">
        <f t="shared" si="13"/>
        <v>0</v>
      </c>
      <c r="W59" s="156"/>
      <c r="X59" s="156" t="s">
        <v>383</v>
      </c>
      <c r="Y59" s="147"/>
      <c r="Z59" s="147"/>
      <c r="AA59" s="147"/>
      <c r="AB59" s="147"/>
      <c r="AC59" s="147"/>
      <c r="AD59" s="147"/>
      <c r="AE59" s="147"/>
      <c r="AF59" s="147" t="s">
        <v>384</v>
      </c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 outlineLevel="1" x14ac:dyDescent="0.2">
      <c r="A60" s="176">
        <v>50</v>
      </c>
      <c r="B60" s="177" t="s">
        <v>2339</v>
      </c>
      <c r="C60" s="186" t="s">
        <v>3892</v>
      </c>
      <c r="D60" s="178" t="s">
        <v>1957</v>
      </c>
      <c r="E60" s="179">
        <v>2</v>
      </c>
      <c r="F60" s="174"/>
      <c r="G60" s="181">
        <f t="shared" si="7"/>
        <v>0</v>
      </c>
      <c r="H60" s="157">
        <v>0</v>
      </c>
      <c r="I60" s="156">
        <f t="shared" si="8"/>
        <v>0</v>
      </c>
      <c r="J60" s="157">
        <v>339.15</v>
      </c>
      <c r="K60" s="156">
        <f t="shared" si="9"/>
        <v>678.3</v>
      </c>
      <c r="L60" s="156">
        <v>15</v>
      </c>
      <c r="M60" s="156">
        <f t="shared" si="10"/>
        <v>0</v>
      </c>
      <c r="N60" s="156">
        <v>0</v>
      </c>
      <c r="O60" s="156">
        <f t="shared" si="11"/>
        <v>0</v>
      </c>
      <c r="P60" s="156">
        <v>0</v>
      </c>
      <c r="Q60" s="156">
        <f t="shared" si="12"/>
        <v>0</v>
      </c>
      <c r="R60" s="156"/>
      <c r="S60" s="156" t="s">
        <v>485</v>
      </c>
      <c r="T60" s="156" t="s">
        <v>382</v>
      </c>
      <c r="U60" s="156">
        <v>0</v>
      </c>
      <c r="V60" s="156">
        <f t="shared" si="13"/>
        <v>0</v>
      </c>
      <c r="W60" s="156"/>
      <c r="X60" s="156" t="s">
        <v>383</v>
      </c>
      <c r="Y60" s="147"/>
      <c r="Z60" s="147"/>
      <c r="AA60" s="147"/>
      <c r="AB60" s="147"/>
      <c r="AC60" s="147"/>
      <c r="AD60" s="147"/>
      <c r="AE60" s="147"/>
      <c r="AF60" s="147" t="s">
        <v>384</v>
      </c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</row>
    <row r="61" spans="1:59" outlineLevel="1" x14ac:dyDescent="0.2">
      <c r="A61" s="176">
        <v>51</v>
      </c>
      <c r="B61" s="177" t="s">
        <v>2341</v>
      </c>
      <c r="C61" s="186" t="s">
        <v>3893</v>
      </c>
      <c r="D61" s="178" t="s">
        <v>1957</v>
      </c>
      <c r="E61" s="179">
        <v>2</v>
      </c>
      <c r="F61" s="174"/>
      <c r="G61" s="181">
        <f t="shared" si="7"/>
        <v>0</v>
      </c>
      <c r="H61" s="157">
        <v>0</v>
      </c>
      <c r="I61" s="156">
        <f t="shared" si="8"/>
        <v>0</v>
      </c>
      <c r="J61" s="157">
        <v>418.95</v>
      </c>
      <c r="K61" s="156">
        <f t="shared" si="9"/>
        <v>837.9</v>
      </c>
      <c r="L61" s="156">
        <v>15</v>
      </c>
      <c r="M61" s="156">
        <f t="shared" si="10"/>
        <v>0</v>
      </c>
      <c r="N61" s="156">
        <v>0</v>
      </c>
      <c r="O61" s="156">
        <f t="shared" si="11"/>
        <v>0</v>
      </c>
      <c r="P61" s="156">
        <v>0</v>
      </c>
      <c r="Q61" s="156">
        <f t="shared" si="12"/>
        <v>0</v>
      </c>
      <c r="R61" s="156"/>
      <c r="S61" s="156" t="s">
        <v>485</v>
      </c>
      <c r="T61" s="156" t="s">
        <v>382</v>
      </c>
      <c r="U61" s="156">
        <v>0</v>
      </c>
      <c r="V61" s="156">
        <f t="shared" si="13"/>
        <v>0</v>
      </c>
      <c r="W61" s="156"/>
      <c r="X61" s="156" t="s">
        <v>383</v>
      </c>
      <c r="Y61" s="147"/>
      <c r="Z61" s="147"/>
      <c r="AA61" s="147"/>
      <c r="AB61" s="147"/>
      <c r="AC61" s="147"/>
      <c r="AD61" s="147"/>
      <c r="AE61" s="147"/>
      <c r="AF61" s="147" t="s">
        <v>384</v>
      </c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</row>
    <row r="62" spans="1:59" outlineLevel="1" x14ac:dyDescent="0.2">
      <c r="A62" s="176">
        <v>52</v>
      </c>
      <c r="B62" s="177" t="s">
        <v>2343</v>
      </c>
      <c r="C62" s="186" t="s">
        <v>3894</v>
      </c>
      <c r="D62" s="178" t="s">
        <v>1957</v>
      </c>
      <c r="E62" s="179">
        <v>4</v>
      </c>
      <c r="F62" s="174"/>
      <c r="G62" s="181">
        <f t="shared" si="7"/>
        <v>0</v>
      </c>
      <c r="H62" s="157">
        <v>0</v>
      </c>
      <c r="I62" s="156">
        <f t="shared" si="8"/>
        <v>0</v>
      </c>
      <c r="J62" s="157">
        <v>618.45000000000005</v>
      </c>
      <c r="K62" s="156">
        <f t="shared" si="9"/>
        <v>2473.8000000000002</v>
      </c>
      <c r="L62" s="156">
        <v>15</v>
      </c>
      <c r="M62" s="156">
        <f t="shared" si="10"/>
        <v>0</v>
      </c>
      <c r="N62" s="156">
        <v>0</v>
      </c>
      <c r="O62" s="156">
        <f t="shared" si="11"/>
        <v>0</v>
      </c>
      <c r="P62" s="156">
        <v>0</v>
      </c>
      <c r="Q62" s="156">
        <f t="shared" si="12"/>
        <v>0</v>
      </c>
      <c r="R62" s="156"/>
      <c r="S62" s="156" t="s">
        <v>485</v>
      </c>
      <c r="T62" s="156" t="s">
        <v>382</v>
      </c>
      <c r="U62" s="156">
        <v>0</v>
      </c>
      <c r="V62" s="156">
        <f t="shared" si="13"/>
        <v>0</v>
      </c>
      <c r="W62" s="156"/>
      <c r="X62" s="156" t="s">
        <v>383</v>
      </c>
      <c r="Y62" s="147"/>
      <c r="Z62" s="147"/>
      <c r="AA62" s="147"/>
      <c r="AB62" s="147"/>
      <c r="AC62" s="147"/>
      <c r="AD62" s="147"/>
      <c r="AE62" s="147"/>
      <c r="AF62" s="147" t="s">
        <v>384</v>
      </c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 outlineLevel="1" x14ac:dyDescent="0.2">
      <c r="A63" s="176">
        <v>53</v>
      </c>
      <c r="B63" s="177" t="s">
        <v>2345</v>
      </c>
      <c r="C63" s="186" t="s">
        <v>3895</v>
      </c>
      <c r="D63" s="178" t="s">
        <v>1957</v>
      </c>
      <c r="E63" s="179">
        <v>2</v>
      </c>
      <c r="F63" s="174"/>
      <c r="G63" s="181">
        <f t="shared" si="7"/>
        <v>0</v>
      </c>
      <c r="H63" s="157">
        <v>0</v>
      </c>
      <c r="I63" s="156">
        <f t="shared" si="8"/>
        <v>0</v>
      </c>
      <c r="J63" s="157">
        <v>1340.85</v>
      </c>
      <c r="K63" s="156">
        <f t="shared" si="9"/>
        <v>2681.7</v>
      </c>
      <c r="L63" s="156">
        <v>15</v>
      </c>
      <c r="M63" s="156">
        <f t="shared" si="10"/>
        <v>0</v>
      </c>
      <c r="N63" s="156">
        <v>0</v>
      </c>
      <c r="O63" s="156">
        <f t="shared" si="11"/>
        <v>0</v>
      </c>
      <c r="P63" s="156">
        <v>0</v>
      </c>
      <c r="Q63" s="156">
        <f t="shared" si="12"/>
        <v>0</v>
      </c>
      <c r="R63" s="156"/>
      <c r="S63" s="156" t="s">
        <v>485</v>
      </c>
      <c r="T63" s="156" t="s">
        <v>382</v>
      </c>
      <c r="U63" s="156">
        <v>0</v>
      </c>
      <c r="V63" s="156">
        <f t="shared" si="13"/>
        <v>0</v>
      </c>
      <c r="W63" s="156"/>
      <c r="X63" s="156" t="s">
        <v>383</v>
      </c>
      <c r="Y63" s="147"/>
      <c r="Z63" s="147"/>
      <c r="AA63" s="147"/>
      <c r="AB63" s="147"/>
      <c r="AC63" s="147"/>
      <c r="AD63" s="147"/>
      <c r="AE63" s="147"/>
      <c r="AF63" s="147" t="s">
        <v>384</v>
      </c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 outlineLevel="1" x14ac:dyDescent="0.2">
      <c r="A64" s="176">
        <v>54</v>
      </c>
      <c r="B64" s="177" t="s">
        <v>2347</v>
      </c>
      <c r="C64" s="186" t="s">
        <v>3896</v>
      </c>
      <c r="D64" s="178" t="s">
        <v>1957</v>
      </c>
      <c r="E64" s="179">
        <v>8</v>
      </c>
      <c r="F64" s="174"/>
      <c r="G64" s="181">
        <f t="shared" si="7"/>
        <v>0</v>
      </c>
      <c r="H64" s="157">
        <v>0</v>
      </c>
      <c r="I64" s="156">
        <f t="shared" si="8"/>
        <v>0</v>
      </c>
      <c r="J64" s="157">
        <v>345.45</v>
      </c>
      <c r="K64" s="156">
        <f t="shared" si="9"/>
        <v>2763.6</v>
      </c>
      <c r="L64" s="156">
        <v>15</v>
      </c>
      <c r="M64" s="156">
        <f t="shared" si="10"/>
        <v>0</v>
      </c>
      <c r="N64" s="156">
        <v>0</v>
      </c>
      <c r="O64" s="156">
        <f t="shared" si="11"/>
        <v>0</v>
      </c>
      <c r="P64" s="156">
        <v>0</v>
      </c>
      <c r="Q64" s="156">
        <f t="shared" si="12"/>
        <v>0</v>
      </c>
      <c r="R64" s="156"/>
      <c r="S64" s="156" t="s">
        <v>485</v>
      </c>
      <c r="T64" s="156" t="s">
        <v>382</v>
      </c>
      <c r="U64" s="156">
        <v>0</v>
      </c>
      <c r="V64" s="156">
        <f t="shared" si="13"/>
        <v>0</v>
      </c>
      <c r="W64" s="156"/>
      <c r="X64" s="156" t="s">
        <v>383</v>
      </c>
      <c r="Y64" s="147"/>
      <c r="Z64" s="147"/>
      <c r="AA64" s="147"/>
      <c r="AB64" s="147"/>
      <c r="AC64" s="147"/>
      <c r="AD64" s="147"/>
      <c r="AE64" s="147"/>
      <c r="AF64" s="147" t="s">
        <v>384</v>
      </c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</row>
    <row r="65" spans="1:59" outlineLevel="1" x14ac:dyDescent="0.2">
      <c r="A65" s="176">
        <v>55</v>
      </c>
      <c r="B65" s="177" t="s">
        <v>2349</v>
      </c>
      <c r="C65" s="186" t="s">
        <v>3897</v>
      </c>
      <c r="D65" s="178" t="s">
        <v>397</v>
      </c>
      <c r="E65" s="179">
        <v>22</v>
      </c>
      <c r="F65" s="174"/>
      <c r="G65" s="181">
        <f t="shared" si="7"/>
        <v>0</v>
      </c>
      <c r="H65" s="157">
        <v>0</v>
      </c>
      <c r="I65" s="156">
        <f t="shared" si="8"/>
        <v>0</v>
      </c>
      <c r="J65" s="157">
        <v>85.05</v>
      </c>
      <c r="K65" s="156">
        <f t="shared" si="9"/>
        <v>1871.1</v>
      </c>
      <c r="L65" s="156">
        <v>15</v>
      </c>
      <c r="M65" s="156">
        <f t="shared" si="10"/>
        <v>0</v>
      </c>
      <c r="N65" s="156">
        <v>0</v>
      </c>
      <c r="O65" s="156">
        <f t="shared" si="11"/>
        <v>0</v>
      </c>
      <c r="P65" s="156">
        <v>0</v>
      </c>
      <c r="Q65" s="156">
        <f t="shared" si="12"/>
        <v>0</v>
      </c>
      <c r="R65" s="156"/>
      <c r="S65" s="156" t="s">
        <v>485</v>
      </c>
      <c r="T65" s="156" t="s">
        <v>382</v>
      </c>
      <c r="U65" s="156">
        <v>0</v>
      </c>
      <c r="V65" s="156">
        <f t="shared" si="13"/>
        <v>0</v>
      </c>
      <c r="W65" s="156"/>
      <c r="X65" s="156" t="s">
        <v>383</v>
      </c>
      <c r="Y65" s="147"/>
      <c r="Z65" s="147"/>
      <c r="AA65" s="147"/>
      <c r="AB65" s="147"/>
      <c r="AC65" s="147"/>
      <c r="AD65" s="147"/>
      <c r="AE65" s="147"/>
      <c r="AF65" s="147" t="s">
        <v>384</v>
      </c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</row>
    <row r="66" spans="1:59" ht="22.5" outlineLevel="1" x14ac:dyDescent="0.2">
      <c r="A66" s="176">
        <v>56</v>
      </c>
      <c r="B66" s="177" t="s">
        <v>2351</v>
      </c>
      <c r="C66" s="186" t="s">
        <v>3898</v>
      </c>
      <c r="D66" s="178" t="s">
        <v>484</v>
      </c>
      <c r="E66" s="179">
        <v>1</v>
      </c>
      <c r="F66" s="174"/>
      <c r="G66" s="181">
        <f t="shared" si="7"/>
        <v>0</v>
      </c>
      <c r="H66" s="157">
        <v>0</v>
      </c>
      <c r="I66" s="156">
        <f t="shared" si="8"/>
        <v>0</v>
      </c>
      <c r="J66" s="157">
        <v>94710</v>
      </c>
      <c r="K66" s="156">
        <f t="shared" si="9"/>
        <v>94710</v>
      </c>
      <c r="L66" s="156">
        <v>15</v>
      </c>
      <c r="M66" s="156">
        <f t="shared" si="10"/>
        <v>0</v>
      </c>
      <c r="N66" s="156">
        <v>0</v>
      </c>
      <c r="O66" s="156">
        <f t="shared" si="11"/>
        <v>0</v>
      </c>
      <c r="P66" s="156">
        <v>0</v>
      </c>
      <c r="Q66" s="156">
        <f t="shared" si="12"/>
        <v>0</v>
      </c>
      <c r="R66" s="156"/>
      <c r="S66" s="156" t="s">
        <v>485</v>
      </c>
      <c r="T66" s="156" t="s">
        <v>382</v>
      </c>
      <c r="U66" s="156">
        <v>0</v>
      </c>
      <c r="V66" s="156">
        <f t="shared" si="13"/>
        <v>0</v>
      </c>
      <c r="W66" s="156"/>
      <c r="X66" s="156" t="s">
        <v>383</v>
      </c>
      <c r="Y66" s="147"/>
      <c r="Z66" s="147"/>
      <c r="AA66" s="147"/>
      <c r="AB66" s="147"/>
      <c r="AC66" s="147"/>
      <c r="AD66" s="147"/>
      <c r="AE66" s="147"/>
      <c r="AF66" s="147" t="s">
        <v>384</v>
      </c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</row>
    <row r="67" spans="1:59" outlineLevel="1" x14ac:dyDescent="0.2">
      <c r="A67" s="176">
        <v>57</v>
      </c>
      <c r="B67" s="177" t="s">
        <v>2353</v>
      </c>
      <c r="C67" s="186" t="s">
        <v>3899</v>
      </c>
      <c r="D67" s="178" t="s">
        <v>380</v>
      </c>
      <c r="E67" s="179">
        <v>51</v>
      </c>
      <c r="F67" s="174"/>
      <c r="G67" s="181">
        <f t="shared" si="7"/>
        <v>0</v>
      </c>
      <c r="H67" s="157">
        <v>0</v>
      </c>
      <c r="I67" s="156">
        <f t="shared" si="8"/>
        <v>0</v>
      </c>
      <c r="J67" s="157">
        <v>882</v>
      </c>
      <c r="K67" s="156">
        <f t="shared" si="9"/>
        <v>44982</v>
      </c>
      <c r="L67" s="156">
        <v>15</v>
      </c>
      <c r="M67" s="156">
        <f t="shared" si="10"/>
        <v>0</v>
      </c>
      <c r="N67" s="156">
        <v>0</v>
      </c>
      <c r="O67" s="156">
        <f t="shared" si="11"/>
        <v>0</v>
      </c>
      <c r="P67" s="156">
        <v>0</v>
      </c>
      <c r="Q67" s="156">
        <f t="shared" si="12"/>
        <v>0</v>
      </c>
      <c r="R67" s="156"/>
      <c r="S67" s="156" t="s">
        <v>485</v>
      </c>
      <c r="T67" s="156" t="s">
        <v>382</v>
      </c>
      <c r="U67" s="156">
        <v>0</v>
      </c>
      <c r="V67" s="156">
        <f t="shared" si="13"/>
        <v>0</v>
      </c>
      <c r="W67" s="156"/>
      <c r="X67" s="156" t="s">
        <v>383</v>
      </c>
      <c r="Y67" s="147"/>
      <c r="Z67" s="147"/>
      <c r="AA67" s="147"/>
      <c r="AB67" s="147"/>
      <c r="AC67" s="147"/>
      <c r="AD67" s="147"/>
      <c r="AE67" s="147"/>
      <c r="AF67" s="147" t="s">
        <v>384</v>
      </c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</row>
    <row r="68" spans="1:59" ht="22.5" outlineLevel="1" x14ac:dyDescent="0.2">
      <c r="A68" s="176">
        <v>58</v>
      </c>
      <c r="B68" s="177" t="s">
        <v>2355</v>
      </c>
      <c r="C68" s="186" t="s">
        <v>3898</v>
      </c>
      <c r="D68" s="178" t="s">
        <v>484</v>
      </c>
      <c r="E68" s="179">
        <v>1</v>
      </c>
      <c r="F68" s="174"/>
      <c r="G68" s="181">
        <f t="shared" si="7"/>
        <v>0</v>
      </c>
      <c r="H68" s="157">
        <v>0</v>
      </c>
      <c r="I68" s="156">
        <f t="shared" si="8"/>
        <v>0</v>
      </c>
      <c r="J68" s="157">
        <v>4200</v>
      </c>
      <c r="K68" s="156">
        <f t="shared" si="9"/>
        <v>4200</v>
      </c>
      <c r="L68" s="156">
        <v>15</v>
      </c>
      <c r="M68" s="156">
        <f t="shared" si="10"/>
        <v>0</v>
      </c>
      <c r="N68" s="156">
        <v>0</v>
      </c>
      <c r="O68" s="156">
        <f t="shared" si="11"/>
        <v>0</v>
      </c>
      <c r="P68" s="156">
        <v>0</v>
      </c>
      <c r="Q68" s="156">
        <f t="shared" si="12"/>
        <v>0</v>
      </c>
      <c r="R68" s="156"/>
      <c r="S68" s="156" t="s">
        <v>485</v>
      </c>
      <c r="T68" s="156" t="s">
        <v>382</v>
      </c>
      <c r="U68" s="156">
        <v>0</v>
      </c>
      <c r="V68" s="156">
        <f t="shared" si="13"/>
        <v>0</v>
      </c>
      <c r="W68" s="156"/>
      <c r="X68" s="156" t="s">
        <v>383</v>
      </c>
      <c r="Y68" s="147"/>
      <c r="Z68" s="147"/>
      <c r="AA68" s="147"/>
      <c r="AB68" s="147"/>
      <c r="AC68" s="147"/>
      <c r="AD68" s="147"/>
      <c r="AE68" s="147"/>
      <c r="AF68" s="147" t="s">
        <v>384</v>
      </c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</row>
    <row r="69" spans="1:59" ht="45" outlineLevel="1" x14ac:dyDescent="0.2">
      <c r="A69" s="176">
        <v>59</v>
      </c>
      <c r="B69" s="177" t="s">
        <v>2357</v>
      </c>
      <c r="C69" s="186" t="s">
        <v>3900</v>
      </c>
      <c r="D69" s="178" t="s">
        <v>380</v>
      </c>
      <c r="E69" s="179">
        <v>132</v>
      </c>
      <c r="F69" s="174"/>
      <c r="G69" s="181">
        <f t="shared" si="7"/>
        <v>0</v>
      </c>
      <c r="H69" s="157">
        <v>0</v>
      </c>
      <c r="I69" s="156">
        <f t="shared" si="8"/>
        <v>0</v>
      </c>
      <c r="J69" s="157">
        <v>840</v>
      </c>
      <c r="K69" s="156">
        <f t="shared" si="9"/>
        <v>110880</v>
      </c>
      <c r="L69" s="156">
        <v>15</v>
      </c>
      <c r="M69" s="156">
        <f t="shared" si="10"/>
        <v>0</v>
      </c>
      <c r="N69" s="156">
        <v>0</v>
      </c>
      <c r="O69" s="156">
        <f t="shared" si="11"/>
        <v>0</v>
      </c>
      <c r="P69" s="156">
        <v>0</v>
      </c>
      <c r="Q69" s="156">
        <f t="shared" si="12"/>
        <v>0</v>
      </c>
      <c r="R69" s="156"/>
      <c r="S69" s="156" t="s">
        <v>485</v>
      </c>
      <c r="T69" s="156" t="s">
        <v>382</v>
      </c>
      <c r="U69" s="156">
        <v>0</v>
      </c>
      <c r="V69" s="156">
        <f t="shared" si="13"/>
        <v>0</v>
      </c>
      <c r="W69" s="156"/>
      <c r="X69" s="156" t="s">
        <v>383</v>
      </c>
      <c r="Y69" s="147"/>
      <c r="Z69" s="147"/>
      <c r="AA69" s="147"/>
      <c r="AB69" s="147"/>
      <c r="AC69" s="147"/>
      <c r="AD69" s="147"/>
      <c r="AE69" s="147"/>
      <c r="AF69" s="147" t="s">
        <v>384</v>
      </c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</row>
    <row r="70" spans="1:59" ht="45" outlineLevel="1" x14ac:dyDescent="0.2">
      <c r="A70" s="176">
        <v>60</v>
      </c>
      <c r="B70" s="177" t="s">
        <v>2359</v>
      </c>
      <c r="C70" s="186" t="s">
        <v>3901</v>
      </c>
      <c r="D70" s="178" t="s">
        <v>380</v>
      </c>
      <c r="E70" s="179">
        <v>56</v>
      </c>
      <c r="F70" s="174"/>
      <c r="G70" s="181">
        <f t="shared" si="7"/>
        <v>0</v>
      </c>
      <c r="H70" s="157">
        <v>0</v>
      </c>
      <c r="I70" s="156">
        <f t="shared" si="8"/>
        <v>0</v>
      </c>
      <c r="J70" s="157">
        <v>1995</v>
      </c>
      <c r="K70" s="156">
        <f t="shared" si="9"/>
        <v>111720</v>
      </c>
      <c r="L70" s="156">
        <v>15</v>
      </c>
      <c r="M70" s="156">
        <f t="shared" si="10"/>
        <v>0</v>
      </c>
      <c r="N70" s="156">
        <v>0</v>
      </c>
      <c r="O70" s="156">
        <f t="shared" si="11"/>
        <v>0</v>
      </c>
      <c r="P70" s="156">
        <v>0</v>
      </c>
      <c r="Q70" s="156">
        <f t="shared" si="12"/>
        <v>0</v>
      </c>
      <c r="R70" s="156"/>
      <c r="S70" s="156" t="s">
        <v>485</v>
      </c>
      <c r="T70" s="156" t="s">
        <v>382</v>
      </c>
      <c r="U70" s="156">
        <v>0</v>
      </c>
      <c r="V70" s="156">
        <f t="shared" si="13"/>
        <v>0</v>
      </c>
      <c r="W70" s="156"/>
      <c r="X70" s="156" t="s">
        <v>383</v>
      </c>
      <c r="Y70" s="147"/>
      <c r="Z70" s="147"/>
      <c r="AA70" s="147"/>
      <c r="AB70" s="147"/>
      <c r="AC70" s="147"/>
      <c r="AD70" s="147"/>
      <c r="AE70" s="147"/>
      <c r="AF70" s="147" t="s">
        <v>384</v>
      </c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</row>
    <row r="71" spans="1:59" ht="45" outlineLevel="1" x14ac:dyDescent="0.2">
      <c r="A71" s="176">
        <v>61</v>
      </c>
      <c r="B71" s="177" t="s">
        <v>2361</v>
      </c>
      <c r="C71" s="186" t="s">
        <v>3902</v>
      </c>
      <c r="D71" s="178" t="s">
        <v>1957</v>
      </c>
      <c r="E71" s="179">
        <v>16</v>
      </c>
      <c r="F71" s="174"/>
      <c r="G71" s="181">
        <f t="shared" si="7"/>
        <v>0</v>
      </c>
      <c r="H71" s="157">
        <v>0</v>
      </c>
      <c r="I71" s="156">
        <f t="shared" si="8"/>
        <v>0</v>
      </c>
      <c r="J71" s="157">
        <v>2100</v>
      </c>
      <c r="K71" s="156">
        <f t="shared" si="9"/>
        <v>33600</v>
      </c>
      <c r="L71" s="156">
        <v>15</v>
      </c>
      <c r="M71" s="156">
        <f t="shared" si="10"/>
        <v>0</v>
      </c>
      <c r="N71" s="156">
        <v>0</v>
      </c>
      <c r="O71" s="156">
        <f t="shared" si="11"/>
        <v>0</v>
      </c>
      <c r="P71" s="156">
        <v>0</v>
      </c>
      <c r="Q71" s="156">
        <f t="shared" si="12"/>
        <v>0</v>
      </c>
      <c r="R71" s="156"/>
      <c r="S71" s="156" t="s">
        <v>485</v>
      </c>
      <c r="T71" s="156" t="s">
        <v>382</v>
      </c>
      <c r="U71" s="156">
        <v>0</v>
      </c>
      <c r="V71" s="156">
        <f t="shared" si="13"/>
        <v>0</v>
      </c>
      <c r="W71" s="156"/>
      <c r="X71" s="156" t="s">
        <v>383</v>
      </c>
      <c r="Y71" s="147"/>
      <c r="Z71" s="147"/>
      <c r="AA71" s="147"/>
      <c r="AB71" s="147"/>
      <c r="AC71" s="147"/>
      <c r="AD71" s="147"/>
      <c r="AE71" s="147"/>
      <c r="AF71" s="147" t="s">
        <v>384</v>
      </c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</row>
    <row r="72" spans="1:59" x14ac:dyDescent="0.2">
      <c r="A72" s="164" t="s">
        <v>376</v>
      </c>
      <c r="B72" s="165" t="s">
        <v>217</v>
      </c>
      <c r="C72" s="183" t="s">
        <v>218</v>
      </c>
      <c r="D72" s="166"/>
      <c r="E72" s="167"/>
      <c r="F72" s="168"/>
      <c r="G72" s="169">
        <f>SUMIF(AF73:AF146,"&lt;&gt;NOR",G73:G146)</f>
        <v>0</v>
      </c>
      <c r="H72" s="163"/>
      <c r="I72" s="163">
        <f>SUM(I73:I146)</f>
        <v>0</v>
      </c>
      <c r="J72" s="163"/>
      <c r="K72" s="163">
        <f>SUM(K73:K146)</f>
        <v>1677096.3400000003</v>
      </c>
      <c r="L72" s="163"/>
      <c r="M72" s="163">
        <f>SUM(M73:M146)</f>
        <v>0</v>
      </c>
      <c r="N72" s="163"/>
      <c r="O72" s="163">
        <f>SUM(O73:O146)</f>
        <v>0</v>
      </c>
      <c r="P72" s="163"/>
      <c r="Q72" s="163">
        <f>SUM(Q73:Q146)</f>
        <v>0</v>
      </c>
      <c r="R72" s="163"/>
      <c r="S72" s="163"/>
      <c r="T72" s="163"/>
      <c r="U72" s="163"/>
      <c r="V72" s="163">
        <f>SUM(V73:V146)</f>
        <v>0</v>
      </c>
      <c r="W72" s="163"/>
      <c r="X72" s="163"/>
      <c r="AF72" t="s">
        <v>377</v>
      </c>
    </row>
    <row r="73" spans="1:59" ht="56.25" outlineLevel="1" x14ac:dyDescent="0.2">
      <c r="A73" s="170">
        <v>62</v>
      </c>
      <c r="B73" s="171" t="s">
        <v>2363</v>
      </c>
      <c r="C73" s="184" t="s">
        <v>3903</v>
      </c>
      <c r="D73" s="172" t="s">
        <v>1957</v>
      </c>
      <c r="E73" s="173">
        <v>1</v>
      </c>
      <c r="F73" s="174"/>
      <c r="G73" s="175">
        <f>ROUND(E73*F73,2)</f>
        <v>0</v>
      </c>
      <c r="H73" s="157">
        <v>0</v>
      </c>
      <c r="I73" s="156">
        <f>ROUND(E73*H73,2)</f>
        <v>0</v>
      </c>
      <c r="J73" s="157">
        <v>721224</v>
      </c>
      <c r="K73" s="156">
        <f>ROUND(E73*J73,2)</f>
        <v>721224</v>
      </c>
      <c r="L73" s="156">
        <v>15</v>
      </c>
      <c r="M73" s="156">
        <f>G73*(1+L73/100)</f>
        <v>0</v>
      </c>
      <c r="N73" s="156">
        <v>0</v>
      </c>
      <c r="O73" s="156">
        <f>ROUND(E73*N73,2)</f>
        <v>0</v>
      </c>
      <c r="P73" s="156">
        <v>0</v>
      </c>
      <c r="Q73" s="156">
        <f>ROUND(E73*P73,2)</f>
        <v>0</v>
      </c>
      <c r="R73" s="156"/>
      <c r="S73" s="156" t="s">
        <v>485</v>
      </c>
      <c r="T73" s="156" t="s">
        <v>382</v>
      </c>
      <c r="U73" s="156">
        <v>0</v>
      </c>
      <c r="V73" s="156">
        <f>ROUND(E73*U73,2)</f>
        <v>0</v>
      </c>
      <c r="W73" s="156"/>
      <c r="X73" s="156" t="s">
        <v>383</v>
      </c>
      <c r="Y73" s="147"/>
      <c r="Z73" s="147"/>
      <c r="AA73" s="147"/>
      <c r="AB73" s="147"/>
      <c r="AC73" s="147"/>
      <c r="AD73" s="147"/>
      <c r="AE73" s="147"/>
      <c r="AF73" s="147" t="s">
        <v>384</v>
      </c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</row>
    <row r="74" spans="1:59" ht="67.5" outlineLevel="1" x14ac:dyDescent="0.2">
      <c r="A74" s="154"/>
      <c r="B74" s="155"/>
      <c r="C74" s="249" t="s">
        <v>3904</v>
      </c>
      <c r="D74" s="250"/>
      <c r="E74" s="250"/>
      <c r="F74" s="250"/>
      <c r="G74" s="250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47"/>
      <c r="Z74" s="147"/>
      <c r="AA74" s="147"/>
      <c r="AB74" s="147"/>
      <c r="AC74" s="147"/>
      <c r="AD74" s="147"/>
      <c r="AE74" s="147"/>
      <c r="AF74" s="147" t="s">
        <v>655</v>
      </c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91" t="str">
        <f>C74</f>
        <v>deskový výměník -  teplotní účinnost dle EN 308 - 86 %, SPF čisté filtry 1,41kW/m3/s, ohřívač vzduchu s propylenglykolem Q= 10,04 kW, chladič s přímým výparem Q=20,69kW, filtr pro přívod F7/odvod M5, opláštění protihluková izolace z minerální vlny s tloušťkou izolace 50 mm,  další parametry viz. TZ, rozměry viz. výkresová dokumentace, směšovací uzel bude v dodávce UT, hmotnost m= 1370kg, zabudovaný řídicí systém včetně teplotních čidel, modbus komunikace, stříška pro venkovní instalaci, základového rámu,  akustické a další parametry viz. TZ,</v>
      </c>
      <c r="BA74" s="147"/>
      <c r="BB74" s="147"/>
      <c r="BC74" s="147"/>
      <c r="BD74" s="147"/>
      <c r="BE74" s="147"/>
      <c r="BF74" s="147"/>
      <c r="BG74" s="147"/>
    </row>
    <row r="75" spans="1:59" ht="33.75" outlineLevel="1" x14ac:dyDescent="0.2">
      <c r="A75" s="176">
        <v>63</v>
      </c>
      <c r="B75" s="177" t="s">
        <v>2365</v>
      </c>
      <c r="C75" s="186" t="s">
        <v>3905</v>
      </c>
      <c r="D75" s="178" t="s">
        <v>1957</v>
      </c>
      <c r="E75" s="179">
        <v>2</v>
      </c>
      <c r="F75" s="174"/>
      <c r="G75" s="181">
        <f t="shared" ref="G75:G106" si="14">ROUND(E75*F75,2)</f>
        <v>0</v>
      </c>
      <c r="H75" s="157">
        <v>0</v>
      </c>
      <c r="I75" s="156">
        <f t="shared" ref="I75:I106" si="15">ROUND(E75*H75,2)</f>
        <v>0</v>
      </c>
      <c r="J75" s="157">
        <v>18030.599999999999</v>
      </c>
      <c r="K75" s="156">
        <f t="shared" ref="K75:K106" si="16">ROUND(E75*J75,2)</f>
        <v>36061.199999999997</v>
      </c>
      <c r="L75" s="156">
        <v>15</v>
      </c>
      <c r="M75" s="156">
        <f t="shared" ref="M75:M106" si="17">G75*(1+L75/100)</f>
        <v>0</v>
      </c>
      <c r="N75" s="156">
        <v>0</v>
      </c>
      <c r="O75" s="156">
        <f t="shared" ref="O75:O106" si="18">ROUND(E75*N75,2)</f>
        <v>0</v>
      </c>
      <c r="P75" s="156">
        <v>0</v>
      </c>
      <c r="Q75" s="156">
        <f t="shared" ref="Q75:Q106" si="19">ROUND(E75*P75,2)</f>
        <v>0</v>
      </c>
      <c r="R75" s="156"/>
      <c r="S75" s="156" t="s">
        <v>485</v>
      </c>
      <c r="T75" s="156" t="s">
        <v>382</v>
      </c>
      <c r="U75" s="156">
        <v>0</v>
      </c>
      <c r="V75" s="156">
        <f t="shared" ref="V75:V106" si="20">ROUND(E75*U75,2)</f>
        <v>0</v>
      </c>
      <c r="W75" s="156"/>
      <c r="X75" s="156" t="s">
        <v>383</v>
      </c>
      <c r="Y75" s="147"/>
      <c r="Z75" s="147"/>
      <c r="AA75" s="147"/>
      <c r="AB75" s="147"/>
      <c r="AC75" s="147"/>
      <c r="AD75" s="147"/>
      <c r="AE75" s="147"/>
      <c r="AF75" s="147" t="s">
        <v>384</v>
      </c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</row>
    <row r="76" spans="1:59" ht="22.5" outlineLevel="1" x14ac:dyDescent="0.2">
      <c r="A76" s="176">
        <v>64</v>
      </c>
      <c r="B76" s="177" t="s">
        <v>2367</v>
      </c>
      <c r="C76" s="186" t="s">
        <v>3906</v>
      </c>
      <c r="D76" s="178" t="s">
        <v>1957</v>
      </c>
      <c r="E76" s="179">
        <v>4</v>
      </c>
      <c r="F76" s="174"/>
      <c r="G76" s="181">
        <f t="shared" si="14"/>
        <v>0</v>
      </c>
      <c r="H76" s="157">
        <v>0</v>
      </c>
      <c r="I76" s="156">
        <f t="shared" si="15"/>
        <v>0</v>
      </c>
      <c r="J76" s="157">
        <v>1081.8399999999999</v>
      </c>
      <c r="K76" s="156">
        <f t="shared" si="16"/>
        <v>4327.3599999999997</v>
      </c>
      <c r="L76" s="156">
        <v>15</v>
      </c>
      <c r="M76" s="156">
        <f t="shared" si="17"/>
        <v>0</v>
      </c>
      <c r="N76" s="156">
        <v>0</v>
      </c>
      <c r="O76" s="156">
        <f t="shared" si="18"/>
        <v>0</v>
      </c>
      <c r="P76" s="156">
        <v>0</v>
      </c>
      <c r="Q76" s="156">
        <f t="shared" si="19"/>
        <v>0</v>
      </c>
      <c r="R76" s="156"/>
      <c r="S76" s="156" t="s">
        <v>485</v>
      </c>
      <c r="T76" s="156" t="s">
        <v>382</v>
      </c>
      <c r="U76" s="156">
        <v>0</v>
      </c>
      <c r="V76" s="156">
        <f t="shared" si="20"/>
        <v>0</v>
      </c>
      <c r="W76" s="156"/>
      <c r="X76" s="156" t="s">
        <v>383</v>
      </c>
      <c r="Y76" s="147"/>
      <c r="Z76" s="147"/>
      <c r="AA76" s="147"/>
      <c r="AB76" s="147"/>
      <c r="AC76" s="147"/>
      <c r="AD76" s="147"/>
      <c r="AE76" s="147"/>
      <c r="AF76" s="147" t="s">
        <v>384</v>
      </c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</row>
    <row r="77" spans="1:59" ht="22.5" outlineLevel="1" x14ac:dyDescent="0.2">
      <c r="A77" s="176">
        <v>65</v>
      </c>
      <c r="B77" s="177" t="s">
        <v>2369</v>
      </c>
      <c r="C77" s="186" t="s">
        <v>3907</v>
      </c>
      <c r="D77" s="178" t="s">
        <v>1957</v>
      </c>
      <c r="E77" s="179">
        <v>1</v>
      </c>
      <c r="F77" s="174"/>
      <c r="G77" s="181">
        <f t="shared" si="14"/>
        <v>0</v>
      </c>
      <c r="H77" s="157">
        <v>0</v>
      </c>
      <c r="I77" s="156">
        <f t="shared" si="15"/>
        <v>0</v>
      </c>
      <c r="J77" s="157">
        <v>21636.720000000001</v>
      </c>
      <c r="K77" s="156">
        <f t="shared" si="16"/>
        <v>21636.720000000001</v>
      </c>
      <c r="L77" s="156">
        <v>15</v>
      </c>
      <c r="M77" s="156">
        <f t="shared" si="17"/>
        <v>0</v>
      </c>
      <c r="N77" s="156">
        <v>0</v>
      </c>
      <c r="O77" s="156">
        <f t="shared" si="18"/>
        <v>0</v>
      </c>
      <c r="P77" s="156">
        <v>0</v>
      </c>
      <c r="Q77" s="156">
        <f t="shared" si="19"/>
        <v>0</v>
      </c>
      <c r="R77" s="156"/>
      <c r="S77" s="156" t="s">
        <v>485</v>
      </c>
      <c r="T77" s="156" t="s">
        <v>382</v>
      </c>
      <c r="U77" s="156">
        <v>0</v>
      </c>
      <c r="V77" s="156">
        <f t="shared" si="20"/>
        <v>0</v>
      </c>
      <c r="W77" s="156"/>
      <c r="X77" s="156" t="s">
        <v>383</v>
      </c>
      <c r="Y77" s="147"/>
      <c r="Z77" s="147"/>
      <c r="AA77" s="147"/>
      <c r="AB77" s="147"/>
      <c r="AC77" s="147"/>
      <c r="AD77" s="147"/>
      <c r="AE77" s="147"/>
      <c r="AF77" s="147" t="s">
        <v>384</v>
      </c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</row>
    <row r="78" spans="1:59" ht="33.75" outlineLevel="1" x14ac:dyDescent="0.2">
      <c r="A78" s="176">
        <v>66</v>
      </c>
      <c r="B78" s="177" t="s">
        <v>2371</v>
      </c>
      <c r="C78" s="186" t="s">
        <v>3846</v>
      </c>
      <c r="D78" s="178" t="s">
        <v>1957</v>
      </c>
      <c r="E78" s="179">
        <v>1</v>
      </c>
      <c r="F78" s="174"/>
      <c r="G78" s="181">
        <f t="shared" si="14"/>
        <v>0</v>
      </c>
      <c r="H78" s="157">
        <v>0</v>
      </c>
      <c r="I78" s="156">
        <f t="shared" si="15"/>
        <v>0</v>
      </c>
      <c r="J78" s="157">
        <v>9375.91</v>
      </c>
      <c r="K78" s="156">
        <f t="shared" si="16"/>
        <v>9375.91</v>
      </c>
      <c r="L78" s="156">
        <v>15</v>
      </c>
      <c r="M78" s="156">
        <f t="shared" si="17"/>
        <v>0</v>
      </c>
      <c r="N78" s="156">
        <v>0</v>
      </c>
      <c r="O78" s="156">
        <f t="shared" si="18"/>
        <v>0</v>
      </c>
      <c r="P78" s="156">
        <v>0</v>
      </c>
      <c r="Q78" s="156">
        <f t="shared" si="19"/>
        <v>0</v>
      </c>
      <c r="R78" s="156"/>
      <c r="S78" s="156" t="s">
        <v>485</v>
      </c>
      <c r="T78" s="156" t="s">
        <v>382</v>
      </c>
      <c r="U78" s="156">
        <v>0</v>
      </c>
      <c r="V78" s="156">
        <f t="shared" si="20"/>
        <v>0</v>
      </c>
      <c r="W78" s="156"/>
      <c r="X78" s="156" t="s">
        <v>383</v>
      </c>
      <c r="Y78" s="147"/>
      <c r="Z78" s="147"/>
      <c r="AA78" s="147"/>
      <c r="AB78" s="147"/>
      <c r="AC78" s="147"/>
      <c r="AD78" s="147"/>
      <c r="AE78" s="147"/>
      <c r="AF78" s="147" t="s">
        <v>384</v>
      </c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</row>
    <row r="79" spans="1:59" ht="22.5" outlineLevel="1" x14ac:dyDescent="0.2">
      <c r="A79" s="176">
        <v>67</v>
      </c>
      <c r="B79" s="177" t="s">
        <v>2374</v>
      </c>
      <c r="C79" s="186" t="s">
        <v>3847</v>
      </c>
      <c r="D79" s="178" t="s">
        <v>484</v>
      </c>
      <c r="E79" s="179">
        <v>1</v>
      </c>
      <c r="F79" s="174"/>
      <c r="G79" s="181">
        <f t="shared" si="14"/>
        <v>0</v>
      </c>
      <c r="H79" s="157">
        <v>0</v>
      </c>
      <c r="I79" s="156">
        <f t="shared" si="15"/>
        <v>0</v>
      </c>
      <c r="J79" s="157">
        <v>28848.959999999999</v>
      </c>
      <c r="K79" s="156">
        <f t="shared" si="16"/>
        <v>28848.959999999999</v>
      </c>
      <c r="L79" s="156">
        <v>15</v>
      </c>
      <c r="M79" s="156">
        <f t="shared" si="17"/>
        <v>0</v>
      </c>
      <c r="N79" s="156">
        <v>0</v>
      </c>
      <c r="O79" s="156">
        <f t="shared" si="18"/>
        <v>0</v>
      </c>
      <c r="P79" s="156">
        <v>0</v>
      </c>
      <c r="Q79" s="156">
        <f t="shared" si="19"/>
        <v>0</v>
      </c>
      <c r="R79" s="156"/>
      <c r="S79" s="156" t="s">
        <v>485</v>
      </c>
      <c r="T79" s="156" t="s">
        <v>382</v>
      </c>
      <c r="U79" s="156">
        <v>0</v>
      </c>
      <c r="V79" s="156">
        <f t="shared" si="20"/>
        <v>0</v>
      </c>
      <c r="W79" s="156"/>
      <c r="X79" s="156" t="s">
        <v>383</v>
      </c>
      <c r="Y79" s="147"/>
      <c r="Z79" s="147"/>
      <c r="AA79" s="147"/>
      <c r="AB79" s="147"/>
      <c r="AC79" s="147"/>
      <c r="AD79" s="147"/>
      <c r="AE79" s="147"/>
      <c r="AF79" s="147" t="s">
        <v>384</v>
      </c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</row>
    <row r="80" spans="1:59" ht="22.5" outlineLevel="1" x14ac:dyDescent="0.2">
      <c r="A80" s="176">
        <v>68</v>
      </c>
      <c r="B80" s="177" t="s">
        <v>2376</v>
      </c>
      <c r="C80" s="186" t="s">
        <v>3848</v>
      </c>
      <c r="D80" s="178" t="s">
        <v>484</v>
      </c>
      <c r="E80" s="179">
        <v>1</v>
      </c>
      <c r="F80" s="174"/>
      <c r="G80" s="181">
        <f t="shared" si="14"/>
        <v>0</v>
      </c>
      <c r="H80" s="157">
        <v>0</v>
      </c>
      <c r="I80" s="156">
        <f t="shared" si="15"/>
        <v>0</v>
      </c>
      <c r="J80" s="157">
        <v>15750</v>
      </c>
      <c r="K80" s="156">
        <f t="shared" si="16"/>
        <v>15750</v>
      </c>
      <c r="L80" s="156">
        <v>15</v>
      </c>
      <c r="M80" s="156">
        <f t="shared" si="17"/>
        <v>0</v>
      </c>
      <c r="N80" s="156">
        <v>0</v>
      </c>
      <c r="O80" s="156">
        <f t="shared" si="18"/>
        <v>0</v>
      </c>
      <c r="P80" s="156">
        <v>0</v>
      </c>
      <c r="Q80" s="156">
        <f t="shared" si="19"/>
        <v>0</v>
      </c>
      <c r="R80" s="156"/>
      <c r="S80" s="156" t="s">
        <v>485</v>
      </c>
      <c r="T80" s="156" t="s">
        <v>382</v>
      </c>
      <c r="U80" s="156">
        <v>0</v>
      </c>
      <c r="V80" s="156">
        <f t="shared" si="20"/>
        <v>0</v>
      </c>
      <c r="W80" s="156"/>
      <c r="X80" s="156" t="s">
        <v>383</v>
      </c>
      <c r="Y80" s="147"/>
      <c r="Z80" s="147"/>
      <c r="AA80" s="147"/>
      <c r="AB80" s="147"/>
      <c r="AC80" s="147"/>
      <c r="AD80" s="147"/>
      <c r="AE80" s="147"/>
      <c r="AF80" s="147" t="s">
        <v>384</v>
      </c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</row>
    <row r="81" spans="1:59" ht="45" outlineLevel="1" x14ac:dyDescent="0.2">
      <c r="A81" s="176">
        <v>69</v>
      </c>
      <c r="B81" s="177" t="s">
        <v>2378</v>
      </c>
      <c r="C81" s="186" t="s">
        <v>3908</v>
      </c>
      <c r="D81" s="178" t="s">
        <v>1957</v>
      </c>
      <c r="E81" s="179">
        <v>1</v>
      </c>
      <c r="F81" s="174"/>
      <c r="G81" s="181">
        <f t="shared" si="14"/>
        <v>0</v>
      </c>
      <c r="H81" s="157">
        <v>0</v>
      </c>
      <c r="I81" s="156">
        <f t="shared" si="15"/>
        <v>0</v>
      </c>
      <c r="J81" s="157">
        <v>19110</v>
      </c>
      <c r="K81" s="156">
        <f t="shared" si="16"/>
        <v>19110</v>
      </c>
      <c r="L81" s="156">
        <v>15</v>
      </c>
      <c r="M81" s="156">
        <f t="shared" si="17"/>
        <v>0</v>
      </c>
      <c r="N81" s="156">
        <v>0</v>
      </c>
      <c r="O81" s="156">
        <f t="shared" si="18"/>
        <v>0</v>
      </c>
      <c r="P81" s="156">
        <v>0</v>
      </c>
      <c r="Q81" s="156">
        <f t="shared" si="19"/>
        <v>0</v>
      </c>
      <c r="R81" s="156"/>
      <c r="S81" s="156" t="s">
        <v>485</v>
      </c>
      <c r="T81" s="156" t="s">
        <v>382</v>
      </c>
      <c r="U81" s="156">
        <v>0</v>
      </c>
      <c r="V81" s="156">
        <f t="shared" si="20"/>
        <v>0</v>
      </c>
      <c r="W81" s="156"/>
      <c r="X81" s="156" t="s">
        <v>383</v>
      </c>
      <c r="Y81" s="147"/>
      <c r="Z81" s="147"/>
      <c r="AA81" s="147"/>
      <c r="AB81" s="147"/>
      <c r="AC81" s="147"/>
      <c r="AD81" s="147"/>
      <c r="AE81" s="147"/>
      <c r="AF81" s="147" t="s">
        <v>384</v>
      </c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</row>
    <row r="82" spans="1:59" ht="45" outlineLevel="1" x14ac:dyDescent="0.2">
      <c r="A82" s="176">
        <v>70</v>
      </c>
      <c r="B82" s="177" t="s">
        <v>2380</v>
      </c>
      <c r="C82" s="186" t="s">
        <v>3909</v>
      </c>
      <c r="D82" s="178" t="s">
        <v>1957</v>
      </c>
      <c r="E82" s="179">
        <v>3</v>
      </c>
      <c r="F82" s="174"/>
      <c r="G82" s="181">
        <f t="shared" si="14"/>
        <v>0</v>
      </c>
      <c r="H82" s="157">
        <v>0</v>
      </c>
      <c r="I82" s="156">
        <f t="shared" si="15"/>
        <v>0</v>
      </c>
      <c r="J82" s="157">
        <v>16485</v>
      </c>
      <c r="K82" s="156">
        <f t="shared" si="16"/>
        <v>49455</v>
      </c>
      <c r="L82" s="156">
        <v>15</v>
      </c>
      <c r="M82" s="156">
        <f t="shared" si="17"/>
        <v>0</v>
      </c>
      <c r="N82" s="156">
        <v>0</v>
      </c>
      <c r="O82" s="156">
        <f t="shared" si="18"/>
        <v>0</v>
      </c>
      <c r="P82" s="156">
        <v>0</v>
      </c>
      <c r="Q82" s="156">
        <f t="shared" si="19"/>
        <v>0</v>
      </c>
      <c r="R82" s="156"/>
      <c r="S82" s="156" t="s">
        <v>485</v>
      </c>
      <c r="T82" s="156" t="s">
        <v>382</v>
      </c>
      <c r="U82" s="156">
        <v>0</v>
      </c>
      <c r="V82" s="156">
        <f t="shared" si="20"/>
        <v>0</v>
      </c>
      <c r="W82" s="156"/>
      <c r="X82" s="156" t="s">
        <v>383</v>
      </c>
      <c r="Y82" s="147"/>
      <c r="Z82" s="147"/>
      <c r="AA82" s="147"/>
      <c r="AB82" s="147"/>
      <c r="AC82" s="147"/>
      <c r="AD82" s="147"/>
      <c r="AE82" s="147"/>
      <c r="AF82" s="147" t="s">
        <v>384</v>
      </c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</row>
    <row r="83" spans="1:59" ht="56.25" outlineLevel="1" x14ac:dyDescent="0.2">
      <c r="A83" s="176">
        <v>71</v>
      </c>
      <c r="B83" s="177" t="s">
        <v>2382</v>
      </c>
      <c r="C83" s="186" t="s">
        <v>3910</v>
      </c>
      <c r="D83" s="178" t="s">
        <v>1957</v>
      </c>
      <c r="E83" s="179">
        <v>1</v>
      </c>
      <c r="F83" s="174"/>
      <c r="G83" s="181">
        <f t="shared" si="14"/>
        <v>0</v>
      </c>
      <c r="H83" s="157">
        <v>0</v>
      </c>
      <c r="I83" s="156">
        <f t="shared" si="15"/>
        <v>0</v>
      </c>
      <c r="J83" s="157">
        <v>7047.6</v>
      </c>
      <c r="K83" s="156">
        <f t="shared" si="16"/>
        <v>7047.6</v>
      </c>
      <c r="L83" s="156">
        <v>15</v>
      </c>
      <c r="M83" s="156">
        <f t="shared" si="17"/>
        <v>0</v>
      </c>
      <c r="N83" s="156">
        <v>0</v>
      </c>
      <c r="O83" s="156">
        <f t="shared" si="18"/>
        <v>0</v>
      </c>
      <c r="P83" s="156">
        <v>0</v>
      </c>
      <c r="Q83" s="156">
        <f t="shared" si="19"/>
        <v>0</v>
      </c>
      <c r="R83" s="156"/>
      <c r="S83" s="156" t="s">
        <v>485</v>
      </c>
      <c r="T83" s="156" t="s">
        <v>382</v>
      </c>
      <c r="U83" s="156">
        <v>0</v>
      </c>
      <c r="V83" s="156">
        <f t="shared" si="20"/>
        <v>0</v>
      </c>
      <c r="W83" s="156"/>
      <c r="X83" s="156" t="s">
        <v>383</v>
      </c>
      <c r="Y83" s="147"/>
      <c r="Z83" s="147"/>
      <c r="AA83" s="147"/>
      <c r="AB83" s="147"/>
      <c r="AC83" s="147"/>
      <c r="AD83" s="147"/>
      <c r="AE83" s="147"/>
      <c r="AF83" s="147" t="s">
        <v>384</v>
      </c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</row>
    <row r="84" spans="1:59" ht="56.25" outlineLevel="1" x14ac:dyDescent="0.2">
      <c r="A84" s="176">
        <v>72</v>
      </c>
      <c r="B84" s="177" t="s">
        <v>2384</v>
      </c>
      <c r="C84" s="186" t="s">
        <v>3911</v>
      </c>
      <c r="D84" s="178" t="s">
        <v>1957</v>
      </c>
      <c r="E84" s="179">
        <v>1</v>
      </c>
      <c r="F84" s="174"/>
      <c r="G84" s="181">
        <f t="shared" si="14"/>
        <v>0</v>
      </c>
      <c r="H84" s="157">
        <v>0</v>
      </c>
      <c r="I84" s="156">
        <f t="shared" si="15"/>
        <v>0</v>
      </c>
      <c r="J84" s="157">
        <v>6624.45</v>
      </c>
      <c r="K84" s="156">
        <f t="shared" si="16"/>
        <v>6624.45</v>
      </c>
      <c r="L84" s="156">
        <v>15</v>
      </c>
      <c r="M84" s="156">
        <f t="shared" si="17"/>
        <v>0</v>
      </c>
      <c r="N84" s="156">
        <v>0</v>
      </c>
      <c r="O84" s="156">
        <f t="shared" si="18"/>
        <v>0</v>
      </c>
      <c r="P84" s="156">
        <v>0</v>
      </c>
      <c r="Q84" s="156">
        <f t="shared" si="19"/>
        <v>0</v>
      </c>
      <c r="R84" s="156"/>
      <c r="S84" s="156" t="s">
        <v>485</v>
      </c>
      <c r="T84" s="156" t="s">
        <v>382</v>
      </c>
      <c r="U84" s="156">
        <v>0</v>
      </c>
      <c r="V84" s="156">
        <f t="shared" si="20"/>
        <v>0</v>
      </c>
      <c r="W84" s="156"/>
      <c r="X84" s="156" t="s">
        <v>383</v>
      </c>
      <c r="Y84" s="147"/>
      <c r="Z84" s="147"/>
      <c r="AA84" s="147"/>
      <c r="AB84" s="147"/>
      <c r="AC84" s="147"/>
      <c r="AD84" s="147"/>
      <c r="AE84" s="147"/>
      <c r="AF84" s="147" t="s">
        <v>384</v>
      </c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</row>
    <row r="85" spans="1:59" ht="56.25" outlineLevel="1" x14ac:dyDescent="0.2">
      <c r="A85" s="176">
        <v>73</v>
      </c>
      <c r="B85" s="177" t="s">
        <v>2386</v>
      </c>
      <c r="C85" s="186" t="s">
        <v>3912</v>
      </c>
      <c r="D85" s="178" t="s">
        <v>1957</v>
      </c>
      <c r="E85" s="179">
        <v>4</v>
      </c>
      <c r="F85" s="174"/>
      <c r="G85" s="181">
        <f t="shared" si="14"/>
        <v>0</v>
      </c>
      <c r="H85" s="157">
        <v>0</v>
      </c>
      <c r="I85" s="156">
        <f t="shared" si="15"/>
        <v>0</v>
      </c>
      <c r="J85" s="157">
        <v>6581.4</v>
      </c>
      <c r="K85" s="156">
        <f t="shared" si="16"/>
        <v>26325.599999999999</v>
      </c>
      <c r="L85" s="156">
        <v>15</v>
      </c>
      <c r="M85" s="156">
        <f t="shared" si="17"/>
        <v>0</v>
      </c>
      <c r="N85" s="156">
        <v>0</v>
      </c>
      <c r="O85" s="156">
        <f t="shared" si="18"/>
        <v>0</v>
      </c>
      <c r="P85" s="156">
        <v>0</v>
      </c>
      <c r="Q85" s="156">
        <f t="shared" si="19"/>
        <v>0</v>
      </c>
      <c r="R85" s="156"/>
      <c r="S85" s="156" t="s">
        <v>485</v>
      </c>
      <c r="T85" s="156" t="s">
        <v>382</v>
      </c>
      <c r="U85" s="156">
        <v>0</v>
      </c>
      <c r="V85" s="156">
        <f t="shared" si="20"/>
        <v>0</v>
      </c>
      <c r="W85" s="156"/>
      <c r="X85" s="156" t="s">
        <v>383</v>
      </c>
      <c r="Y85" s="147"/>
      <c r="Z85" s="147"/>
      <c r="AA85" s="147"/>
      <c r="AB85" s="147"/>
      <c r="AC85" s="147"/>
      <c r="AD85" s="147"/>
      <c r="AE85" s="147"/>
      <c r="AF85" s="147" t="s">
        <v>384</v>
      </c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</row>
    <row r="86" spans="1:59" ht="56.25" outlineLevel="1" x14ac:dyDescent="0.2">
      <c r="A86" s="176">
        <v>74</v>
      </c>
      <c r="B86" s="177" t="s">
        <v>2388</v>
      </c>
      <c r="C86" s="186" t="s">
        <v>3913</v>
      </c>
      <c r="D86" s="178" t="s">
        <v>1957</v>
      </c>
      <c r="E86" s="179">
        <v>1</v>
      </c>
      <c r="F86" s="174"/>
      <c r="G86" s="181">
        <f t="shared" si="14"/>
        <v>0</v>
      </c>
      <c r="H86" s="157">
        <v>0</v>
      </c>
      <c r="I86" s="156">
        <f t="shared" si="15"/>
        <v>0</v>
      </c>
      <c r="J86" s="157">
        <v>6552</v>
      </c>
      <c r="K86" s="156">
        <f t="shared" si="16"/>
        <v>6552</v>
      </c>
      <c r="L86" s="156">
        <v>15</v>
      </c>
      <c r="M86" s="156">
        <f t="shared" si="17"/>
        <v>0</v>
      </c>
      <c r="N86" s="156">
        <v>0</v>
      </c>
      <c r="O86" s="156">
        <f t="shared" si="18"/>
        <v>0</v>
      </c>
      <c r="P86" s="156">
        <v>0</v>
      </c>
      <c r="Q86" s="156">
        <f t="shared" si="19"/>
        <v>0</v>
      </c>
      <c r="R86" s="156"/>
      <c r="S86" s="156" t="s">
        <v>485</v>
      </c>
      <c r="T86" s="156" t="s">
        <v>382</v>
      </c>
      <c r="U86" s="156">
        <v>0</v>
      </c>
      <c r="V86" s="156">
        <f t="shared" si="20"/>
        <v>0</v>
      </c>
      <c r="W86" s="156"/>
      <c r="X86" s="156" t="s">
        <v>383</v>
      </c>
      <c r="Y86" s="147"/>
      <c r="Z86" s="147"/>
      <c r="AA86" s="147"/>
      <c r="AB86" s="147"/>
      <c r="AC86" s="147"/>
      <c r="AD86" s="147"/>
      <c r="AE86" s="147"/>
      <c r="AF86" s="147" t="s">
        <v>384</v>
      </c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</row>
    <row r="87" spans="1:59" ht="45" outlineLevel="1" x14ac:dyDescent="0.2">
      <c r="A87" s="176">
        <v>75</v>
      </c>
      <c r="B87" s="177" t="s">
        <v>2390</v>
      </c>
      <c r="C87" s="186" t="s">
        <v>3914</v>
      </c>
      <c r="D87" s="178" t="s">
        <v>1957</v>
      </c>
      <c r="E87" s="179">
        <v>1</v>
      </c>
      <c r="F87" s="174"/>
      <c r="G87" s="181">
        <f t="shared" si="14"/>
        <v>0</v>
      </c>
      <c r="H87" s="157">
        <v>0</v>
      </c>
      <c r="I87" s="156">
        <f t="shared" si="15"/>
        <v>0</v>
      </c>
      <c r="J87" s="157">
        <v>7228.2</v>
      </c>
      <c r="K87" s="156">
        <f t="shared" si="16"/>
        <v>7228.2</v>
      </c>
      <c r="L87" s="156">
        <v>15</v>
      </c>
      <c r="M87" s="156">
        <f t="shared" si="17"/>
        <v>0</v>
      </c>
      <c r="N87" s="156">
        <v>0</v>
      </c>
      <c r="O87" s="156">
        <f t="shared" si="18"/>
        <v>0</v>
      </c>
      <c r="P87" s="156">
        <v>0</v>
      </c>
      <c r="Q87" s="156">
        <f t="shared" si="19"/>
        <v>0</v>
      </c>
      <c r="R87" s="156"/>
      <c r="S87" s="156" t="s">
        <v>485</v>
      </c>
      <c r="T87" s="156" t="s">
        <v>382</v>
      </c>
      <c r="U87" s="156">
        <v>0</v>
      </c>
      <c r="V87" s="156">
        <f t="shared" si="20"/>
        <v>0</v>
      </c>
      <c r="W87" s="156"/>
      <c r="X87" s="156" t="s">
        <v>383</v>
      </c>
      <c r="Y87" s="147"/>
      <c r="Z87" s="147"/>
      <c r="AA87" s="147"/>
      <c r="AB87" s="147"/>
      <c r="AC87" s="147"/>
      <c r="AD87" s="147"/>
      <c r="AE87" s="147"/>
      <c r="AF87" s="147" t="s">
        <v>384</v>
      </c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</row>
    <row r="88" spans="1:59" ht="45" outlineLevel="1" x14ac:dyDescent="0.2">
      <c r="A88" s="176">
        <v>76</v>
      </c>
      <c r="B88" s="177" t="s">
        <v>2392</v>
      </c>
      <c r="C88" s="186" t="s">
        <v>3915</v>
      </c>
      <c r="D88" s="178" t="s">
        <v>1957</v>
      </c>
      <c r="E88" s="179">
        <v>5</v>
      </c>
      <c r="F88" s="174"/>
      <c r="G88" s="181">
        <f t="shared" si="14"/>
        <v>0</v>
      </c>
      <c r="H88" s="157">
        <v>0</v>
      </c>
      <c r="I88" s="156">
        <f t="shared" si="15"/>
        <v>0</v>
      </c>
      <c r="J88" s="157">
        <v>7110.6</v>
      </c>
      <c r="K88" s="156">
        <f t="shared" si="16"/>
        <v>35553</v>
      </c>
      <c r="L88" s="156">
        <v>15</v>
      </c>
      <c r="M88" s="156">
        <f t="shared" si="17"/>
        <v>0</v>
      </c>
      <c r="N88" s="156">
        <v>0</v>
      </c>
      <c r="O88" s="156">
        <f t="shared" si="18"/>
        <v>0</v>
      </c>
      <c r="P88" s="156">
        <v>0</v>
      </c>
      <c r="Q88" s="156">
        <f t="shared" si="19"/>
        <v>0</v>
      </c>
      <c r="R88" s="156"/>
      <c r="S88" s="156" t="s">
        <v>485</v>
      </c>
      <c r="T88" s="156" t="s">
        <v>382</v>
      </c>
      <c r="U88" s="156">
        <v>0</v>
      </c>
      <c r="V88" s="156">
        <f t="shared" si="20"/>
        <v>0</v>
      </c>
      <c r="W88" s="156"/>
      <c r="X88" s="156" t="s">
        <v>383</v>
      </c>
      <c r="Y88" s="147"/>
      <c r="Z88" s="147"/>
      <c r="AA88" s="147"/>
      <c r="AB88" s="147"/>
      <c r="AC88" s="147"/>
      <c r="AD88" s="147"/>
      <c r="AE88" s="147"/>
      <c r="AF88" s="147" t="s">
        <v>384</v>
      </c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</row>
    <row r="89" spans="1:59" ht="45" outlineLevel="1" x14ac:dyDescent="0.2">
      <c r="A89" s="176">
        <v>77</v>
      </c>
      <c r="B89" s="177" t="s">
        <v>2394</v>
      </c>
      <c r="C89" s="186" t="s">
        <v>3916</v>
      </c>
      <c r="D89" s="178" t="s">
        <v>1957</v>
      </c>
      <c r="E89" s="179">
        <v>1</v>
      </c>
      <c r="F89" s="174"/>
      <c r="G89" s="181">
        <f t="shared" si="14"/>
        <v>0</v>
      </c>
      <c r="H89" s="157">
        <v>0</v>
      </c>
      <c r="I89" s="156">
        <f t="shared" si="15"/>
        <v>0</v>
      </c>
      <c r="J89" s="157">
        <v>7087.5</v>
      </c>
      <c r="K89" s="156">
        <f t="shared" si="16"/>
        <v>7087.5</v>
      </c>
      <c r="L89" s="156">
        <v>15</v>
      </c>
      <c r="M89" s="156">
        <f t="shared" si="17"/>
        <v>0</v>
      </c>
      <c r="N89" s="156">
        <v>0</v>
      </c>
      <c r="O89" s="156">
        <f t="shared" si="18"/>
        <v>0</v>
      </c>
      <c r="P89" s="156">
        <v>0</v>
      </c>
      <c r="Q89" s="156">
        <f t="shared" si="19"/>
        <v>0</v>
      </c>
      <c r="R89" s="156"/>
      <c r="S89" s="156" t="s">
        <v>485</v>
      </c>
      <c r="T89" s="156" t="s">
        <v>382</v>
      </c>
      <c r="U89" s="156">
        <v>0</v>
      </c>
      <c r="V89" s="156">
        <f t="shared" si="20"/>
        <v>0</v>
      </c>
      <c r="W89" s="156"/>
      <c r="X89" s="156" t="s">
        <v>383</v>
      </c>
      <c r="Y89" s="147"/>
      <c r="Z89" s="147"/>
      <c r="AA89" s="147"/>
      <c r="AB89" s="147"/>
      <c r="AC89" s="147"/>
      <c r="AD89" s="147"/>
      <c r="AE89" s="147"/>
      <c r="AF89" s="147" t="s">
        <v>384</v>
      </c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</row>
    <row r="90" spans="1:59" ht="22.5" outlineLevel="1" x14ac:dyDescent="0.2">
      <c r="A90" s="176">
        <v>78</v>
      </c>
      <c r="B90" s="177" t="s">
        <v>2396</v>
      </c>
      <c r="C90" s="186" t="s">
        <v>3917</v>
      </c>
      <c r="D90" s="178" t="s">
        <v>1957</v>
      </c>
      <c r="E90" s="179">
        <v>1</v>
      </c>
      <c r="F90" s="174"/>
      <c r="G90" s="181">
        <f t="shared" si="14"/>
        <v>0</v>
      </c>
      <c r="H90" s="157">
        <v>0</v>
      </c>
      <c r="I90" s="156">
        <f t="shared" si="15"/>
        <v>0</v>
      </c>
      <c r="J90" s="157">
        <v>971.25</v>
      </c>
      <c r="K90" s="156">
        <f t="shared" si="16"/>
        <v>971.25</v>
      </c>
      <c r="L90" s="156">
        <v>15</v>
      </c>
      <c r="M90" s="156">
        <f t="shared" si="17"/>
        <v>0</v>
      </c>
      <c r="N90" s="156">
        <v>0</v>
      </c>
      <c r="O90" s="156">
        <f t="shared" si="18"/>
        <v>0</v>
      </c>
      <c r="P90" s="156">
        <v>0</v>
      </c>
      <c r="Q90" s="156">
        <f t="shared" si="19"/>
        <v>0</v>
      </c>
      <c r="R90" s="156"/>
      <c r="S90" s="156" t="s">
        <v>485</v>
      </c>
      <c r="T90" s="156" t="s">
        <v>382</v>
      </c>
      <c r="U90" s="156">
        <v>0</v>
      </c>
      <c r="V90" s="156">
        <f t="shared" si="20"/>
        <v>0</v>
      </c>
      <c r="W90" s="156"/>
      <c r="X90" s="156" t="s">
        <v>383</v>
      </c>
      <c r="Y90" s="147"/>
      <c r="Z90" s="147"/>
      <c r="AA90" s="147"/>
      <c r="AB90" s="147"/>
      <c r="AC90" s="147"/>
      <c r="AD90" s="147"/>
      <c r="AE90" s="147"/>
      <c r="AF90" s="147" t="s">
        <v>384</v>
      </c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</row>
    <row r="91" spans="1:59" ht="22.5" outlineLevel="1" x14ac:dyDescent="0.2">
      <c r="A91" s="176">
        <v>79</v>
      </c>
      <c r="B91" s="177" t="s">
        <v>2398</v>
      </c>
      <c r="C91" s="186" t="s">
        <v>3918</v>
      </c>
      <c r="D91" s="178" t="s">
        <v>1957</v>
      </c>
      <c r="E91" s="179">
        <v>1</v>
      </c>
      <c r="F91" s="174"/>
      <c r="G91" s="181">
        <f t="shared" si="14"/>
        <v>0</v>
      </c>
      <c r="H91" s="157">
        <v>0</v>
      </c>
      <c r="I91" s="156">
        <f t="shared" si="15"/>
        <v>0</v>
      </c>
      <c r="J91" s="157">
        <v>1118.25</v>
      </c>
      <c r="K91" s="156">
        <f t="shared" si="16"/>
        <v>1118.25</v>
      </c>
      <c r="L91" s="156">
        <v>15</v>
      </c>
      <c r="M91" s="156">
        <f t="shared" si="17"/>
        <v>0</v>
      </c>
      <c r="N91" s="156">
        <v>0</v>
      </c>
      <c r="O91" s="156">
        <f t="shared" si="18"/>
        <v>0</v>
      </c>
      <c r="P91" s="156">
        <v>0</v>
      </c>
      <c r="Q91" s="156">
        <f t="shared" si="19"/>
        <v>0</v>
      </c>
      <c r="R91" s="156"/>
      <c r="S91" s="156" t="s">
        <v>485</v>
      </c>
      <c r="T91" s="156" t="s">
        <v>382</v>
      </c>
      <c r="U91" s="156">
        <v>0</v>
      </c>
      <c r="V91" s="156">
        <f t="shared" si="20"/>
        <v>0</v>
      </c>
      <c r="W91" s="156"/>
      <c r="X91" s="156" t="s">
        <v>383</v>
      </c>
      <c r="Y91" s="147"/>
      <c r="Z91" s="147"/>
      <c r="AA91" s="147"/>
      <c r="AB91" s="147"/>
      <c r="AC91" s="147"/>
      <c r="AD91" s="147"/>
      <c r="AE91" s="147"/>
      <c r="AF91" s="147" t="s">
        <v>384</v>
      </c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</row>
    <row r="92" spans="1:59" ht="22.5" outlineLevel="1" x14ac:dyDescent="0.2">
      <c r="A92" s="176">
        <v>80</v>
      </c>
      <c r="B92" s="177" t="s">
        <v>2400</v>
      </c>
      <c r="C92" s="186" t="s">
        <v>3919</v>
      </c>
      <c r="D92" s="178" t="s">
        <v>1957</v>
      </c>
      <c r="E92" s="179">
        <v>4</v>
      </c>
      <c r="F92" s="174"/>
      <c r="G92" s="181">
        <f t="shared" si="14"/>
        <v>0</v>
      </c>
      <c r="H92" s="157">
        <v>0</v>
      </c>
      <c r="I92" s="156">
        <f t="shared" si="15"/>
        <v>0</v>
      </c>
      <c r="J92" s="157">
        <v>933.45</v>
      </c>
      <c r="K92" s="156">
        <f t="shared" si="16"/>
        <v>3733.8</v>
      </c>
      <c r="L92" s="156">
        <v>15</v>
      </c>
      <c r="M92" s="156">
        <f t="shared" si="17"/>
        <v>0</v>
      </c>
      <c r="N92" s="156">
        <v>0</v>
      </c>
      <c r="O92" s="156">
        <f t="shared" si="18"/>
        <v>0</v>
      </c>
      <c r="P92" s="156">
        <v>0</v>
      </c>
      <c r="Q92" s="156">
        <f t="shared" si="19"/>
        <v>0</v>
      </c>
      <c r="R92" s="156"/>
      <c r="S92" s="156" t="s">
        <v>485</v>
      </c>
      <c r="T92" s="156" t="s">
        <v>382</v>
      </c>
      <c r="U92" s="156">
        <v>0</v>
      </c>
      <c r="V92" s="156">
        <f t="shared" si="20"/>
        <v>0</v>
      </c>
      <c r="W92" s="156"/>
      <c r="X92" s="156" t="s">
        <v>383</v>
      </c>
      <c r="Y92" s="147"/>
      <c r="Z92" s="147"/>
      <c r="AA92" s="147"/>
      <c r="AB92" s="147"/>
      <c r="AC92" s="147"/>
      <c r="AD92" s="147"/>
      <c r="AE92" s="147"/>
      <c r="AF92" s="147" t="s">
        <v>384</v>
      </c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</row>
    <row r="93" spans="1:59" ht="22.5" outlineLevel="1" x14ac:dyDescent="0.2">
      <c r="A93" s="176">
        <v>81</v>
      </c>
      <c r="B93" s="177" t="s">
        <v>2718</v>
      </c>
      <c r="C93" s="186" t="s">
        <v>3920</v>
      </c>
      <c r="D93" s="178" t="s">
        <v>1957</v>
      </c>
      <c r="E93" s="179">
        <v>1</v>
      </c>
      <c r="F93" s="174"/>
      <c r="G93" s="181">
        <f t="shared" si="14"/>
        <v>0</v>
      </c>
      <c r="H93" s="157">
        <v>0</v>
      </c>
      <c r="I93" s="156">
        <f t="shared" si="15"/>
        <v>0</v>
      </c>
      <c r="J93" s="157">
        <v>942.9</v>
      </c>
      <c r="K93" s="156">
        <f t="shared" si="16"/>
        <v>942.9</v>
      </c>
      <c r="L93" s="156">
        <v>15</v>
      </c>
      <c r="M93" s="156">
        <f t="shared" si="17"/>
        <v>0</v>
      </c>
      <c r="N93" s="156">
        <v>0</v>
      </c>
      <c r="O93" s="156">
        <f t="shared" si="18"/>
        <v>0</v>
      </c>
      <c r="P93" s="156">
        <v>0</v>
      </c>
      <c r="Q93" s="156">
        <f t="shared" si="19"/>
        <v>0</v>
      </c>
      <c r="R93" s="156"/>
      <c r="S93" s="156" t="s">
        <v>485</v>
      </c>
      <c r="T93" s="156" t="s">
        <v>382</v>
      </c>
      <c r="U93" s="156">
        <v>0</v>
      </c>
      <c r="V93" s="156">
        <f t="shared" si="20"/>
        <v>0</v>
      </c>
      <c r="W93" s="156"/>
      <c r="X93" s="156" t="s">
        <v>383</v>
      </c>
      <c r="Y93" s="147"/>
      <c r="Z93" s="147"/>
      <c r="AA93" s="147"/>
      <c r="AB93" s="147"/>
      <c r="AC93" s="147"/>
      <c r="AD93" s="147"/>
      <c r="AE93" s="147"/>
      <c r="AF93" s="147" t="s">
        <v>384</v>
      </c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</row>
    <row r="94" spans="1:59" ht="22.5" outlineLevel="1" x14ac:dyDescent="0.2">
      <c r="A94" s="176">
        <v>82</v>
      </c>
      <c r="B94" s="177" t="s">
        <v>2721</v>
      </c>
      <c r="C94" s="186" t="s">
        <v>3921</v>
      </c>
      <c r="D94" s="178" t="s">
        <v>1957</v>
      </c>
      <c r="E94" s="179">
        <v>1</v>
      </c>
      <c r="F94" s="174"/>
      <c r="G94" s="181">
        <f t="shared" si="14"/>
        <v>0</v>
      </c>
      <c r="H94" s="157">
        <v>0</v>
      </c>
      <c r="I94" s="156">
        <f t="shared" si="15"/>
        <v>0</v>
      </c>
      <c r="J94" s="157">
        <v>774.9</v>
      </c>
      <c r="K94" s="156">
        <f t="shared" si="16"/>
        <v>774.9</v>
      </c>
      <c r="L94" s="156">
        <v>15</v>
      </c>
      <c r="M94" s="156">
        <f t="shared" si="17"/>
        <v>0</v>
      </c>
      <c r="N94" s="156">
        <v>0</v>
      </c>
      <c r="O94" s="156">
        <f t="shared" si="18"/>
        <v>0</v>
      </c>
      <c r="P94" s="156">
        <v>0</v>
      </c>
      <c r="Q94" s="156">
        <f t="shared" si="19"/>
        <v>0</v>
      </c>
      <c r="R94" s="156"/>
      <c r="S94" s="156" t="s">
        <v>485</v>
      </c>
      <c r="T94" s="156" t="s">
        <v>382</v>
      </c>
      <c r="U94" s="156">
        <v>0</v>
      </c>
      <c r="V94" s="156">
        <f t="shared" si="20"/>
        <v>0</v>
      </c>
      <c r="W94" s="156"/>
      <c r="X94" s="156" t="s">
        <v>383</v>
      </c>
      <c r="Y94" s="147"/>
      <c r="Z94" s="147"/>
      <c r="AA94" s="147"/>
      <c r="AB94" s="147"/>
      <c r="AC94" s="147"/>
      <c r="AD94" s="147"/>
      <c r="AE94" s="147"/>
      <c r="AF94" s="147" t="s">
        <v>384</v>
      </c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</row>
    <row r="95" spans="1:59" ht="22.5" outlineLevel="1" x14ac:dyDescent="0.2">
      <c r="A95" s="176">
        <v>83</v>
      </c>
      <c r="B95" s="177" t="s">
        <v>2724</v>
      </c>
      <c r="C95" s="186" t="s">
        <v>3922</v>
      </c>
      <c r="D95" s="178" t="s">
        <v>1957</v>
      </c>
      <c r="E95" s="179">
        <v>5</v>
      </c>
      <c r="F95" s="174"/>
      <c r="G95" s="181">
        <f t="shared" si="14"/>
        <v>0</v>
      </c>
      <c r="H95" s="157">
        <v>0</v>
      </c>
      <c r="I95" s="156">
        <f t="shared" si="15"/>
        <v>0</v>
      </c>
      <c r="J95" s="157">
        <v>822.25</v>
      </c>
      <c r="K95" s="156">
        <f t="shared" si="16"/>
        <v>4111.25</v>
      </c>
      <c r="L95" s="156">
        <v>15</v>
      </c>
      <c r="M95" s="156">
        <f t="shared" si="17"/>
        <v>0</v>
      </c>
      <c r="N95" s="156">
        <v>0</v>
      </c>
      <c r="O95" s="156">
        <f t="shared" si="18"/>
        <v>0</v>
      </c>
      <c r="P95" s="156">
        <v>0</v>
      </c>
      <c r="Q95" s="156">
        <f t="shared" si="19"/>
        <v>0</v>
      </c>
      <c r="R95" s="156"/>
      <c r="S95" s="156" t="s">
        <v>485</v>
      </c>
      <c r="T95" s="156" t="s">
        <v>382</v>
      </c>
      <c r="U95" s="156">
        <v>0</v>
      </c>
      <c r="V95" s="156">
        <f t="shared" si="20"/>
        <v>0</v>
      </c>
      <c r="W95" s="156"/>
      <c r="X95" s="156" t="s">
        <v>383</v>
      </c>
      <c r="Y95" s="147"/>
      <c r="Z95" s="147"/>
      <c r="AA95" s="147"/>
      <c r="AB95" s="147"/>
      <c r="AC95" s="147"/>
      <c r="AD95" s="147"/>
      <c r="AE95" s="147"/>
      <c r="AF95" s="147" t="s">
        <v>384</v>
      </c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</row>
    <row r="96" spans="1:59" ht="22.5" outlineLevel="1" x14ac:dyDescent="0.2">
      <c r="A96" s="176">
        <v>84</v>
      </c>
      <c r="B96" s="177" t="s">
        <v>2726</v>
      </c>
      <c r="C96" s="186" t="s">
        <v>3923</v>
      </c>
      <c r="D96" s="178" t="s">
        <v>1957</v>
      </c>
      <c r="E96" s="179">
        <v>2</v>
      </c>
      <c r="F96" s="174"/>
      <c r="G96" s="181">
        <f t="shared" si="14"/>
        <v>0</v>
      </c>
      <c r="H96" s="157">
        <v>0</v>
      </c>
      <c r="I96" s="156">
        <f t="shared" si="15"/>
        <v>0</v>
      </c>
      <c r="J96" s="157">
        <v>748.65</v>
      </c>
      <c r="K96" s="156">
        <f t="shared" si="16"/>
        <v>1497.3</v>
      </c>
      <c r="L96" s="156">
        <v>15</v>
      </c>
      <c r="M96" s="156">
        <f t="shared" si="17"/>
        <v>0</v>
      </c>
      <c r="N96" s="156">
        <v>0</v>
      </c>
      <c r="O96" s="156">
        <f t="shared" si="18"/>
        <v>0</v>
      </c>
      <c r="P96" s="156">
        <v>0</v>
      </c>
      <c r="Q96" s="156">
        <f t="shared" si="19"/>
        <v>0</v>
      </c>
      <c r="R96" s="156"/>
      <c r="S96" s="156" t="s">
        <v>485</v>
      </c>
      <c r="T96" s="156" t="s">
        <v>382</v>
      </c>
      <c r="U96" s="156">
        <v>0</v>
      </c>
      <c r="V96" s="156">
        <f t="shared" si="20"/>
        <v>0</v>
      </c>
      <c r="W96" s="156"/>
      <c r="X96" s="156" t="s">
        <v>383</v>
      </c>
      <c r="Y96" s="147"/>
      <c r="Z96" s="147"/>
      <c r="AA96" s="147"/>
      <c r="AB96" s="147"/>
      <c r="AC96" s="147"/>
      <c r="AD96" s="147"/>
      <c r="AE96" s="147"/>
      <c r="AF96" s="147" t="s">
        <v>384</v>
      </c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</row>
    <row r="97" spans="1:59" ht="45" outlineLevel="1" x14ac:dyDescent="0.2">
      <c r="A97" s="176">
        <v>85</v>
      </c>
      <c r="B97" s="177" t="s">
        <v>2728</v>
      </c>
      <c r="C97" s="186" t="s">
        <v>3924</v>
      </c>
      <c r="D97" s="178" t="s">
        <v>1957</v>
      </c>
      <c r="E97" s="179">
        <v>1</v>
      </c>
      <c r="F97" s="174"/>
      <c r="G97" s="181">
        <f t="shared" si="14"/>
        <v>0</v>
      </c>
      <c r="H97" s="157">
        <v>0</v>
      </c>
      <c r="I97" s="156">
        <f t="shared" si="15"/>
        <v>0</v>
      </c>
      <c r="J97" s="157">
        <v>3673.53</v>
      </c>
      <c r="K97" s="156">
        <f t="shared" si="16"/>
        <v>3673.53</v>
      </c>
      <c r="L97" s="156">
        <v>15</v>
      </c>
      <c r="M97" s="156">
        <f t="shared" si="17"/>
        <v>0</v>
      </c>
      <c r="N97" s="156">
        <v>0</v>
      </c>
      <c r="O97" s="156">
        <f t="shared" si="18"/>
        <v>0</v>
      </c>
      <c r="P97" s="156">
        <v>0</v>
      </c>
      <c r="Q97" s="156">
        <f t="shared" si="19"/>
        <v>0</v>
      </c>
      <c r="R97" s="156"/>
      <c r="S97" s="156" t="s">
        <v>485</v>
      </c>
      <c r="T97" s="156" t="s">
        <v>382</v>
      </c>
      <c r="U97" s="156">
        <v>0</v>
      </c>
      <c r="V97" s="156">
        <f t="shared" si="20"/>
        <v>0</v>
      </c>
      <c r="W97" s="156"/>
      <c r="X97" s="156" t="s">
        <v>383</v>
      </c>
      <c r="Y97" s="147"/>
      <c r="Z97" s="147"/>
      <c r="AA97" s="147"/>
      <c r="AB97" s="147"/>
      <c r="AC97" s="147"/>
      <c r="AD97" s="147"/>
      <c r="AE97" s="147"/>
      <c r="AF97" s="147" t="s">
        <v>384</v>
      </c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</row>
    <row r="98" spans="1:59" ht="45" outlineLevel="1" x14ac:dyDescent="0.2">
      <c r="A98" s="176">
        <v>86</v>
      </c>
      <c r="B98" s="177" t="s">
        <v>2730</v>
      </c>
      <c r="C98" s="186" t="s">
        <v>3925</v>
      </c>
      <c r="D98" s="178" t="s">
        <v>1957</v>
      </c>
      <c r="E98" s="179">
        <v>2</v>
      </c>
      <c r="F98" s="174"/>
      <c r="G98" s="181">
        <f t="shared" si="14"/>
        <v>0</v>
      </c>
      <c r="H98" s="157">
        <v>0</v>
      </c>
      <c r="I98" s="156">
        <f t="shared" si="15"/>
        <v>0</v>
      </c>
      <c r="J98" s="157">
        <v>2496.06</v>
      </c>
      <c r="K98" s="156">
        <f t="shared" si="16"/>
        <v>4992.12</v>
      </c>
      <c r="L98" s="156">
        <v>15</v>
      </c>
      <c r="M98" s="156">
        <f t="shared" si="17"/>
        <v>0</v>
      </c>
      <c r="N98" s="156">
        <v>0</v>
      </c>
      <c r="O98" s="156">
        <f t="shared" si="18"/>
        <v>0</v>
      </c>
      <c r="P98" s="156">
        <v>0</v>
      </c>
      <c r="Q98" s="156">
        <f t="shared" si="19"/>
        <v>0</v>
      </c>
      <c r="R98" s="156"/>
      <c r="S98" s="156" t="s">
        <v>485</v>
      </c>
      <c r="T98" s="156" t="s">
        <v>382</v>
      </c>
      <c r="U98" s="156">
        <v>0</v>
      </c>
      <c r="V98" s="156">
        <f t="shared" si="20"/>
        <v>0</v>
      </c>
      <c r="W98" s="156"/>
      <c r="X98" s="156" t="s">
        <v>383</v>
      </c>
      <c r="Y98" s="147"/>
      <c r="Z98" s="147"/>
      <c r="AA98" s="147"/>
      <c r="AB98" s="147"/>
      <c r="AC98" s="147"/>
      <c r="AD98" s="147"/>
      <c r="AE98" s="147"/>
      <c r="AF98" s="147" t="s">
        <v>384</v>
      </c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</row>
    <row r="99" spans="1:59" ht="45" outlineLevel="1" x14ac:dyDescent="0.2">
      <c r="A99" s="176">
        <v>87</v>
      </c>
      <c r="B99" s="177" t="s">
        <v>2732</v>
      </c>
      <c r="C99" s="186" t="s">
        <v>3926</v>
      </c>
      <c r="D99" s="178" t="s">
        <v>1957</v>
      </c>
      <c r="E99" s="179">
        <v>1</v>
      </c>
      <c r="F99" s="174"/>
      <c r="G99" s="181">
        <f t="shared" si="14"/>
        <v>0</v>
      </c>
      <c r="H99" s="157">
        <v>0</v>
      </c>
      <c r="I99" s="156">
        <f t="shared" si="15"/>
        <v>0</v>
      </c>
      <c r="J99" s="157">
        <v>2216.7600000000002</v>
      </c>
      <c r="K99" s="156">
        <f t="shared" si="16"/>
        <v>2216.7600000000002</v>
      </c>
      <c r="L99" s="156">
        <v>15</v>
      </c>
      <c r="M99" s="156">
        <f t="shared" si="17"/>
        <v>0</v>
      </c>
      <c r="N99" s="156">
        <v>0</v>
      </c>
      <c r="O99" s="156">
        <f t="shared" si="18"/>
        <v>0</v>
      </c>
      <c r="P99" s="156">
        <v>0</v>
      </c>
      <c r="Q99" s="156">
        <f t="shared" si="19"/>
        <v>0</v>
      </c>
      <c r="R99" s="156"/>
      <c r="S99" s="156" t="s">
        <v>485</v>
      </c>
      <c r="T99" s="156" t="s">
        <v>382</v>
      </c>
      <c r="U99" s="156">
        <v>0</v>
      </c>
      <c r="V99" s="156">
        <f t="shared" si="20"/>
        <v>0</v>
      </c>
      <c r="W99" s="156"/>
      <c r="X99" s="156" t="s">
        <v>383</v>
      </c>
      <c r="Y99" s="147"/>
      <c r="Z99" s="147"/>
      <c r="AA99" s="147"/>
      <c r="AB99" s="147"/>
      <c r="AC99" s="147"/>
      <c r="AD99" s="147"/>
      <c r="AE99" s="147"/>
      <c r="AF99" s="147" t="s">
        <v>384</v>
      </c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</row>
    <row r="100" spans="1:59" ht="45" outlineLevel="1" x14ac:dyDescent="0.2">
      <c r="A100" s="176">
        <v>88</v>
      </c>
      <c r="B100" s="177" t="s">
        <v>2734</v>
      </c>
      <c r="C100" s="186" t="s">
        <v>3927</v>
      </c>
      <c r="D100" s="178" t="s">
        <v>1957</v>
      </c>
      <c r="E100" s="179">
        <v>9</v>
      </c>
      <c r="F100" s="174"/>
      <c r="G100" s="181">
        <f t="shared" si="14"/>
        <v>0</v>
      </c>
      <c r="H100" s="157">
        <v>0</v>
      </c>
      <c r="I100" s="156">
        <f t="shared" si="15"/>
        <v>0</v>
      </c>
      <c r="J100" s="157">
        <v>1714.02</v>
      </c>
      <c r="K100" s="156">
        <f t="shared" si="16"/>
        <v>15426.18</v>
      </c>
      <c r="L100" s="156">
        <v>15</v>
      </c>
      <c r="M100" s="156">
        <f t="shared" si="17"/>
        <v>0</v>
      </c>
      <c r="N100" s="156">
        <v>0</v>
      </c>
      <c r="O100" s="156">
        <f t="shared" si="18"/>
        <v>0</v>
      </c>
      <c r="P100" s="156">
        <v>0</v>
      </c>
      <c r="Q100" s="156">
        <f t="shared" si="19"/>
        <v>0</v>
      </c>
      <c r="R100" s="156"/>
      <c r="S100" s="156" t="s">
        <v>485</v>
      </c>
      <c r="T100" s="156" t="s">
        <v>382</v>
      </c>
      <c r="U100" s="156">
        <v>0</v>
      </c>
      <c r="V100" s="156">
        <f t="shared" si="20"/>
        <v>0</v>
      </c>
      <c r="W100" s="156"/>
      <c r="X100" s="156" t="s">
        <v>383</v>
      </c>
      <c r="Y100" s="147"/>
      <c r="Z100" s="147"/>
      <c r="AA100" s="147"/>
      <c r="AB100" s="147"/>
      <c r="AC100" s="147"/>
      <c r="AD100" s="147"/>
      <c r="AE100" s="147"/>
      <c r="AF100" s="147" t="s">
        <v>384</v>
      </c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</row>
    <row r="101" spans="1:59" ht="45" outlineLevel="1" x14ac:dyDescent="0.2">
      <c r="A101" s="176">
        <v>89</v>
      </c>
      <c r="B101" s="177" t="s">
        <v>2736</v>
      </c>
      <c r="C101" s="186" t="s">
        <v>3928</v>
      </c>
      <c r="D101" s="178" t="s">
        <v>1957</v>
      </c>
      <c r="E101" s="179">
        <v>4</v>
      </c>
      <c r="F101" s="174"/>
      <c r="G101" s="181">
        <f t="shared" si="14"/>
        <v>0</v>
      </c>
      <c r="H101" s="157">
        <v>0</v>
      </c>
      <c r="I101" s="156">
        <f t="shared" si="15"/>
        <v>0</v>
      </c>
      <c r="J101" s="157">
        <v>1250.97</v>
      </c>
      <c r="K101" s="156">
        <f t="shared" si="16"/>
        <v>5003.88</v>
      </c>
      <c r="L101" s="156">
        <v>15</v>
      </c>
      <c r="M101" s="156">
        <f t="shared" si="17"/>
        <v>0</v>
      </c>
      <c r="N101" s="156">
        <v>0</v>
      </c>
      <c r="O101" s="156">
        <f t="shared" si="18"/>
        <v>0</v>
      </c>
      <c r="P101" s="156">
        <v>0</v>
      </c>
      <c r="Q101" s="156">
        <f t="shared" si="19"/>
        <v>0</v>
      </c>
      <c r="R101" s="156"/>
      <c r="S101" s="156" t="s">
        <v>485</v>
      </c>
      <c r="T101" s="156" t="s">
        <v>382</v>
      </c>
      <c r="U101" s="156">
        <v>0</v>
      </c>
      <c r="V101" s="156">
        <f t="shared" si="20"/>
        <v>0</v>
      </c>
      <c r="W101" s="156"/>
      <c r="X101" s="156" t="s">
        <v>383</v>
      </c>
      <c r="Y101" s="147"/>
      <c r="Z101" s="147"/>
      <c r="AA101" s="147"/>
      <c r="AB101" s="147"/>
      <c r="AC101" s="147"/>
      <c r="AD101" s="147"/>
      <c r="AE101" s="147"/>
      <c r="AF101" s="147" t="s">
        <v>384</v>
      </c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</row>
    <row r="102" spans="1:59" ht="45" outlineLevel="1" x14ac:dyDescent="0.2">
      <c r="A102" s="176">
        <v>90</v>
      </c>
      <c r="B102" s="177" t="s">
        <v>2737</v>
      </c>
      <c r="C102" s="186" t="s">
        <v>3929</v>
      </c>
      <c r="D102" s="178" t="s">
        <v>1957</v>
      </c>
      <c r="E102" s="179">
        <v>1</v>
      </c>
      <c r="F102" s="174"/>
      <c r="G102" s="181">
        <f t="shared" si="14"/>
        <v>0</v>
      </c>
      <c r="H102" s="157">
        <v>0</v>
      </c>
      <c r="I102" s="156">
        <f t="shared" si="15"/>
        <v>0</v>
      </c>
      <c r="J102" s="157">
        <v>699.72</v>
      </c>
      <c r="K102" s="156">
        <f t="shared" si="16"/>
        <v>699.72</v>
      </c>
      <c r="L102" s="156">
        <v>15</v>
      </c>
      <c r="M102" s="156">
        <f t="shared" si="17"/>
        <v>0</v>
      </c>
      <c r="N102" s="156">
        <v>0</v>
      </c>
      <c r="O102" s="156">
        <f t="shared" si="18"/>
        <v>0</v>
      </c>
      <c r="P102" s="156">
        <v>0</v>
      </c>
      <c r="Q102" s="156">
        <f t="shared" si="19"/>
        <v>0</v>
      </c>
      <c r="R102" s="156"/>
      <c r="S102" s="156" t="s">
        <v>485</v>
      </c>
      <c r="T102" s="156" t="s">
        <v>382</v>
      </c>
      <c r="U102" s="156">
        <v>0</v>
      </c>
      <c r="V102" s="156">
        <f t="shared" si="20"/>
        <v>0</v>
      </c>
      <c r="W102" s="156"/>
      <c r="X102" s="156" t="s">
        <v>383</v>
      </c>
      <c r="Y102" s="147"/>
      <c r="Z102" s="147"/>
      <c r="AA102" s="147"/>
      <c r="AB102" s="147"/>
      <c r="AC102" s="147"/>
      <c r="AD102" s="147"/>
      <c r="AE102" s="147"/>
      <c r="AF102" s="147" t="s">
        <v>384</v>
      </c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</row>
    <row r="103" spans="1:59" ht="22.5" outlineLevel="1" x14ac:dyDescent="0.2">
      <c r="A103" s="176">
        <v>91</v>
      </c>
      <c r="B103" s="177" t="s">
        <v>2738</v>
      </c>
      <c r="C103" s="186" t="s">
        <v>3930</v>
      </c>
      <c r="D103" s="178" t="s">
        <v>1957</v>
      </c>
      <c r="E103" s="179">
        <v>1</v>
      </c>
      <c r="F103" s="174"/>
      <c r="G103" s="181">
        <f t="shared" si="14"/>
        <v>0</v>
      </c>
      <c r="H103" s="157">
        <v>0</v>
      </c>
      <c r="I103" s="156">
        <f t="shared" si="15"/>
        <v>0</v>
      </c>
      <c r="J103" s="157">
        <v>192.15</v>
      </c>
      <c r="K103" s="156">
        <f t="shared" si="16"/>
        <v>192.15</v>
      </c>
      <c r="L103" s="156">
        <v>15</v>
      </c>
      <c r="M103" s="156">
        <f t="shared" si="17"/>
        <v>0</v>
      </c>
      <c r="N103" s="156">
        <v>0</v>
      </c>
      <c r="O103" s="156">
        <f t="shared" si="18"/>
        <v>0</v>
      </c>
      <c r="P103" s="156">
        <v>0</v>
      </c>
      <c r="Q103" s="156">
        <f t="shared" si="19"/>
        <v>0</v>
      </c>
      <c r="R103" s="156"/>
      <c r="S103" s="156" t="s">
        <v>485</v>
      </c>
      <c r="T103" s="156" t="s">
        <v>382</v>
      </c>
      <c r="U103" s="156">
        <v>0</v>
      </c>
      <c r="V103" s="156">
        <f t="shared" si="20"/>
        <v>0</v>
      </c>
      <c r="W103" s="156"/>
      <c r="X103" s="156" t="s">
        <v>383</v>
      </c>
      <c r="Y103" s="147"/>
      <c r="Z103" s="147"/>
      <c r="AA103" s="147"/>
      <c r="AB103" s="147"/>
      <c r="AC103" s="147"/>
      <c r="AD103" s="147"/>
      <c r="AE103" s="147"/>
      <c r="AF103" s="147" t="s">
        <v>384</v>
      </c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</row>
    <row r="104" spans="1:59" ht="22.5" outlineLevel="1" x14ac:dyDescent="0.2">
      <c r="A104" s="176">
        <v>92</v>
      </c>
      <c r="B104" s="177" t="s">
        <v>2740</v>
      </c>
      <c r="C104" s="186" t="s">
        <v>3931</v>
      </c>
      <c r="D104" s="178" t="s">
        <v>1957</v>
      </c>
      <c r="E104" s="179">
        <v>1</v>
      </c>
      <c r="F104" s="174"/>
      <c r="G104" s="181">
        <f t="shared" si="14"/>
        <v>0</v>
      </c>
      <c r="H104" s="157">
        <v>0</v>
      </c>
      <c r="I104" s="156">
        <f t="shared" si="15"/>
        <v>0</v>
      </c>
      <c r="J104" s="157">
        <v>124.95</v>
      </c>
      <c r="K104" s="156">
        <f t="shared" si="16"/>
        <v>124.95</v>
      </c>
      <c r="L104" s="156">
        <v>15</v>
      </c>
      <c r="M104" s="156">
        <f t="shared" si="17"/>
        <v>0</v>
      </c>
      <c r="N104" s="156">
        <v>0</v>
      </c>
      <c r="O104" s="156">
        <f t="shared" si="18"/>
        <v>0</v>
      </c>
      <c r="P104" s="156">
        <v>0</v>
      </c>
      <c r="Q104" s="156">
        <f t="shared" si="19"/>
        <v>0</v>
      </c>
      <c r="R104" s="156"/>
      <c r="S104" s="156" t="s">
        <v>485</v>
      </c>
      <c r="T104" s="156" t="s">
        <v>382</v>
      </c>
      <c r="U104" s="156">
        <v>0</v>
      </c>
      <c r="V104" s="156">
        <f t="shared" si="20"/>
        <v>0</v>
      </c>
      <c r="W104" s="156"/>
      <c r="X104" s="156" t="s">
        <v>383</v>
      </c>
      <c r="Y104" s="147"/>
      <c r="Z104" s="147"/>
      <c r="AA104" s="147"/>
      <c r="AB104" s="147"/>
      <c r="AC104" s="147"/>
      <c r="AD104" s="147"/>
      <c r="AE104" s="147"/>
      <c r="AF104" s="147" t="s">
        <v>384</v>
      </c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</row>
    <row r="105" spans="1:59" ht="22.5" outlineLevel="1" x14ac:dyDescent="0.2">
      <c r="A105" s="176">
        <v>93</v>
      </c>
      <c r="B105" s="177" t="s">
        <v>2741</v>
      </c>
      <c r="C105" s="186" t="s">
        <v>3932</v>
      </c>
      <c r="D105" s="178" t="s">
        <v>1957</v>
      </c>
      <c r="E105" s="179">
        <v>7</v>
      </c>
      <c r="F105" s="174"/>
      <c r="G105" s="181">
        <f t="shared" si="14"/>
        <v>0</v>
      </c>
      <c r="H105" s="157">
        <v>0</v>
      </c>
      <c r="I105" s="156">
        <f t="shared" si="15"/>
        <v>0</v>
      </c>
      <c r="J105" s="157">
        <v>192.15</v>
      </c>
      <c r="K105" s="156">
        <f t="shared" si="16"/>
        <v>1345.05</v>
      </c>
      <c r="L105" s="156">
        <v>15</v>
      </c>
      <c r="M105" s="156">
        <f t="shared" si="17"/>
        <v>0</v>
      </c>
      <c r="N105" s="156">
        <v>0</v>
      </c>
      <c r="O105" s="156">
        <f t="shared" si="18"/>
        <v>0</v>
      </c>
      <c r="P105" s="156">
        <v>0</v>
      </c>
      <c r="Q105" s="156">
        <f t="shared" si="19"/>
        <v>0</v>
      </c>
      <c r="R105" s="156"/>
      <c r="S105" s="156" t="s">
        <v>485</v>
      </c>
      <c r="T105" s="156" t="s">
        <v>382</v>
      </c>
      <c r="U105" s="156">
        <v>0</v>
      </c>
      <c r="V105" s="156">
        <f t="shared" si="20"/>
        <v>0</v>
      </c>
      <c r="W105" s="156"/>
      <c r="X105" s="156" t="s">
        <v>383</v>
      </c>
      <c r="Y105" s="147"/>
      <c r="Z105" s="147"/>
      <c r="AA105" s="147"/>
      <c r="AB105" s="147"/>
      <c r="AC105" s="147"/>
      <c r="AD105" s="147"/>
      <c r="AE105" s="147"/>
      <c r="AF105" s="147" t="s">
        <v>384</v>
      </c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</row>
    <row r="106" spans="1:59" ht="22.5" outlineLevel="1" x14ac:dyDescent="0.2">
      <c r="A106" s="176">
        <v>94</v>
      </c>
      <c r="B106" s="177" t="s">
        <v>2744</v>
      </c>
      <c r="C106" s="186" t="s">
        <v>3933</v>
      </c>
      <c r="D106" s="178" t="s">
        <v>1957</v>
      </c>
      <c r="E106" s="179">
        <v>33</v>
      </c>
      <c r="F106" s="174"/>
      <c r="G106" s="181">
        <f t="shared" si="14"/>
        <v>0</v>
      </c>
      <c r="H106" s="157">
        <v>0</v>
      </c>
      <c r="I106" s="156">
        <f t="shared" si="15"/>
        <v>0</v>
      </c>
      <c r="J106" s="157">
        <v>124.95</v>
      </c>
      <c r="K106" s="156">
        <f t="shared" si="16"/>
        <v>4123.3500000000004</v>
      </c>
      <c r="L106" s="156">
        <v>15</v>
      </c>
      <c r="M106" s="156">
        <f t="shared" si="17"/>
        <v>0</v>
      </c>
      <c r="N106" s="156">
        <v>0</v>
      </c>
      <c r="O106" s="156">
        <f t="shared" si="18"/>
        <v>0</v>
      </c>
      <c r="P106" s="156">
        <v>0</v>
      </c>
      <c r="Q106" s="156">
        <f t="shared" si="19"/>
        <v>0</v>
      </c>
      <c r="R106" s="156"/>
      <c r="S106" s="156" t="s">
        <v>485</v>
      </c>
      <c r="T106" s="156" t="s">
        <v>382</v>
      </c>
      <c r="U106" s="156">
        <v>0</v>
      </c>
      <c r="V106" s="156">
        <f t="shared" si="20"/>
        <v>0</v>
      </c>
      <c r="W106" s="156"/>
      <c r="X106" s="156" t="s">
        <v>383</v>
      </c>
      <c r="Y106" s="147"/>
      <c r="Z106" s="147"/>
      <c r="AA106" s="147"/>
      <c r="AB106" s="147"/>
      <c r="AC106" s="147"/>
      <c r="AD106" s="147"/>
      <c r="AE106" s="147"/>
      <c r="AF106" s="147" t="s">
        <v>384</v>
      </c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</row>
    <row r="107" spans="1:59" ht="22.5" outlineLevel="1" x14ac:dyDescent="0.2">
      <c r="A107" s="176">
        <v>95</v>
      </c>
      <c r="B107" s="177" t="s">
        <v>2746</v>
      </c>
      <c r="C107" s="186" t="s">
        <v>3934</v>
      </c>
      <c r="D107" s="178" t="s">
        <v>1957</v>
      </c>
      <c r="E107" s="179">
        <v>2</v>
      </c>
      <c r="F107" s="174"/>
      <c r="G107" s="181">
        <f t="shared" ref="G107:G138" si="21">ROUND(E107*F107,2)</f>
        <v>0</v>
      </c>
      <c r="H107" s="157">
        <v>0</v>
      </c>
      <c r="I107" s="156">
        <f t="shared" ref="I107:I138" si="22">ROUND(E107*H107,2)</f>
        <v>0</v>
      </c>
      <c r="J107" s="157">
        <v>1423.8</v>
      </c>
      <c r="K107" s="156">
        <f t="shared" ref="K107:K138" si="23">ROUND(E107*J107,2)</f>
        <v>2847.6</v>
      </c>
      <c r="L107" s="156">
        <v>15</v>
      </c>
      <c r="M107" s="156">
        <f t="shared" ref="M107:M138" si="24">G107*(1+L107/100)</f>
        <v>0</v>
      </c>
      <c r="N107" s="156">
        <v>0</v>
      </c>
      <c r="O107" s="156">
        <f t="shared" ref="O107:O138" si="25">ROUND(E107*N107,2)</f>
        <v>0</v>
      </c>
      <c r="P107" s="156">
        <v>0</v>
      </c>
      <c r="Q107" s="156">
        <f t="shared" ref="Q107:Q138" si="26">ROUND(E107*P107,2)</f>
        <v>0</v>
      </c>
      <c r="R107" s="156"/>
      <c r="S107" s="156" t="s">
        <v>485</v>
      </c>
      <c r="T107" s="156" t="s">
        <v>382</v>
      </c>
      <c r="U107" s="156">
        <v>0</v>
      </c>
      <c r="V107" s="156">
        <f t="shared" ref="V107:V138" si="27">ROUND(E107*U107,2)</f>
        <v>0</v>
      </c>
      <c r="W107" s="156"/>
      <c r="X107" s="156" t="s">
        <v>383</v>
      </c>
      <c r="Y107" s="147"/>
      <c r="Z107" s="147"/>
      <c r="AA107" s="147"/>
      <c r="AB107" s="147"/>
      <c r="AC107" s="147"/>
      <c r="AD107" s="147"/>
      <c r="AE107" s="147"/>
      <c r="AF107" s="147" t="s">
        <v>384</v>
      </c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</row>
    <row r="108" spans="1:59" ht="22.5" outlineLevel="1" x14ac:dyDescent="0.2">
      <c r="A108" s="176">
        <v>96</v>
      </c>
      <c r="B108" s="177" t="s">
        <v>2748</v>
      </c>
      <c r="C108" s="186" t="s">
        <v>3935</v>
      </c>
      <c r="D108" s="178" t="s">
        <v>1957</v>
      </c>
      <c r="E108" s="179">
        <v>2</v>
      </c>
      <c r="F108" s="174"/>
      <c r="G108" s="181">
        <f t="shared" si="21"/>
        <v>0</v>
      </c>
      <c r="H108" s="157">
        <v>0</v>
      </c>
      <c r="I108" s="156">
        <f t="shared" si="22"/>
        <v>0</v>
      </c>
      <c r="J108" s="157">
        <v>874.65</v>
      </c>
      <c r="K108" s="156">
        <f t="shared" si="23"/>
        <v>1749.3</v>
      </c>
      <c r="L108" s="156">
        <v>15</v>
      </c>
      <c r="M108" s="156">
        <f t="shared" si="24"/>
        <v>0</v>
      </c>
      <c r="N108" s="156">
        <v>0</v>
      </c>
      <c r="O108" s="156">
        <f t="shared" si="25"/>
        <v>0</v>
      </c>
      <c r="P108" s="156">
        <v>0</v>
      </c>
      <c r="Q108" s="156">
        <f t="shared" si="26"/>
        <v>0</v>
      </c>
      <c r="R108" s="156"/>
      <c r="S108" s="156" t="s">
        <v>485</v>
      </c>
      <c r="T108" s="156" t="s">
        <v>382</v>
      </c>
      <c r="U108" s="156">
        <v>0</v>
      </c>
      <c r="V108" s="156">
        <f t="shared" si="27"/>
        <v>0</v>
      </c>
      <c r="W108" s="156"/>
      <c r="X108" s="156" t="s">
        <v>383</v>
      </c>
      <c r="Y108" s="147"/>
      <c r="Z108" s="147"/>
      <c r="AA108" s="147"/>
      <c r="AB108" s="147"/>
      <c r="AC108" s="147"/>
      <c r="AD108" s="147"/>
      <c r="AE108" s="147"/>
      <c r="AF108" s="147" t="s">
        <v>384</v>
      </c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</row>
    <row r="109" spans="1:59" ht="22.5" outlineLevel="1" x14ac:dyDescent="0.2">
      <c r="A109" s="176">
        <v>97</v>
      </c>
      <c r="B109" s="177" t="s">
        <v>2750</v>
      </c>
      <c r="C109" s="186" t="s">
        <v>3936</v>
      </c>
      <c r="D109" s="178" t="s">
        <v>1957</v>
      </c>
      <c r="E109" s="179">
        <v>2</v>
      </c>
      <c r="F109" s="174"/>
      <c r="G109" s="181">
        <f t="shared" si="21"/>
        <v>0</v>
      </c>
      <c r="H109" s="157">
        <v>0</v>
      </c>
      <c r="I109" s="156">
        <f t="shared" si="22"/>
        <v>0</v>
      </c>
      <c r="J109" s="157">
        <v>5880</v>
      </c>
      <c r="K109" s="156">
        <f t="shared" si="23"/>
        <v>11760</v>
      </c>
      <c r="L109" s="156">
        <v>15</v>
      </c>
      <c r="M109" s="156">
        <f t="shared" si="24"/>
        <v>0</v>
      </c>
      <c r="N109" s="156">
        <v>0</v>
      </c>
      <c r="O109" s="156">
        <f t="shared" si="25"/>
        <v>0</v>
      </c>
      <c r="P109" s="156">
        <v>0</v>
      </c>
      <c r="Q109" s="156">
        <f t="shared" si="26"/>
        <v>0</v>
      </c>
      <c r="R109" s="156"/>
      <c r="S109" s="156" t="s">
        <v>485</v>
      </c>
      <c r="T109" s="156" t="s">
        <v>382</v>
      </c>
      <c r="U109" s="156">
        <v>0</v>
      </c>
      <c r="V109" s="156">
        <f t="shared" si="27"/>
        <v>0</v>
      </c>
      <c r="W109" s="156"/>
      <c r="X109" s="156" t="s">
        <v>383</v>
      </c>
      <c r="Y109" s="147"/>
      <c r="Z109" s="147"/>
      <c r="AA109" s="147"/>
      <c r="AB109" s="147"/>
      <c r="AC109" s="147"/>
      <c r="AD109" s="147"/>
      <c r="AE109" s="147"/>
      <c r="AF109" s="147" t="s">
        <v>384</v>
      </c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</row>
    <row r="110" spans="1:59" outlineLevel="1" x14ac:dyDescent="0.2">
      <c r="A110" s="176">
        <v>98</v>
      </c>
      <c r="B110" s="177" t="s">
        <v>2752</v>
      </c>
      <c r="C110" s="186" t="s">
        <v>3861</v>
      </c>
      <c r="D110" s="178" t="s">
        <v>397</v>
      </c>
      <c r="E110" s="179">
        <v>67</v>
      </c>
      <c r="F110" s="174"/>
      <c r="G110" s="181">
        <f t="shared" si="21"/>
        <v>0</v>
      </c>
      <c r="H110" s="157">
        <v>0</v>
      </c>
      <c r="I110" s="156">
        <f t="shared" si="22"/>
        <v>0</v>
      </c>
      <c r="J110" s="157">
        <v>252</v>
      </c>
      <c r="K110" s="156">
        <f t="shared" si="23"/>
        <v>16884</v>
      </c>
      <c r="L110" s="156">
        <v>15</v>
      </c>
      <c r="M110" s="156">
        <f t="shared" si="24"/>
        <v>0</v>
      </c>
      <c r="N110" s="156">
        <v>0</v>
      </c>
      <c r="O110" s="156">
        <f t="shared" si="25"/>
        <v>0</v>
      </c>
      <c r="P110" s="156">
        <v>0</v>
      </c>
      <c r="Q110" s="156">
        <f t="shared" si="26"/>
        <v>0</v>
      </c>
      <c r="R110" s="156"/>
      <c r="S110" s="156" t="s">
        <v>485</v>
      </c>
      <c r="T110" s="156" t="s">
        <v>382</v>
      </c>
      <c r="U110" s="156">
        <v>0</v>
      </c>
      <c r="V110" s="156">
        <f t="shared" si="27"/>
        <v>0</v>
      </c>
      <c r="W110" s="156"/>
      <c r="X110" s="156" t="s">
        <v>383</v>
      </c>
      <c r="Y110" s="147"/>
      <c r="Z110" s="147"/>
      <c r="AA110" s="147"/>
      <c r="AB110" s="147"/>
      <c r="AC110" s="147"/>
      <c r="AD110" s="147"/>
      <c r="AE110" s="147"/>
      <c r="AF110" s="147" t="s">
        <v>384</v>
      </c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</row>
    <row r="111" spans="1:59" outlineLevel="1" x14ac:dyDescent="0.2">
      <c r="A111" s="176">
        <v>99</v>
      </c>
      <c r="B111" s="177" t="s">
        <v>2755</v>
      </c>
      <c r="C111" s="186" t="s">
        <v>3863</v>
      </c>
      <c r="D111" s="178" t="s">
        <v>397</v>
      </c>
      <c r="E111" s="179">
        <v>26</v>
      </c>
      <c r="F111" s="174"/>
      <c r="G111" s="181">
        <f t="shared" si="21"/>
        <v>0</v>
      </c>
      <c r="H111" s="157">
        <v>0</v>
      </c>
      <c r="I111" s="156">
        <f t="shared" si="22"/>
        <v>0</v>
      </c>
      <c r="J111" s="157">
        <v>345.45</v>
      </c>
      <c r="K111" s="156">
        <f t="shared" si="23"/>
        <v>8981.7000000000007</v>
      </c>
      <c r="L111" s="156">
        <v>15</v>
      </c>
      <c r="M111" s="156">
        <f t="shared" si="24"/>
        <v>0</v>
      </c>
      <c r="N111" s="156">
        <v>0</v>
      </c>
      <c r="O111" s="156">
        <f t="shared" si="25"/>
        <v>0</v>
      </c>
      <c r="P111" s="156">
        <v>0</v>
      </c>
      <c r="Q111" s="156">
        <f t="shared" si="26"/>
        <v>0</v>
      </c>
      <c r="R111" s="156"/>
      <c r="S111" s="156" t="s">
        <v>485</v>
      </c>
      <c r="T111" s="156" t="s">
        <v>382</v>
      </c>
      <c r="U111" s="156">
        <v>0</v>
      </c>
      <c r="V111" s="156">
        <f t="shared" si="27"/>
        <v>0</v>
      </c>
      <c r="W111" s="156"/>
      <c r="X111" s="156" t="s">
        <v>383</v>
      </c>
      <c r="Y111" s="147"/>
      <c r="Z111" s="147"/>
      <c r="AA111" s="147"/>
      <c r="AB111" s="147"/>
      <c r="AC111" s="147"/>
      <c r="AD111" s="147"/>
      <c r="AE111" s="147"/>
      <c r="AF111" s="147" t="s">
        <v>384</v>
      </c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</row>
    <row r="112" spans="1:59" outlineLevel="1" x14ac:dyDescent="0.2">
      <c r="A112" s="176">
        <v>100</v>
      </c>
      <c r="B112" s="177" t="s">
        <v>2757</v>
      </c>
      <c r="C112" s="186" t="s">
        <v>3937</v>
      </c>
      <c r="D112" s="178" t="s">
        <v>397</v>
      </c>
      <c r="E112" s="179">
        <v>3</v>
      </c>
      <c r="F112" s="174"/>
      <c r="G112" s="181">
        <f t="shared" si="21"/>
        <v>0</v>
      </c>
      <c r="H112" s="157">
        <v>0</v>
      </c>
      <c r="I112" s="156">
        <f t="shared" si="22"/>
        <v>0</v>
      </c>
      <c r="J112" s="157">
        <v>361.2</v>
      </c>
      <c r="K112" s="156">
        <f t="shared" si="23"/>
        <v>1083.5999999999999</v>
      </c>
      <c r="L112" s="156">
        <v>15</v>
      </c>
      <c r="M112" s="156">
        <f t="shared" si="24"/>
        <v>0</v>
      </c>
      <c r="N112" s="156">
        <v>0</v>
      </c>
      <c r="O112" s="156">
        <f t="shared" si="25"/>
        <v>0</v>
      </c>
      <c r="P112" s="156">
        <v>0</v>
      </c>
      <c r="Q112" s="156">
        <f t="shared" si="26"/>
        <v>0</v>
      </c>
      <c r="R112" s="156"/>
      <c r="S112" s="156" t="s">
        <v>485</v>
      </c>
      <c r="T112" s="156" t="s">
        <v>382</v>
      </c>
      <c r="U112" s="156">
        <v>0</v>
      </c>
      <c r="V112" s="156">
        <f t="shared" si="27"/>
        <v>0</v>
      </c>
      <c r="W112" s="156"/>
      <c r="X112" s="156" t="s">
        <v>383</v>
      </c>
      <c r="Y112" s="147"/>
      <c r="Z112" s="147"/>
      <c r="AA112" s="147"/>
      <c r="AB112" s="147"/>
      <c r="AC112" s="147"/>
      <c r="AD112" s="147"/>
      <c r="AE112" s="147"/>
      <c r="AF112" s="147" t="s">
        <v>384</v>
      </c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</row>
    <row r="113" spans="1:59" outlineLevel="1" x14ac:dyDescent="0.2">
      <c r="A113" s="176">
        <v>101</v>
      </c>
      <c r="B113" s="177" t="s">
        <v>2760</v>
      </c>
      <c r="C113" s="186" t="s">
        <v>3864</v>
      </c>
      <c r="D113" s="178" t="s">
        <v>397</v>
      </c>
      <c r="E113" s="179">
        <v>12</v>
      </c>
      <c r="F113" s="174"/>
      <c r="G113" s="181">
        <f t="shared" si="21"/>
        <v>0</v>
      </c>
      <c r="H113" s="157">
        <v>0</v>
      </c>
      <c r="I113" s="156">
        <f t="shared" si="22"/>
        <v>0</v>
      </c>
      <c r="J113" s="157">
        <v>444.15</v>
      </c>
      <c r="K113" s="156">
        <f t="shared" si="23"/>
        <v>5329.8</v>
      </c>
      <c r="L113" s="156">
        <v>15</v>
      </c>
      <c r="M113" s="156">
        <f t="shared" si="24"/>
        <v>0</v>
      </c>
      <c r="N113" s="156">
        <v>0</v>
      </c>
      <c r="O113" s="156">
        <f t="shared" si="25"/>
        <v>0</v>
      </c>
      <c r="P113" s="156">
        <v>0</v>
      </c>
      <c r="Q113" s="156">
        <f t="shared" si="26"/>
        <v>0</v>
      </c>
      <c r="R113" s="156"/>
      <c r="S113" s="156" t="s">
        <v>485</v>
      </c>
      <c r="T113" s="156" t="s">
        <v>382</v>
      </c>
      <c r="U113" s="156">
        <v>0</v>
      </c>
      <c r="V113" s="156">
        <f t="shared" si="27"/>
        <v>0</v>
      </c>
      <c r="W113" s="156"/>
      <c r="X113" s="156" t="s">
        <v>383</v>
      </c>
      <c r="Y113" s="147"/>
      <c r="Z113" s="147"/>
      <c r="AA113" s="147"/>
      <c r="AB113" s="147"/>
      <c r="AC113" s="147"/>
      <c r="AD113" s="147"/>
      <c r="AE113" s="147"/>
      <c r="AF113" s="147" t="s">
        <v>384</v>
      </c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</row>
    <row r="114" spans="1:59" outlineLevel="1" x14ac:dyDescent="0.2">
      <c r="A114" s="176">
        <v>102</v>
      </c>
      <c r="B114" s="177" t="s">
        <v>2762</v>
      </c>
      <c r="C114" s="186" t="s">
        <v>3865</v>
      </c>
      <c r="D114" s="178" t="s">
        <v>397</v>
      </c>
      <c r="E114" s="179">
        <v>2</v>
      </c>
      <c r="F114" s="174"/>
      <c r="G114" s="181">
        <f t="shared" si="21"/>
        <v>0</v>
      </c>
      <c r="H114" s="157">
        <v>0</v>
      </c>
      <c r="I114" s="156">
        <f t="shared" si="22"/>
        <v>0</v>
      </c>
      <c r="J114" s="157">
        <v>449.4</v>
      </c>
      <c r="K114" s="156">
        <f t="shared" si="23"/>
        <v>898.8</v>
      </c>
      <c r="L114" s="156">
        <v>15</v>
      </c>
      <c r="M114" s="156">
        <f t="shared" si="24"/>
        <v>0</v>
      </c>
      <c r="N114" s="156">
        <v>0</v>
      </c>
      <c r="O114" s="156">
        <f t="shared" si="25"/>
        <v>0</v>
      </c>
      <c r="P114" s="156">
        <v>0</v>
      </c>
      <c r="Q114" s="156">
        <f t="shared" si="26"/>
        <v>0</v>
      </c>
      <c r="R114" s="156"/>
      <c r="S114" s="156" t="s">
        <v>485</v>
      </c>
      <c r="T114" s="156" t="s">
        <v>382</v>
      </c>
      <c r="U114" s="156">
        <v>0</v>
      </c>
      <c r="V114" s="156">
        <f t="shared" si="27"/>
        <v>0</v>
      </c>
      <c r="W114" s="156"/>
      <c r="X114" s="156" t="s">
        <v>383</v>
      </c>
      <c r="Y114" s="147"/>
      <c r="Z114" s="147"/>
      <c r="AA114" s="147"/>
      <c r="AB114" s="147"/>
      <c r="AC114" s="147"/>
      <c r="AD114" s="147"/>
      <c r="AE114" s="147"/>
      <c r="AF114" s="147" t="s">
        <v>384</v>
      </c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</row>
    <row r="115" spans="1:59" outlineLevel="1" x14ac:dyDescent="0.2">
      <c r="A115" s="176">
        <v>103</v>
      </c>
      <c r="B115" s="177" t="s">
        <v>2764</v>
      </c>
      <c r="C115" s="186" t="s">
        <v>3869</v>
      </c>
      <c r="D115" s="178" t="s">
        <v>1957</v>
      </c>
      <c r="E115" s="179">
        <v>17</v>
      </c>
      <c r="F115" s="174"/>
      <c r="G115" s="181">
        <f t="shared" si="21"/>
        <v>0</v>
      </c>
      <c r="H115" s="157">
        <v>0</v>
      </c>
      <c r="I115" s="156">
        <f t="shared" si="22"/>
        <v>0</v>
      </c>
      <c r="J115" s="157">
        <v>220.5</v>
      </c>
      <c r="K115" s="156">
        <f t="shared" si="23"/>
        <v>3748.5</v>
      </c>
      <c r="L115" s="156">
        <v>15</v>
      </c>
      <c r="M115" s="156">
        <f t="shared" si="24"/>
        <v>0</v>
      </c>
      <c r="N115" s="156">
        <v>0</v>
      </c>
      <c r="O115" s="156">
        <f t="shared" si="25"/>
        <v>0</v>
      </c>
      <c r="P115" s="156">
        <v>0</v>
      </c>
      <c r="Q115" s="156">
        <f t="shared" si="26"/>
        <v>0</v>
      </c>
      <c r="R115" s="156"/>
      <c r="S115" s="156" t="s">
        <v>485</v>
      </c>
      <c r="T115" s="156" t="s">
        <v>382</v>
      </c>
      <c r="U115" s="156">
        <v>0</v>
      </c>
      <c r="V115" s="156">
        <f t="shared" si="27"/>
        <v>0</v>
      </c>
      <c r="W115" s="156"/>
      <c r="X115" s="156" t="s">
        <v>383</v>
      </c>
      <c r="Y115" s="147"/>
      <c r="Z115" s="147"/>
      <c r="AA115" s="147"/>
      <c r="AB115" s="147"/>
      <c r="AC115" s="147"/>
      <c r="AD115" s="147"/>
      <c r="AE115" s="147"/>
      <c r="AF115" s="147" t="s">
        <v>384</v>
      </c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</row>
    <row r="116" spans="1:59" outlineLevel="1" x14ac:dyDescent="0.2">
      <c r="A116" s="176">
        <v>104</v>
      </c>
      <c r="B116" s="177" t="s">
        <v>2766</v>
      </c>
      <c r="C116" s="186" t="s">
        <v>3938</v>
      </c>
      <c r="D116" s="178" t="s">
        <v>1957</v>
      </c>
      <c r="E116" s="179">
        <v>3</v>
      </c>
      <c r="F116" s="174"/>
      <c r="G116" s="181">
        <f t="shared" si="21"/>
        <v>0</v>
      </c>
      <c r="H116" s="157">
        <v>0</v>
      </c>
      <c r="I116" s="156">
        <f t="shared" si="22"/>
        <v>0</v>
      </c>
      <c r="J116" s="157">
        <v>354.9</v>
      </c>
      <c r="K116" s="156">
        <f t="shared" si="23"/>
        <v>1064.7</v>
      </c>
      <c r="L116" s="156">
        <v>15</v>
      </c>
      <c r="M116" s="156">
        <f t="shared" si="24"/>
        <v>0</v>
      </c>
      <c r="N116" s="156">
        <v>0</v>
      </c>
      <c r="O116" s="156">
        <f t="shared" si="25"/>
        <v>0</v>
      </c>
      <c r="P116" s="156">
        <v>0</v>
      </c>
      <c r="Q116" s="156">
        <f t="shared" si="26"/>
        <v>0</v>
      </c>
      <c r="R116" s="156"/>
      <c r="S116" s="156" t="s">
        <v>485</v>
      </c>
      <c r="T116" s="156" t="s">
        <v>382</v>
      </c>
      <c r="U116" s="156">
        <v>0</v>
      </c>
      <c r="V116" s="156">
        <f t="shared" si="27"/>
        <v>0</v>
      </c>
      <c r="W116" s="156"/>
      <c r="X116" s="156" t="s">
        <v>383</v>
      </c>
      <c r="Y116" s="147"/>
      <c r="Z116" s="147"/>
      <c r="AA116" s="147"/>
      <c r="AB116" s="147"/>
      <c r="AC116" s="147"/>
      <c r="AD116" s="147"/>
      <c r="AE116" s="147"/>
      <c r="AF116" s="147" t="s">
        <v>384</v>
      </c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</row>
    <row r="117" spans="1:59" outlineLevel="1" x14ac:dyDescent="0.2">
      <c r="A117" s="176">
        <v>105</v>
      </c>
      <c r="B117" s="177" t="s">
        <v>2768</v>
      </c>
      <c r="C117" s="186" t="s">
        <v>3939</v>
      </c>
      <c r="D117" s="178" t="s">
        <v>1957</v>
      </c>
      <c r="E117" s="179">
        <v>1</v>
      </c>
      <c r="F117" s="174"/>
      <c r="G117" s="181">
        <f t="shared" si="21"/>
        <v>0</v>
      </c>
      <c r="H117" s="157">
        <v>0</v>
      </c>
      <c r="I117" s="156">
        <f t="shared" si="22"/>
        <v>0</v>
      </c>
      <c r="J117" s="157">
        <v>674.1</v>
      </c>
      <c r="K117" s="156">
        <f t="shared" si="23"/>
        <v>674.1</v>
      </c>
      <c r="L117" s="156">
        <v>15</v>
      </c>
      <c r="M117" s="156">
        <f t="shared" si="24"/>
        <v>0</v>
      </c>
      <c r="N117" s="156">
        <v>0</v>
      </c>
      <c r="O117" s="156">
        <f t="shared" si="25"/>
        <v>0</v>
      </c>
      <c r="P117" s="156">
        <v>0</v>
      </c>
      <c r="Q117" s="156">
        <f t="shared" si="26"/>
        <v>0</v>
      </c>
      <c r="R117" s="156"/>
      <c r="S117" s="156" t="s">
        <v>485</v>
      </c>
      <c r="T117" s="156" t="s">
        <v>382</v>
      </c>
      <c r="U117" s="156">
        <v>0</v>
      </c>
      <c r="V117" s="156">
        <f t="shared" si="27"/>
        <v>0</v>
      </c>
      <c r="W117" s="156"/>
      <c r="X117" s="156" t="s">
        <v>383</v>
      </c>
      <c r="Y117" s="147"/>
      <c r="Z117" s="147"/>
      <c r="AA117" s="147"/>
      <c r="AB117" s="147"/>
      <c r="AC117" s="147"/>
      <c r="AD117" s="147"/>
      <c r="AE117" s="147"/>
      <c r="AF117" s="147" t="s">
        <v>384</v>
      </c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</row>
    <row r="118" spans="1:59" outlineLevel="1" x14ac:dyDescent="0.2">
      <c r="A118" s="176">
        <v>106</v>
      </c>
      <c r="B118" s="177" t="s">
        <v>2770</v>
      </c>
      <c r="C118" s="186" t="s">
        <v>3940</v>
      </c>
      <c r="D118" s="178" t="s">
        <v>1957</v>
      </c>
      <c r="E118" s="179">
        <v>2</v>
      </c>
      <c r="F118" s="174"/>
      <c r="G118" s="181">
        <f t="shared" si="21"/>
        <v>0</v>
      </c>
      <c r="H118" s="157">
        <v>0</v>
      </c>
      <c r="I118" s="156">
        <f t="shared" si="22"/>
        <v>0</v>
      </c>
      <c r="J118" s="157">
        <v>689.85</v>
      </c>
      <c r="K118" s="156">
        <f t="shared" si="23"/>
        <v>1379.7</v>
      </c>
      <c r="L118" s="156">
        <v>15</v>
      </c>
      <c r="M118" s="156">
        <f t="shared" si="24"/>
        <v>0</v>
      </c>
      <c r="N118" s="156">
        <v>0</v>
      </c>
      <c r="O118" s="156">
        <f t="shared" si="25"/>
        <v>0</v>
      </c>
      <c r="P118" s="156">
        <v>0</v>
      </c>
      <c r="Q118" s="156">
        <f t="shared" si="26"/>
        <v>0</v>
      </c>
      <c r="R118" s="156"/>
      <c r="S118" s="156" t="s">
        <v>485</v>
      </c>
      <c r="T118" s="156" t="s">
        <v>382</v>
      </c>
      <c r="U118" s="156">
        <v>0</v>
      </c>
      <c r="V118" s="156">
        <f t="shared" si="27"/>
        <v>0</v>
      </c>
      <c r="W118" s="156"/>
      <c r="X118" s="156" t="s">
        <v>383</v>
      </c>
      <c r="Y118" s="147"/>
      <c r="Z118" s="147"/>
      <c r="AA118" s="147"/>
      <c r="AB118" s="147"/>
      <c r="AC118" s="147"/>
      <c r="AD118" s="147"/>
      <c r="AE118" s="147"/>
      <c r="AF118" s="147" t="s">
        <v>384</v>
      </c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</row>
    <row r="119" spans="1:59" outlineLevel="1" x14ac:dyDescent="0.2">
      <c r="A119" s="176">
        <v>107</v>
      </c>
      <c r="B119" s="177" t="s">
        <v>2771</v>
      </c>
      <c r="C119" s="186" t="s">
        <v>3873</v>
      </c>
      <c r="D119" s="178" t="s">
        <v>1957</v>
      </c>
      <c r="E119" s="179">
        <v>6</v>
      </c>
      <c r="F119" s="174"/>
      <c r="G119" s="181">
        <f t="shared" si="21"/>
        <v>0</v>
      </c>
      <c r="H119" s="157">
        <v>0</v>
      </c>
      <c r="I119" s="156">
        <f t="shared" si="22"/>
        <v>0</v>
      </c>
      <c r="J119" s="157">
        <v>180.6</v>
      </c>
      <c r="K119" s="156">
        <f t="shared" si="23"/>
        <v>1083.5999999999999</v>
      </c>
      <c r="L119" s="156">
        <v>15</v>
      </c>
      <c r="M119" s="156">
        <f t="shared" si="24"/>
        <v>0</v>
      </c>
      <c r="N119" s="156">
        <v>0</v>
      </c>
      <c r="O119" s="156">
        <f t="shared" si="25"/>
        <v>0</v>
      </c>
      <c r="P119" s="156">
        <v>0</v>
      </c>
      <c r="Q119" s="156">
        <f t="shared" si="26"/>
        <v>0</v>
      </c>
      <c r="R119" s="156"/>
      <c r="S119" s="156" t="s">
        <v>485</v>
      </c>
      <c r="T119" s="156" t="s">
        <v>382</v>
      </c>
      <c r="U119" s="156">
        <v>0</v>
      </c>
      <c r="V119" s="156">
        <f t="shared" si="27"/>
        <v>0</v>
      </c>
      <c r="W119" s="156"/>
      <c r="X119" s="156" t="s">
        <v>383</v>
      </c>
      <c r="Y119" s="147"/>
      <c r="Z119" s="147"/>
      <c r="AA119" s="147"/>
      <c r="AB119" s="147"/>
      <c r="AC119" s="147"/>
      <c r="AD119" s="147"/>
      <c r="AE119" s="147"/>
      <c r="AF119" s="147" t="s">
        <v>384</v>
      </c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</row>
    <row r="120" spans="1:59" outlineLevel="1" x14ac:dyDescent="0.2">
      <c r="A120" s="176">
        <v>108</v>
      </c>
      <c r="B120" s="177" t="s">
        <v>2772</v>
      </c>
      <c r="C120" s="186" t="s">
        <v>3941</v>
      </c>
      <c r="D120" s="178" t="s">
        <v>1957</v>
      </c>
      <c r="E120" s="179">
        <v>15</v>
      </c>
      <c r="F120" s="174"/>
      <c r="G120" s="181">
        <f t="shared" si="21"/>
        <v>0</v>
      </c>
      <c r="H120" s="157">
        <v>0</v>
      </c>
      <c r="I120" s="156">
        <f t="shared" si="22"/>
        <v>0</v>
      </c>
      <c r="J120" s="157">
        <v>227.85</v>
      </c>
      <c r="K120" s="156">
        <f t="shared" si="23"/>
        <v>3417.75</v>
      </c>
      <c r="L120" s="156">
        <v>15</v>
      </c>
      <c r="M120" s="156">
        <f t="shared" si="24"/>
        <v>0</v>
      </c>
      <c r="N120" s="156">
        <v>0</v>
      </c>
      <c r="O120" s="156">
        <f t="shared" si="25"/>
        <v>0</v>
      </c>
      <c r="P120" s="156">
        <v>0</v>
      </c>
      <c r="Q120" s="156">
        <f t="shared" si="26"/>
        <v>0</v>
      </c>
      <c r="R120" s="156"/>
      <c r="S120" s="156" t="s">
        <v>485</v>
      </c>
      <c r="T120" s="156" t="s">
        <v>382</v>
      </c>
      <c r="U120" s="156">
        <v>0</v>
      </c>
      <c r="V120" s="156">
        <f t="shared" si="27"/>
        <v>0</v>
      </c>
      <c r="W120" s="156"/>
      <c r="X120" s="156" t="s">
        <v>383</v>
      </c>
      <c r="Y120" s="147"/>
      <c r="Z120" s="147"/>
      <c r="AA120" s="147"/>
      <c r="AB120" s="147"/>
      <c r="AC120" s="147"/>
      <c r="AD120" s="147"/>
      <c r="AE120" s="147"/>
      <c r="AF120" s="147" t="s">
        <v>384</v>
      </c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</row>
    <row r="121" spans="1:59" outlineLevel="1" x14ac:dyDescent="0.2">
      <c r="A121" s="176">
        <v>109</v>
      </c>
      <c r="B121" s="177" t="s">
        <v>2774</v>
      </c>
      <c r="C121" s="186" t="s">
        <v>3942</v>
      </c>
      <c r="D121" s="178" t="s">
        <v>1957</v>
      </c>
      <c r="E121" s="179">
        <v>2</v>
      </c>
      <c r="F121" s="174"/>
      <c r="G121" s="181">
        <f t="shared" si="21"/>
        <v>0</v>
      </c>
      <c r="H121" s="157">
        <v>0</v>
      </c>
      <c r="I121" s="156">
        <f t="shared" si="22"/>
        <v>0</v>
      </c>
      <c r="J121" s="157">
        <v>425.25</v>
      </c>
      <c r="K121" s="156">
        <f t="shared" si="23"/>
        <v>850.5</v>
      </c>
      <c r="L121" s="156">
        <v>15</v>
      </c>
      <c r="M121" s="156">
        <f t="shared" si="24"/>
        <v>0</v>
      </c>
      <c r="N121" s="156">
        <v>0</v>
      </c>
      <c r="O121" s="156">
        <f t="shared" si="25"/>
        <v>0</v>
      </c>
      <c r="P121" s="156">
        <v>0</v>
      </c>
      <c r="Q121" s="156">
        <f t="shared" si="26"/>
        <v>0</v>
      </c>
      <c r="R121" s="156"/>
      <c r="S121" s="156" t="s">
        <v>485</v>
      </c>
      <c r="T121" s="156" t="s">
        <v>382</v>
      </c>
      <c r="U121" s="156">
        <v>0</v>
      </c>
      <c r="V121" s="156">
        <f t="shared" si="27"/>
        <v>0</v>
      </c>
      <c r="W121" s="156"/>
      <c r="X121" s="156" t="s">
        <v>383</v>
      </c>
      <c r="Y121" s="147"/>
      <c r="Z121" s="147"/>
      <c r="AA121" s="147"/>
      <c r="AB121" s="147"/>
      <c r="AC121" s="147"/>
      <c r="AD121" s="147"/>
      <c r="AE121" s="147"/>
      <c r="AF121" s="147" t="s">
        <v>384</v>
      </c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</row>
    <row r="122" spans="1:59" outlineLevel="1" x14ac:dyDescent="0.2">
      <c r="A122" s="176">
        <v>110</v>
      </c>
      <c r="B122" s="177" t="s">
        <v>2780</v>
      </c>
      <c r="C122" s="186" t="s">
        <v>3943</v>
      </c>
      <c r="D122" s="178" t="s">
        <v>1957</v>
      </c>
      <c r="E122" s="179">
        <v>2</v>
      </c>
      <c r="F122" s="174"/>
      <c r="G122" s="181">
        <f t="shared" si="21"/>
        <v>0</v>
      </c>
      <c r="H122" s="157">
        <v>0</v>
      </c>
      <c r="I122" s="156">
        <f t="shared" si="22"/>
        <v>0</v>
      </c>
      <c r="J122" s="157">
        <v>376.95</v>
      </c>
      <c r="K122" s="156">
        <f t="shared" si="23"/>
        <v>753.9</v>
      </c>
      <c r="L122" s="156">
        <v>15</v>
      </c>
      <c r="M122" s="156">
        <f t="shared" si="24"/>
        <v>0</v>
      </c>
      <c r="N122" s="156">
        <v>0</v>
      </c>
      <c r="O122" s="156">
        <f t="shared" si="25"/>
        <v>0</v>
      </c>
      <c r="P122" s="156">
        <v>0</v>
      </c>
      <c r="Q122" s="156">
        <f t="shared" si="26"/>
        <v>0</v>
      </c>
      <c r="R122" s="156"/>
      <c r="S122" s="156" t="s">
        <v>485</v>
      </c>
      <c r="T122" s="156" t="s">
        <v>382</v>
      </c>
      <c r="U122" s="156">
        <v>0</v>
      </c>
      <c r="V122" s="156">
        <f t="shared" si="27"/>
        <v>0</v>
      </c>
      <c r="W122" s="156"/>
      <c r="X122" s="156" t="s">
        <v>383</v>
      </c>
      <c r="Y122" s="147"/>
      <c r="Z122" s="147"/>
      <c r="AA122" s="147"/>
      <c r="AB122" s="147"/>
      <c r="AC122" s="147"/>
      <c r="AD122" s="147"/>
      <c r="AE122" s="147"/>
      <c r="AF122" s="147" t="s">
        <v>384</v>
      </c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</row>
    <row r="123" spans="1:59" outlineLevel="1" x14ac:dyDescent="0.2">
      <c r="A123" s="176">
        <v>111</v>
      </c>
      <c r="B123" s="177" t="s">
        <v>2782</v>
      </c>
      <c r="C123" s="186" t="s">
        <v>3877</v>
      </c>
      <c r="D123" s="178" t="s">
        <v>1957</v>
      </c>
      <c r="E123" s="179">
        <v>7</v>
      </c>
      <c r="F123" s="174"/>
      <c r="G123" s="181">
        <f t="shared" si="21"/>
        <v>0</v>
      </c>
      <c r="H123" s="157">
        <v>0</v>
      </c>
      <c r="I123" s="156">
        <f t="shared" si="22"/>
        <v>0</v>
      </c>
      <c r="J123" s="157">
        <v>345.45</v>
      </c>
      <c r="K123" s="156">
        <f t="shared" si="23"/>
        <v>2418.15</v>
      </c>
      <c r="L123" s="156">
        <v>15</v>
      </c>
      <c r="M123" s="156">
        <f t="shared" si="24"/>
        <v>0</v>
      </c>
      <c r="N123" s="156">
        <v>0</v>
      </c>
      <c r="O123" s="156">
        <f t="shared" si="25"/>
        <v>0</v>
      </c>
      <c r="P123" s="156">
        <v>0</v>
      </c>
      <c r="Q123" s="156">
        <f t="shared" si="26"/>
        <v>0</v>
      </c>
      <c r="R123" s="156"/>
      <c r="S123" s="156" t="s">
        <v>485</v>
      </c>
      <c r="T123" s="156" t="s">
        <v>382</v>
      </c>
      <c r="U123" s="156">
        <v>0</v>
      </c>
      <c r="V123" s="156">
        <f t="shared" si="27"/>
        <v>0</v>
      </c>
      <c r="W123" s="156"/>
      <c r="X123" s="156" t="s">
        <v>383</v>
      </c>
      <c r="Y123" s="147"/>
      <c r="Z123" s="147"/>
      <c r="AA123" s="147"/>
      <c r="AB123" s="147"/>
      <c r="AC123" s="147"/>
      <c r="AD123" s="147"/>
      <c r="AE123" s="147"/>
      <c r="AF123" s="147" t="s">
        <v>384</v>
      </c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</row>
    <row r="124" spans="1:59" outlineLevel="1" x14ac:dyDescent="0.2">
      <c r="A124" s="176">
        <v>112</v>
      </c>
      <c r="B124" s="177" t="s">
        <v>2784</v>
      </c>
      <c r="C124" s="186" t="s">
        <v>3879</v>
      </c>
      <c r="D124" s="178" t="s">
        <v>1957</v>
      </c>
      <c r="E124" s="179">
        <v>15</v>
      </c>
      <c r="F124" s="174"/>
      <c r="G124" s="181">
        <f t="shared" si="21"/>
        <v>0</v>
      </c>
      <c r="H124" s="157">
        <v>0</v>
      </c>
      <c r="I124" s="156">
        <f t="shared" si="22"/>
        <v>0</v>
      </c>
      <c r="J124" s="157">
        <v>435.75</v>
      </c>
      <c r="K124" s="156">
        <f t="shared" si="23"/>
        <v>6536.25</v>
      </c>
      <c r="L124" s="156">
        <v>15</v>
      </c>
      <c r="M124" s="156">
        <f t="shared" si="24"/>
        <v>0</v>
      </c>
      <c r="N124" s="156">
        <v>0</v>
      </c>
      <c r="O124" s="156">
        <f t="shared" si="25"/>
        <v>0</v>
      </c>
      <c r="P124" s="156">
        <v>0</v>
      </c>
      <c r="Q124" s="156">
        <f t="shared" si="26"/>
        <v>0</v>
      </c>
      <c r="R124" s="156"/>
      <c r="S124" s="156" t="s">
        <v>485</v>
      </c>
      <c r="T124" s="156" t="s">
        <v>382</v>
      </c>
      <c r="U124" s="156">
        <v>0</v>
      </c>
      <c r="V124" s="156">
        <f t="shared" si="27"/>
        <v>0</v>
      </c>
      <c r="W124" s="156"/>
      <c r="X124" s="156" t="s">
        <v>383</v>
      </c>
      <c r="Y124" s="147"/>
      <c r="Z124" s="147"/>
      <c r="AA124" s="147"/>
      <c r="AB124" s="147"/>
      <c r="AC124" s="147"/>
      <c r="AD124" s="147"/>
      <c r="AE124" s="147"/>
      <c r="AF124" s="147" t="s">
        <v>384</v>
      </c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</row>
    <row r="125" spans="1:59" outlineLevel="1" x14ac:dyDescent="0.2">
      <c r="A125" s="176">
        <v>113</v>
      </c>
      <c r="B125" s="177" t="s">
        <v>2785</v>
      </c>
      <c r="C125" s="186" t="s">
        <v>3880</v>
      </c>
      <c r="D125" s="178" t="s">
        <v>1957</v>
      </c>
      <c r="E125" s="179">
        <v>2</v>
      </c>
      <c r="F125" s="174"/>
      <c r="G125" s="181">
        <f t="shared" si="21"/>
        <v>0</v>
      </c>
      <c r="H125" s="157">
        <v>0</v>
      </c>
      <c r="I125" s="156">
        <f t="shared" si="22"/>
        <v>0</v>
      </c>
      <c r="J125" s="157">
        <v>497.7</v>
      </c>
      <c r="K125" s="156">
        <f t="shared" si="23"/>
        <v>995.4</v>
      </c>
      <c r="L125" s="156">
        <v>15</v>
      </c>
      <c r="M125" s="156">
        <f t="shared" si="24"/>
        <v>0</v>
      </c>
      <c r="N125" s="156">
        <v>0</v>
      </c>
      <c r="O125" s="156">
        <f t="shared" si="25"/>
        <v>0</v>
      </c>
      <c r="P125" s="156">
        <v>0</v>
      </c>
      <c r="Q125" s="156">
        <f t="shared" si="26"/>
        <v>0</v>
      </c>
      <c r="R125" s="156"/>
      <c r="S125" s="156" t="s">
        <v>485</v>
      </c>
      <c r="T125" s="156" t="s">
        <v>382</v>
      </c>
      <c r="U125" s="156">
        <v>0</v>
      </c>
      <c r="V125" s="156">
        <f t="shared" si="27"/>
        <v>0</v>
      </c>
      <c r="W125" s="156"/>
      <c r="X125" s="156" t="s">
        <v>383</v>
      </c>
      <c r="Y125" s="147"/>
      <c r="Z125" s="147"/>
      <c r="AA125" s="147"/>
      <c r="AB125" s="147"/>
      <c r="AC125" s="147"/>
      <c r="AD125" s="147"/>
      <c r="AE125" s="147"/>
      <c r="AF125" s="147" t="s">
        <v>384</v>
      </c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</row>
    <row r="126" spans="1:59" outlineLevel="1" x14ac:dyDescent="0.2">
      <c r="A126" s="176">
        <v>114</v>
      </c>
      <c r="B126" s="177" t="s">
        <v>2606</v>
      </c>
      <c r="C126" s="186" t="s">
        <v>3944</v>
      </c>
      <c r="D126" s="178" t="s">
        <v>1957</v>
      </c>
      <c r="E126" s="179">
        <v>1</v>
      </c>
      <c r="F126" s="174"/>
      <c r="G126" s="181">
        <f t="shared" si="21"/>
        <v>0</v>
      </c>
      <c r="H126" s="157">
        <v>0</v>
      </c>
      <c r="I126" s="156">
        <f t="shared" si="22"/>
        <v>0</v>
      </c>
      <c r="J126" s="157">
        <v>474.6</v>
      </c>
      <c r="K126" s="156">
        <f t="shared" si="23"/>
        <v>474.6</v>
      </c>
      <c r="L126" s="156">
        <v>15</v>
      </c>
      <c r="M126" s="156">
        <f t="shared" si="24"/>
        <v>0</v>
      </c>
      <c r="N126" s="156">
        <v>0</v>
      </c>
      <c r="O126" s="156">
        <f t="shared" si="25"/>
        <v>0</v>
      </c>
      <c r="P126" s="156">
        <v>0</v>
      </c>
      <c r="Q126" s="156">
        <f t="shared" si="26"/>
        <v>0</v>
      </c>
      <c r="R126" s="156"/>
      <c r="S126" s="156" t="s">
        <v>485</v>
      </c>
      <c r="T126" s="156" t="s">
        <v>382</v>
      </c>
      <c r="U126" s="156">
        <v>0</v>
      </c>
      <c r="V126" s="156">
        <f t="shared" si="27"/>
        <v>0</v>
      </c>
      <c r="W126" s="156"/>
      <c r="X126" s="156" t="s">
        <v>383</v>
      </c>
      <c r="Y126" s="147"/>
      <c r="Z126" s="147"/>
      <c r="AA126" s="147"/>
      <c r="AB126" s="147"/>
      <c r="AC126" s="147"/>
      <c r="AD126" s="147"/>
      <c r="AE126" s="147"/>
      <c r="AF126" s="147" t="s">
        <v>384</v>
      </c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</row>
    <row r="127" spans="1:59" outlineLevel="1" x14ac:dyDescent="0.2">
      <c r="A127" s="176">
        <v>115</v>
      </c>
      <c r="B127" s="177" t="s">
        <v>2788</v>
      </c>
      <c r="C127" s="186" t="s">
        <v>3945</v>
      </c>
      <c r="D127" s="178" t="s">
        <v>1957</v>
      </c>
      <c r="E127" s="179">
        <v>1</v>
      </c>
      <c r="F127" s="174"/>
      <c r="G127" s="181">
        <f t="shared" si="21"/>
        <v>0</v>
      </c>
      <c r="H127" s="157">
        <v>0</v>
      </c>
      <c r="I127" s="156">
        <f t="shared" si="22"/>
        <v>0</v>
      </c>
      <c r="J127" s="157">
        <v>563.85</v>
      </c>
      <c r="K127" s="156">
        <f t="shared" si="23"/>
        <v>563.85</v>
      </c>
      <c r="L127" s="156">
        <v>15</v>
      </c>
      <c r="M127" s="156">
        <f t="shared" si="24"/>
        <v>0</v>
      </c>
      <c r="N127" s="156">
        <v>0</v>
      </c>
      <c r="O127" s="156">
        <f t="shared" si="25"/>
        <v>0</v>
      </c>
      <c r="P127" s="156">
        <v>0</v>
      </c>
      <c r="Q127" s="156">
        <f t="shared" si="26"/>
        <v>0</v>
      </c>
      <c r="R127" s="156"/>
      <c r="S127" s="156" t="s">
        <v>485</v>
      </c>
      <c r="T127" s="156" t="s">
        <v>382</v>
      </c>
      <c r="U127" s="156">
        <v>0</v>
      </c>
      <c r="V127" s="156">
        <f t="shared" si="27"/>
        <v>0</v>
      </c>
      <c r="W127" s="156"/>
      <c r="X127" s="156" t="s">
        <v>383</v>
      </c>
      <c r="Y127" s="147"/>
      <c r="Z127" s="147"/>
      <c r="AA127" s="147"/>
      <c r="AB127" s="147"/>
      <c r="AC127" s="147"/>
      <c r="AD127" s="147"/>
      <c r="AE127" s="147"/>
      <c r="AF127" s="147" t="s">
        <v>384</v>
      </c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</row>
    <row r="128" spans="1:59" outlineLevel="1" x14ac:dyDescent="0.2">
      <c r="A128" s="176">
        <v>116</v>
      </c>
      <c r="B128" s="177" t="s">
        <v>2789</v>
      </c>
      <c r="C128" s="186" t="s">
        <v>3946</v>
      </c>
      <c r="D128" s="178" t="s">
        <v>1957</v>
      </c>
      <c r="E128" s="179">
        <v>1</v>
      </c>
      <c r="F128" s="174"/>
      <c r="G128" s="181">
        <f t="shared" si="21"/>
        <v>0</v>
      </c>
      <c r="H128" s="157">
        <v>0</v>
      </c>
      <c r="I128" s="156">
        <f t="shared" si="22"/>
        <v>0</v>
      </c>
      <c r="J128" s="157">
        <v>560.70000000000005</v>
      </c>
      <c r="K128" s="156">
        <f t="shared" si="23"/>
        <v>560.70000000000005</v>
      </c>
      <c r="L128" s="156">
        <v>15</v>
      </c>
      <c r="M128" s="156">
        <f t="shared" si="24"/>
        <v>0</v>
      </c>
      <c r="N128" s="156">
        <v>0</v>
      </c>
      <c r="O128" s="156">
        <f t="shared" si="25"/>
        <v>0</v>
      </c>
      <c r="P128" s="156">
        <v>0</v>
      </c>
      <c r="Q128" s="156">
        <f t="shared" si="26"/>
        <v>0</v>
      </c>
      <c r="R128" s="156"/>
      <c r="S128" s="156" t="s">
        <v>485</v>
      </c>
      <c r="T128" s="156" t="s">
        <v>382</v>
      </c>
      <c r="U128" s="156">
        <v>0</v>
      </c>
      <c r="V128" s="156">
        <f t="shared" si="27"/>
        <v>0</v>
      </c>
      <c r="W128" s="156"/>
      <c r="X128" s="156" t="s">
        <v>383</v>
      </c>
      <c r="Y128" s="147"/>
      <c r="Z128" s="147"/>
      <c r="AA128" s="147"/>
      <c r="AB128" s="147"/>
      <c r="AC128" s="147"/>
      <c r="AD128" s="147"/>
      <c r="AE128" s="147"/>
      <c r="AF128" s="147" t="s">
        <v>384</v>
      </c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</row>
    <row r="129" spans="1:59" outlineLevel="1" x14ac:dyDescent="0.2">
      <c r="A129" s="176">
        <v>117</v>
      </c>
      <c r="B129" s="177" t="s">
        <v>2791</v>
      </c>
      <c r="C129" s="186" t="s">
        <v>3881</v>
      </c>
      <c r="D129" s="178" t="s">
        <v>1957</v>
      </c>
      <c r="E129" s="179">
        <v>2</v>
      </c>
      <c r="F129" s="174"/>
      <c r="G129" s="181">
        <f t="shared" si="21"/>
        <v>0</v>
      </c>
      <c r="H129" s="157">
        <v>0</v>
      </c>
      <c r="I129" s="156">
        <f t="shared" si="22"/>
        <v>0</v>
      </c>
      <c r="J129" s="157">
        <v>562.79999999999995</v>
      </c>
      <c r="K129" s="156">
        <f t="shared" si="23"/>
        <v>1125.5999999999999</v>
      </c>
      <c r="L129" s="156">
        <v>15</v>
      </c>
      <c r="M129" s="156">
        <f t="shared" si="24"/>
        <v>0</v>
      </c>
      <c r="N129" s="156">
        <v>0</v>
      </c>
      <c r="O129" s="156">
        <f t="shared" si="25"/>
        <v>0</v>
      </c>
      <c r="P129" s="156">
        <v>0</v>
      </c>
      <c r="Q129" s="156">
        <f t="shared" si="26"/>
        <v>0</v>
      </c>
      <c r="R129" s="156"/>
      <c r="S129" s="156" t="s">
        <v>485</v>
      </c>
      <c r="T129" s="156" t="s">
        <v>382</v>
      </c>
      <c r="U129" s="156">
        <v>0</v>
      </c>
      <c r="V129" s="156">
        <f t="shared" si="27"/>
        <v>0</v>
      </c>
      <c r="W129" s="156"/>
      <c r="X129" s="156" t="s">
        <v>383</v>
      </c>
      <c r="Y129" s="147"/>
      <c r="Z129" s="147"/>
      <c r="AA129" s="147"/>
      <c r="AB129" s="147"/>
      <c r="AC129" s="147"/>
      <c r="AD129" s="147"/>
      <c r="AE129" s="147"/>
      <c r="AF129" s="147" t="s">
        <v>384</v>
      </c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</row>
    <row r="130" spans="1:59" outlineLevel="1" x14ac:dyDescent="0.2">
      <c r="A130" s="176">
        <v>118</v>
      </c>
      <c r="B130" s="177" t="s">
        <v>2793</v>
      </c>
      <c r="C130" s="186" t="s">
        <v>3947</v>
      </c>
      <c r="D130" s="178" t="s">
        <v>1957</v>
      </c>
      <c r="E130" s="179">
        <v>3</v>
      </c>
      <c r="F130" s="174"/>
      <c r="G130" s="181">
        <f t="shared" si="21"/>
        <v>0</v>
      </c>
      <c r="H130" s="157">
        <v>0</v>
      </c>
      <c r="I130" s="156">
        <f t="shared" si="22"/>
        <v>0</v>
      </c>
      <c r="J130" s="157">
        <v>574.35</v>
      </c>
      <c r="K130" s="156">
        <f t="shared" si="23"/>
        <v>1723.05</v>
      </c>
      <c r="L130" s="156">
        <v>15</v>
      </c>
      <c r="M130" s="156">
        <f t="shared" si="24"/>
        <v>0</v>
      </c>
      <c r="N130" s="156">
        <v>0</v>
      </c>
      <c r="O130" s="156">
        <f t="shared" si="25"/>
        <v>0</v>
      </c>
      <c r="P130" s="156">
        <v>0</v>
      </c>
      <c r="Q130" s="156">
        <f t="shared" si="26"/>
        <v>0</v>
      </c>
      <c r="R130" s="156"/>
      <c r="S130" s="156" t="s">
        <v>485</v>
      </c>
      <c r="T130" s="156" t="s">
        <v>382</v>
      </c>
      <c r="U130" s="156">
        <v>0</v>
      </c>
      <c r="V130" s="156">
        <f t="shared" si="27"/>
        <v>0</v>
      </c>
      <c r="W130" s="156"/>
      <c r="X130" s="156" t="s">
        <v>383</v>
      </c>
      <c r="Y130" s="147"/>
      <c r="Z130" s="147"/>
      <c r="AA130" s="147"/>
      <c r="AB130" s="147"/>
      <c r="AC130" s="147"/>
      <c r="AD130" s="147"/>
      <c r="AE130" s="147"/>
      <c r="AF130" s="147" t="s">
        <v>384</v>
      </c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</row>
    <row r="131" spans="1:59" outlineLevel="1" x14ac:dyDescent="0.2">
      <c r="A131" s="176">
        <v>119</v>
      </c>
      <c r="B131" s="177" t="s">
        <v>2794</v>
      </c>
      <c r="C131" s="186" t="s">
        <v>3882</v>
      </c>
      <c r="D131" s="178" t="s">
        <v>1957</v>
      </c>
      <c r="E131" s="179">
        <v>1</v>
      </c>
      <c r="F131" s="174"/>
      <c r="G131" s="181">
        <f t="shared" si="21"/>
        <v>0</v>
      </c>
      <c r="H131" s="157">
        <v>0</v>
      </c>
      <c r="I131" s="156">
        <f t="shared" si="22"/>
        <v>0</v>
      </c>
      <c r="J131" s="157">
        <v>717.15</v>
      </c>
      <c r="K131" s="156">
        <f t="shared" si="23"/>
        <v>717.15</v>
      </c>
      <c r="L131" s="156">
        <v>15</v>
      </c>
      <c r="M131" s="156">
        <f t="shared" si="24"/>
        <v>0</v>
      </c>
      <c r="N131" s="156">
        <v>0</v>
      </c>
      <c r="O131" s="156">
        <f t="shared" si="25"/>
        <v>0</v>
      </c>
      <c r="P131" s="156">
        <v>0</v>
      </c>
      <c r="Q131" s="156">
        <f t="shared" si="26"/>
        <v>0</v>
      </c>
      <c r="R131" s="156"/>
      <c r="S131" s="156" t="s">
        <v>485</v>
      </c>
      <c r="T131" s="156" t="s">
        <v>382</v>
      </c>
      <c r="U131" s="156">
        <v>0</v>
      </c>
      <c r="V131" s="156">
        <f t="shared" si="27"/>
        <v>0</v>
      </c>
      <c r="W131" s="156"/>
      <c r="X131" s="156" t="s">
        <v>383</v>
      </c>
      <c r="Y131" s="147"/>
      <c r="Z131" s="147"/>
      <c r="AA131" s="147"/>
      <c r="AB131" s="147"/>
      <c r="AC131" s="147"/>
      <c r="AD131" s="147"/>
      <c r="AE131" s="147"/>
      <c r="AF131" s="147" t="s">
        <v>384</v>
      </c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</row>
    <row r="132" spans="1:59" outlineLevel="1" x14ac:dyDescent="0.2">
      <c r="A132" s="176">
        <v>120</v>
      </c>
      <c r="B132" s="177" t="s">
        <v>2795</v>
      </c>
      <c r="C132" s="186" t="s">
        <v>3888</v>
      </c>
      <c r="D132" s="178" t="s">
        <v>1957</v>
      </c>
      <c r="E132" s="179">
        <v>9</v>
      </c>
      <c r="F132" s="174"/>
      <c r="G132" s="181">
        <f t="shared" si="21"/>
        <v>0</v>
      </c>
      <c r="H132" s="157">
        <v>0</v>
      </c>
      <c r="I132" s="156">
        <f t="shared" si="22"/>
        <v>0</v>
      </c>
      <c r="J132" s="157">
        <v>199.5</v>
      </c>
      <c r="K132" s="156">
        <f t="shared" si="23"/>
        <v>1795.5</v>
      </c>
      <c r="L132" s="156">
        <v>15</v>
      </c>
      <c r="M132" s="156">
        <f t="shared" si="24"/>
        <v>0</v>
      </c>
      <c r="N132" s="156">
        <v>0</v>
      </c>
      <c r="O132" s="156">
        <f t="shared" si="25"/>
        <v>0</v>
      </c>
      <c r="P132" s="156">
        <v>0</v>
      </c>
      <c r="Q132" s="156">
        <f t="shared" si="26"/>
        <v>0</v>
      </c>
      <c r="R132" s="156"/>
      <c r="S132" s="156" t="s">
        <v>485</v>
      </c>
      <c r="T132" s="156" t="s">
        <v>382</v>
      </c>
      <c r="U132" s="156">
        <v>0</v>
      </c>
      <c r="V132" s="156">
        <f t="shared" si="27"/>
        <v>0</v>
      </c>
      <c r="W132" s="156"/>
      <c r="X132" s="156" t="s">
        <v>383</v>
      </c>
      <c r="Y132" s="147"/>
      <c r="Z132" s="147"/>
      <c r="AA132" s="147"/>
      <c r="AB132" s="147"/>
      <c r="AC132" s="147"/>
      <c r="AD132" s="147"/>
      <c r="AE132" s="147"/>
      <c r="AF132" s="147" t="s">
        <v>384</v>
      </c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</row>
    <row r="133" spans="1:59" outlineLevel="1" x14ac:dyDescent="0.2">
      <c r="A133" s="176">
        <v>121</v>
      </c>
      <c r="B133" s="177" t="s">
        <v>2796</v>
      </c>
      <c r="C133" s="186" t="s">
        <v>3948</v>
      </c>
      <c r="D133" s="178" t="s">
        <v>1957</v>
      </c>
      <c r="E133" s="179">
        <v>1</v>
      </c>
      <c r="F133" s="174"/>
      <c r="G133" s="181">
        <f t="shared" si="21"/>
        <v>0</v>
      </c>
      <c r="H133" s="157">
        <v>0</v>
      </c>
      <c r="I133" s="156">
        <f t="shared" si="22"/>
        <v>0</v>
      </c>
      <c r="J133" s="157">
        <v>257.25</v>
      </c>
      <c r="K133" s="156">
        <f t="shared" si="23"/>
        <v>257.25</v>
      </c>
      <c r="L133" s="156">
        <v>15</v>
      </c>
      <c r="M133" s="156">
        <f t="shared" si="24"/>
        <v>0</v>
      </c>
      <c r="N133" s="156">
        <v>0</v>
      </c>
      <c r="O133" s="156">
        <f t="shared" si="25"/>
        <v>0</v>
      </c>
      <c r="P133" s="156">
        <v>0</v>
      </c>
      <c r="Q133" s="156">
        <f t="shared" si="26"/>
        <v>0</v>
      </c>
      <c r="R133" s="156"/>
      <c r="S133" s="156" t="s">
        <v>485</v>
      </c>
      <c r="T133" s="156" t="s">
        <v>382</v>
      </c>
      <c r="U133" s="156">
        <v>0</v>
      </c>
      <c r="V133" s="156">
        <f t="shared" si="27"/>
        <v>0</v>
      </c>
      <c r="W133" s="156"/>
      <c r="X133" s="156" t="s">
        <v>383</v>
      </c>
      <c r="Y133" s="147"/>
      <c r="Z133" s="147"/>
      <c r="AA133" s="147"/>
      <c r="AB133" s="147"/>
      <c r="AC133" s="147"/>
      <c r="AD133" s="147"/>
      <c r="AE133" s="147"/>
      <c r="AF133" s="147" t="s">
        <v>384</v>
      </c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</row>
    <row r="134" spans="1:59" outlineLevel="1" x14ac:dyDescent="0.2">
      <c r="A134" s="176">
        <v>122</v>
      </c>
      <c r="B134" s="177" t="s">
        <v>2798</v>
      </c>
      <c r="C134" s="186" t="s">
        <v>3890</v>
      </c>
      <c r="D134" s="178" t="s">
        <v>1957</v>
      </c>
      <c r="E134" s="179">
        <v>8</v>
      </c>
      <c r="F134" s="174"/>
      <c r="G134" s="181">
        <f t="shared" si="21"/>
        <v>0</v>
      </c>
      <c r="H134" s="157">
        <v>0</v>
      </c>
      <c r="I134" s="156">
        <f t="shared" si="22"/>
        <v>0</v>
      </c>
      <c r="J134" s="157">
        <v>239.4</v>
      </c>
      <c r="K134" s="156">
        <f t="shared" si="23"/>
        <v>1915.2</v>
      </c>
      <c r="L134" s="156">
        <v>15</v>
      </c>
      <c r="M134" s="156">
        <f t="shared" si="24"/>
        <v>0</v>
      </c>
      <c r="N134" s="156">
        <v>0</v>
      </c>
      <c r="O134" s="156">
        <f t="shared" si="25"/>
        <v>0</v>
      </c>
      <c r="P134" s="156">
        <v>0</v>
      </c>
      <c r="Q134" s="156">
        <f t="shared" si="26"/>
        <v>0</v>
      </c>
      <c r="R134" s="156"/>
      <c r="S134" s="156" t="s">
        <v>485</v>
      </c>
      <c r="T134" s="156" t="s">
        <v>382</v>
      </c>
      <c r="U134" s="156">
        <v>0</v>
      </c>
      <c r="V134" s="156">
        <f t="shared" si="27"/>
        <v>0</v>
      </c>
      <c r="W134" s="156"/>
      <c r="X134" s="156" t="s">
        <v>383</v>
      </c>
      <c r="Y134" s="147"/>
      <c r="Z134" s="147"/>
      <c r="AA134" s="147"/>
      <c r="AB134" s="147"/>
      <c r="AC134" s="147"/>
      <c r="AD134" s="147"/>
      <c r="AE134" s="147"/>
      <c r="AF134" s="147" t="s">
        <v>384</v>
      </c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</row>
    <row r="135" spans="1:59" outlineLevel="1" x14ac:dyDescent="0.2">
      <c r="A135" s="176">
        <v>123</v>
      </c>
      <c r="B135" s="177" t="s">
        <v>2799</v>
      </c>
      <c r="C135" s="186" t="s">
        <v>3949</v>
      </c>
      <c r="D135" s="178" t="s">
        <v>1957</v>
      </c>
      <c r="E135" s="179">
        <v>1</v>
      </c>
      <c r="F135" s="174"/>
      <c r="G135" s="181">
        <f t="shared" si="21"/>
        <v>0</v>
      </c>
      <c r="H135" s="157">
        <v>0</v>
      </c>
      <c r="I135" s="156">
        <f t="shared" si="22"/>
        <v>0</v>
      </c>
      <c r="J135" s="157">
        <v>334.95</v>
      </c>
      <c r="K135" s="156">
        <f t="shared" si="23"/>
        <v>334.95</v>
      </c>
      <c r="L135" s="156">
        <v>15</v>
      </c>
      <c r="M135" s="156">
        <f t="shared" si="24"/>
        <v>0</v>
      </c>
      <c r="N135" s="156">
        <v>0</v>
      </c>
      <c r="O135" s="156">
        <f t="shared" si="25"/>
        <v>0</v>
      </c>
      <c r="P135" s="156">
        <v>0</v>
      </c>
      <c r="Q135" s="156">
        <f t="shared" si="26"/>
        <v>0</v>
      </c>
      <c r="R135" s="156"/>
      <c r="S135" s="156" t="s">
        <v>485</v>
      </c>
      <c r="T135" s="156" t="s">
        <v>382</v>
      </c>
      <c r="U135" s="156">
        <v>0</v>
      </c>
      <c r="V135" s="156">
        <f t="shared" si="27"/>
        <v>0</v>
      </c>
      <c r="W135" s="156"/>
      <c r="X135" s="156" t="s">
        <v>383</v>
      </c>
      <c r="Y135" s="147"/>
      <c r="Z135" s="147"/>
      <c r="AA135" s="147"/>
      <c r="AB135" s="147"/>
      <c r="AC135" s="147"/>
      <c r="AD135" s="147"/>
      <c r="AE135" s="147"/>
      <c r="AF135" s="147" t="s">
        <v>384</v>
      </c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</row>
    <row r="136" spans="1:59" outlineLevel="1" x14ac:dyDescent="0.2">
      <c r="A136" s="176">
        <v>124</v>
      </c>
      <c r="B136" s="177" t="s">
        <v>2800</v>
      </c>
      <c r="C136" s="186" t="s">
        <v>3950</v>
      </c>
      <c r="D136" s="178" t="s">
        <v>397</v>
      </c>
      <c r="E136" s="179">
        <v>2</v>
      </c>
      <c r="F136" s="174"/>
      <c r="G136" s="181">
        <f t="shared" si="21"/>
        <v>0</v>
      </c>
      <c r="H136" s="157">
        <v>0</v>
      </c>
      <c r="I136" s="156">
        <f t="shared" si="22"/>
        <v>0</v>
      </c>
      <c r="J136" s="157">
        <v>127.05</v>
      </c>
      <c r="K136" s="156">
        <f t="shared" si="23"/>
        <v>254.1</v>
      </c>
      <c r="L136" s="156">
        <v>15</v>
      </c>
      <c r="M136" s="156">
        <f t="shared" si="24"/>
        <v>0</v>
      </c>
      <c r="N136" s="156">
        <v>0</v>
      </c>
      <c r="O136" s="156">
        <f t="shared" si="25"/>
        <v>0</v>
      </c>
      <c r="P136" s="156">
        <v>0</v>
      </c>
      <c r="Q136" s="156">
        <f t="shared" si="26"/>
        <v>0</v>
      </c>
      <c r="R136" s="156"/>
      <c r="S136" s="156" t="s">
        <v>485</v>
      </c>
      <c r="T136" s="156" t="s">
        <v>382</v>
      </c>
      <c r="U136" s="156">
        <v>0</v>
      </c>
      <c r="V136" s="156">
        <f t="shared" si="27"/>
        <v>0</v>
      </c>
      <c r="W136" s="156"/>
      <c r="X136" s="156" t="s">
        <v>383</v>
      </c>
      <c r="Y136" s="147"/>
      <c r="Z136" s="147"/>
      <c r="AA136" s="147"/>
      <c r="AB136" s="147"/>
      <c r="AC136" s="147"/>
      <c r="AD136" s="147"/>
      <c r="AE136" s="147"/>
      <c r="AF136" s="147" t="s">
        <v>384</v>
      </c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</row>
    <row r="137" spans="1:59" outlineLevel="1" x14ac:dyDescent="0.2">
      <c r="A137" s="176">
        <v>125</v>
      </c>
      <c r="B137" s="177" t="s">
        <v>2801</v>
      </c>
      <c r="C137" s="186" t="s">
        <v>3951</v>
      </c>
      <c r="D137" s="178" t="s">
        <v>397</v>
      </c>
      <c r="E137" s="179">
        <v>2</v>
      </c>
      <c r="F137" s="174"/>
      <c r="G137" s="181">
        <f t="shared" si="21"/>
        <v>0</v>
      </c>
      <c r="H137" s="157">
        <v>0</v>
      </c>
      <c r="I137" s="156">
        <f t="shared" si="22"/>
        <v>0</v>
      </c>
      <c r="J137" s="157">
        <v>156.44999999999999</v>
      </c>
      <c r="K137" s="156">
        <f t="shared" si="23"/>
        <v>312.89999999999998</v>
      </c>
      <c r="L137" s="156">
        <v>15</v>
      </c>
      <c r="M137" s="156">
        <f t="shared" si="24"/>
        <v>0</v>
      </c>
      <c r="N137" s="156">
        <v>0</v>
      </c>
      <c r="O137" s="156">
        <f t="shared" si="25"/>
        <v>0</v>
      </c>
      <c r="P137" s="156">
        <v>0</v>
      </c>
      <c r="Q137" s="156">
        <f t="shared" si="26"/>
        <v>0</v>
      </c>
      <c r="R137" s="156"/>
      <c r="S137" s="156" t="s">
        <v>485</v>
      </c>
      <c r="T137" s="156" t="s">
        <v>382</v>
      </c>
      <c r="U137" s="156">
        <v>0</v>
      </c>
      <c r="V137" s="156">
        <f t="shared" si="27"/>
        <v>0</v>
      </c>
      <c r="W137" s="156"/>
      <c r="X137" s="156" t="s">
        <v>383</v>
      </c>
      <c r="Y137" s="147"/>
      <c r="Z137" s="147"/>
      <c r="AA137" s="147"/>
      <c r="AB137" s="147"/>
      <c r="AC137" s="147"/>
      <c r="AD137" s="147"/>
      <c r="AE137" s="147"/>
      <c r="AF137" s="147" t="s">
        <v>384</v>
      </c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</row>
    <row r="138" spans="1:59" outlineLevel="1" x14ac:dyDescent="0.2">
      <c r="A138" s="176">
        <v>126</v>
      </c>
      <c r="B138" s="177" t="s">
        <v>2802</v>
      </c>
      <c r="C138" s="186" t="s">
        <v>3897</v>
      </c>
      <c r="D138" s="178" t="s">
        <v>397</v>
      </c>
      <c r="E138" s="179">
        <v>42</v>
      </c>
      <c r="F138" s="174"/>
      <c r="G138" s="181">
        <f t="shared" si="21"/>
        <v>0</v>
      </c>
      <c r="H138" s="157">
        <v>0</v>
      </c>
      <c r="I138" s="156">
        <f t="shared" si="22"/>
        <v>0</v>
      </c>
      <c r="J138" s="157">
        <v>85.05</v>
      </c>
      <c r="K138" s="156">
        <f t="shared" si="23"/>
        <v>3572.1</v>
      </c>
      <c r="L138" s="156">
        <v>15</v>
      </c>
      <c r="M138" s="156">
        <f t="shared" si="24"/>
        <v>0</v>
      </c>
      <c r="N138" s="156">
        <v>0</v>
      </c>
      <c r="O138" s="156">
        <f t="shared" si="25"/>
        <v>0</v>
      </c>
      <c r="P138" s="156">
        <v>0</v>
      </c>
      <c r="Q138" s="156">
        <f t="shared" si="26"/>
        <v>0</v>
      </c>
      <c r="R138" s="156"/>
      <c r="S138" s="156" t="s">
        <v>485</v>
      </c>
      <c r="T138" s="156" t="s">
        <v>382</v>
      </c>
      <c r="U138" s="156">
        <v>0</v>
      </c>
      <c r="V138" s="156">
        <f t="shared" si="27"/>
        <v>0</v>
      </c>
      <c r="W138" s="156"/>
      <c r="X138" s="156" t="s">
        <v>383</v>
      </c>
      <c r="Y138" s="147"/>
      <c r="Z138" s="147"/>
      <c r="AA138" s="147"/>
      <c r="AB138" s="147"/>
      <c r="AC138" s="147"/>
      <c r="AD138" s="147"/>
      <c r="AE138" s="147"/>
      <c r="AF138" s="147" t="s">
        <v>384</v>
      </c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</row>
    <row r="139" spans="1:59" outlineLevel="1" x14ac:dyDescent="0.2">
      <c r="A139" s="176">
        <v>127</v>
      </c>
      <c r="B139" s="177" t="s">
        <v>2803</v>
      </c>
      <c r="C139" s="186" t="s">
        <v>3952</v>
      </c>
      <c r="D139" s="178" t="s">
        <v>397</v>
      </c>
      <c r="E139" s="179">
        <v>12</v>
      </c>
      <c r="F139" s="174"/>
      <c r="G139" s="181">
        <f t="shared" ref="G139:G146" si="28">ROUND(E139*F139,2)</f>
        <v>0</v>
      </c>
      <c r="H139" s="157">
        <v>0</v>
      </c>
      <c r="I139" s="156">
        <f t="shared" ref="I139:I146" si="29">ROUND(E139*H139,2)</f>
        <v>0</v>
      </c>
      <c r="J139" s="157">
        <v>149.1</v>
      </c>
      <c r="K139" s="156">
        <f t="shared" ref="K139:K146" si="30">ROUND(E139*J139,2)</f>
        <v>1789.2</v>
      </c>
      <c r="L139" s="156">
        <v>15</v>
      </c>
      <c r="M139" s="156">
        <f t="shared" ref="M139:M146" si="31">G139*(1+L139/100)</f>
        <v>0</v>
      </c>
      <c r="N139" s="156">
        <v>0</v>
      </c>
      <c r="O139" s="156">
        <f t="shared" ref="O139:O146" si="32">ROUND(E139*N139,2)</f>
        <v>0</v>
      </c>
      <c r="P139" s="156">
        <v>0</v>
      </c>
      <c r="Q139" s="156">
        <f t="shared" ref="Q139:Q146" si="33">ROUND(E139*P139,2)</f>
        <v>0</v>
      </c>
      <c r="R139" s="156"/>
      <c r="S139" s="156" t="s">
        <v>485</v>
      </c>
      <c r="T139" s="156" t="s">
        <v>382</v>
      </c>
      <c r="U139" s="156">
        <v>0</v>
      </c>
      <c r="V139" s="156">
        <f t="shared" ref="V139:V146" si="34">ROUND(E139*U139,2)</f>
        <v>0</v>
      </c>
      <c r="W139" s="156"/>
      <c r="X139" s="156" t="s">
        <v>383</v>
      </c>
      <c r="Y139" s="147"/>
      <c r="Z139" s="147"/>
      <c r="AA139" s="147"/>
      <c r="AB139" s="147"/>
      <c r="AC139" s="147"/>
      <c r="AD139" s="147"/>
      <c r="AE139" s="147"/>
      <c r="AF139" s="147" t="s">
        <v>384</v>
      </c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</row>
    <row r="140" spans="1:59" ht="22.5" outlineLevel="1" x14ac:dyDescent="0.2">
      <c r="A140" s="176">
        <v>128</v>
      </c>
      <c r="B140" s="177" t="s">
        <v>2804</v>
      </c>
      <c r="C140" s="186" t="s">
        <v>3898</v>
      </c>
      <c r="D140" s="178" t="s">
        <v>484</v>
      </c>
      <c r="E140" s="179">
        <v>1</v>
      </c>
      <c r="F140" s="174"/>
      <c r="G140" s="181">
        <f t="shared" si="28"/>
        <v>0</v>
      </c>
      <c r="H140" s="157">
        <v>0</v>
      </c>
      <c r="I140" s="156">
        <f t="shared" si="29"/>
        <v>0</v>
      </c>
      <c r="J140" s="157">
        <v>30030</v>
      </c>
      <c r="K140" s="156">
        <f t="shared" si="30"/>
        <v>30030</v>
      </c>
      <c r="L140" s="156">
        <v>15</v>
      </c>
      <c r="M140" s="156">
        <f t="shared" si="31"/>
        <v>0</v>
      </c>
      <c r="N140" s="156">
        <v>0</v>
      </c>
      <c r="O140" s="156">
        <f t="shared" si="32"/>
        <v>0</v>
      </c>
      <c r="P140" s="156">
        <v>0</v>
      </c>
      <c r="Q140" s="156">
        <f t="shared" si="33"/>
        <v>0</v>
      </c>
      <c r="R140" s="156"/>
      <c r="S140" s="156" t="s">
        <v>485</v>
      </c>
      <c r="T140" s="156" t="s">
        <v>382</v>
      </c>
      <c r="U140" s="156">
        <v>0</v>
      </c>
      <c r="V140" s="156">
        <f t="shared" si="34"/>
        <v>0</v>
      </c>
      <c r="W140" s="156"/>
      <c r="X140" s="156" t="s">
        <v>383</v>
      </c>
      <c r="Y140" s="147"/>
      <c r="Z140" s="147"/>
      <c r="AA140" s="147"/>
      <c r="AB140" s="147"/>
      <c r="AC140" s="147"/>
      <c r="AD140" s="147"/>
      <c r="AE140" s="147"/>
      <c r="AF140" s="147" t="s">
        <v>384</v>
      </c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</row>
    <row r="141" spans="1:59" outlineLevel="1" x14ac:dyDescent="0.2">
      <c r="A141" s="176">
        <v>129</v>
      </c>
      <c r="B141" s="177" t="s">
        <v>2805</v>
      </c>
      <c r="C141" s="186" t="s">
        <v>3899</v>
      </c>
      <c r="D141" s="178" t="s">
        <v>380</v>
      </c>
      <c r="E141" s="179">
        <v>169</v>
      </c>
      <c r="F141" s="174"/>
      <c r="G141" s="181">
        <f t="shared" si="28"/>
        <v>0</v>
      </c>
      <c r="H141" s="157">
        <v>0</v>
      </c>
      <c r="I141" s="156">
        <f t="shared" si="29"/>
        <v>0</v>
      </c>
      <c r="J141" s="157">
        <v>882</v>
      </c>
      <c r="K141" s="156">
        <f t="shared" si="30"/>
        <v>149058</v>
      </c>
      <c r="L141" s="156">
        <v>15</v>
      </c>
      <c r="M141" s="156">
        <f t="shared" si="31"/>
        <v>0</v>
      </c>
      <c r="N141" s="156">
        <v>0</v>
      </c>
      <c r="O141" s="156">
        <f t="shared" si="32"/>
        <v>0</v>
      </c>
      <c r="P141" s="156">
        <v>0</v>
      </c>
      <c r="Q141" s="156">
        <f t="shared" si="33"/>
        <v>0</v>
      </c>
      <c r="R141" s="156"/>
      <c r="S141" s="156" t="s">
        <v>485</v>
      </c>
      <c r="T141" s="156" t="s">
        <v>382</v>
      </c>
      <c r="U141" s="156">
        <v>0</v>
      </c>
      <c r="V141" s="156">
        <f t="shared" si="34"/>
        <v>0</v>
      </c>
      <c r="W141" s="156"/>
      <c r="X141" s="156" t="s">
        <v>383</v>
      </c>
      <c r="Y141" s="147"/>
      <c r="Z141" s="147"/>
      <c r="AA141" s="147"/>
      <c r="AB141" s="147"/>
      <c r="AC141" s="147"/>
      <c r="AD141" s="147"/>
      <c r="AE141" s="147"/>
      <c r="AF141" s="147" t="s">
        <v>384</v>
      </c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</row>
    <row r="142" spans="1:59" ht="22.5" outlineLevel="1" x14ac:dyDescent="0.2">
      <c r="A142" s="176">
        <v>130</v>
      </c>
      <c r="B142" s="177" t="s">
        <v>2806</v>
      </c>
      <c r="C142" s="186" t="s">
        <v>3898</v>
      </c>
      <c r="D142" s="178" t="s">
        <v>484</v>
      </c>
      <c r="E142" s="179">
        <v>1</v>
      </c>
      <c r="F142" s="174"/>
      <c r="G142" s="181">
        <f t="shared" si="28"/>
        <v>0</v>
      </c>
      <c r="H142" s="157">
        <v>0</v>
      </c>
      <c r="I142" s="156">
        <f t="shared" si="29"/>
        <v>0</v>
      </c>
      <c r="J142" s="157">
        <v>56700</v>
      </c>
      <c r="K142" s="156">
        <f t="shared" si="30"/>
        <v>56700</v>
      </c>
      <c r="L142" s="156">
        <v>15</v>
      </c>
      <c r="M142" s="156">
        <f t="shared" si="31"/>
        <v>0</v>
      </c>
      <c r="N142" s="156">
        <v>0</v>
      </c>
      <c r="O142" s="156">
        <f t="shared" si="32"/>
        <v>0</v>
      </c>
      <c r="P142" s="156">
        <v>0</v>
      </c>
      <c r="Q142" s="156">
        <f t="shared" si="33"/>
        <v>0</v>
      </c>
      <c r="R142" s="156"/>
      <c r="S142" s="156" t="s">
        <v>485</v>
      </c>
      <c r="T142" s="156" t="s">
        <v>382</v>
      </c>
      <c r="U142" s="156">
        <v>0</v>
      </c>
      <c r="V142" s="156">
        <f t="shared" si="34"/>
        <v>0</v>
      </c>
      <c r="W142" s="156"/>
      <c r="X142" s="156" t="s">
        <v>383</v>
      </c>
      <c r="Y142" s="147"/>
      <c r="Z142" s="147"/>
      <c r="AA142" s="147"/>
      <c r="AB142" s="147"/>
      <c r="AC142" s="147"/>
      <c r="AD142" s="147"/>
      <c r="AE142" s="147"/>
      <c r="AF142" s="147" t="s">
        <v>384</v>
      </c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</row>
    <row r="143" spans="1:59" ht="45" outlineLevel="1" x14ac:dyDescent="0.2">
      <c r="A143" s="176">
        <v>131</v>
      </c>
      <c r="B143" s="177" t="s">
        <v>2807</v>
      </c>
      <c r="C143" s="186" t="s">
        <v>3900</v>
      </c>
      <c r="D143" s="178" t="s">
        <v>380</v>
      </c>
      <c r="E143" s="179">
        <v>157</v>
      </c>
      <c r="F143" s="174"/>
      <c r="G143" s="181">
        <f t="shared" si="28"/>
        <v>0</v>
      </c>
      <c r="H143" s="157">
        <v>0</v>
      </c>
      <c r="I143" s="156">
        <f t="shared" si="29"/>
        <v>0</v>
      </c>
      <c r="J143" s="157">
        <v>840</v>
      </c>
      <c r="K143" s="156">
        <f t="shared" si="30"/>
        <v>131880</v>
      </c>
      <c r="L143" s="156">
        <v>15</v>
      </c>
      <c r="M143" s="156">
        <f t="shared" si="31"/>
        <v>0</v>
      </c>
      <c r="N143" s="156">
        <v>0</v>
      </c>
      <c r="O143" s="156">
        <f t="shared" si="32"/>
        <v>0</v>
      </c>
      <c r="P143" s="156">
        <v>0</v>
      </c>
      <c r="Q143" s="156">
        <f t="shared" si="33"/>
        <v>0</v>
      </c>
      <c r="R143" s="156"/>
      <c r="S143" s="156" t="s">
        <v>485</v>
      </c>
      <c r="T143" s="156" t="s">
        <v>382</v>
      </c>
      <c r="U143" s="156">
        <v>0</v>
      </c>
      <c r="V143" s="156">
        <f t="shared" si="34"/>
        <v>0</v>
      </c>
      <c r="W143" s="156"/>
      <c r="X143" s="156" t="s">
        <v>383</v>
      </c>
      <c r="Y143" s="147"/>
      <c r="Z143" s="147"/>
      <c r="AA143" s="147"/>
      <c r="AB143" s="147"/>
      <c r="AC143" s="147"/>
      <c r="AD143" s="147"/>
      <c r="AE143" s="147"/>
      <c r="AF143" s="147" t="s">
        <v>384</v>
      </c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</row>
    <row r="144" spans="1:59" ht="45" outlineLevel="1" x14ac:dyDescent="0.2">
      <c r="A144" s="176">
        <v>132</v>
      </c>
      <c r="B144" s="177" t="s">
        <v>2808</v>
      </c>
      <c r="C144" s="186" t="s">
        <v>3901</v>
      </c>
      <c r="D144" s="178" t="s">
        <v>380</v>
      </c>
      <c r="E144" s="179">
        <v>69</v>
      </c>
      <c r="F144" s="174"/>
      <c r="G144" s="181">
        <f t="shared" si="28"/>
        <v>0</v>
      </c>
      <c r="H144" s="157">
        <v>0</v>
      </c>
      <c r="I144" s="156">
        <f t="shared" si="29"/>
        <v>0</v>
      </c>
      <c r="J144" s="157">
        <v>1995</v>
      </c>
      <c r="K144" s="156">
        <f t="shared" si="30"/>
        <v>137655</v>
      </c>
      <c r="L144" s="156">
        <v>15</v>
      </c>
      <c r="M144" s="156">
        <f t="shared" si="31"/>
        <v>0</v>
      </c>
      <c r="N144" s="156">
        <v>0</v>
      </c>
      <c r="O144" s="156">
        <f t="shared" si="32"/>
        <v>0</v>
      </c>
      <c r="P144" s="156">
        <v>0</v>
      </c>
      <c r="Q144" s="156">
        <f t="shared" si="33"/>
        <v>0</v>
      </c>
      <c r="R144" s="156"/>
      <c r="S144" s="156" t="s">
        <v>485</v>
      </c>
      <c r="T144" s="156" t="s">
        <v>382</v>
      </c>
      <c r="U144" s="156">
        <v>0</v>
      </c>
      <c r="V144" s="156">
        <f t="shared" si="34"/>
        <v>0</v>
      </c>
      <c r="W144" s="156"/>
      <c r="X144" s="156" t="s">
        <v>383</v>
      </c>
      <c r="Y144" s="147"/>
      <c r="Z144" s="147"/>
      <c r="AA144" s="147"/>
      <c r="AB144" s="147"/>
      <c r="AC144" s="147"/>
      <c r="AD144" s="147"/>
      <c r="AE144" s="147"/>
      <c r="AF144" s="147" t="s">
        <v>384</v>
      </c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</row>
    <row r="145" spans="1:59" ht="33.75" outlineLevel="1" x14ac:dyDescent="0.2">
      <c r="A145" s="176">
        <v>133</v>
      </c>
      <c r="B145" s="177" t="s">
        <v>2809</v>
      </c>
      <c r="C145" s="186" t="s">
        <v>3953</v>
      </c>
      <c r="D145" s="178" t="s">
        <v>380</v>
      </c>
      <c r="E145" s="179">
        <v>2</v>
      </c>
      <c r="F145" s="174"/>
      <c r="G145" s="181">
        <f t="shared" si="28"/>
        <v>0</v>
      </c>
      <c r="H145" s="157">
        <v>0</v>
      </c>
      <c r="I145" s="156">
        <f t="shared" si="29"/>
        <v>0</v>
      </c>
      <c r="J145" s="157">
        <v>682.5</v>
      </c>
      <c r="K145" s="156">
        <f t="shared" si="30"/>
        <v>1365</v>
      </c>
      <c r="L145" s="156">
        <v>15</v>
      </c>
      <c r="M145" s="156">
        <f t="shared" si="31"/>
        <v>0</v>
      </c>
      <c r="N145" s="156">
        <v>0</v>
      </c>
      <c r="O145" s="156">
        <f t="shared" si="32"/>
        <v>0</v>
      </c>
      <c r="P145" s="156">
        <v>0</v>
      </c>
      <c r="Q145" s="156">
        <f t="shared" si="33"/>
        <v>0</v>
      </c>
      <c r="R145" s="156"/>
      <c r="S145" s="156" t="s">
        <v>485</v>
      </c>
      <c r="T145" s="156" t="s">
        <v>382</v>
      </c>
      <c r="U145" s="156">
        <v>0</v>
      </c>
      <c r="V145" s="156">
        <f t="shared" si="34"/>
        <v>0</v>
      </c>
      <c r="W145" s="156"/>
      <c r="X145" s="156" t="s">
        <v>383</v>
      </c>
      <c r="Y145" s="147"/>
      <c r="Z145" s="147"/>
      <c r="AA145" s="147"/>
      <c r="AB145" s="147"/>
      <c r="AC145" s="147"/>
      <c r="AD145" s="147"/>
      <c r="AE145" s="147"/>
      <c r="AF145" s="147" t="s">
        <v>384</v>
      </c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</row>
    <row r="146" spans="1:59" ht="45" outlineLevel="1" x14ac:dyDescent="0.2">
      <c r="A146" s="176">
        <v>134</v>
      </c>
      <c r="B146" s="177" t="s">
        <v>2812</v>
      </c>
      <c r="C146" s="186" t="s">
        <v>3902</v>
      </c>
      <c r="D146" s="178" t="s">
        <v>1957</v>
      </c>
      <c r="E146" s="179">
        <v>14</v>
      </c>
      <c r="F146" s="174"/>
      <c r="G146" s="181">
        <f t="shared" si="28"/>
        <v>0</v>
      </c>
      <c r="H146" s="157">
        <v>0</v>
      </c>
      <c r="I146" s="156">
        <f t="shared" si="29"/>
        <v>0</v>
      </c>
      <c r="J146" s="157">
        <v>2100</v>
      </c>
      <c r="K146" s="156">
        <f t="shared" si="30"/>
        <v>29400</v>
      </c>
      <c r="L146" s="156">
        <v>15</v>
      </c>
      <c r="M146" s="156">
        <f t="shared" si="31"/>
        <v>0</v>
      </c>
      <c r="N146" s="156">
        <v>0</v>
      </c>
      <c r="O146" s="156">
        <f t="shared" si="32"/>
        <v>0</v>
      </c>
      <c r="P146" s="156">
        <v>0</v>
      </c>
      <c r="Q146" s="156">
        <f t="shared" si="33"/>
        <v>0</v>
      </c>
      <c r="R146" s="156"/>
      <c r="S146" s="156" t="s">
        <v>485</v>
      </c>
      <c r="T146" s="156" t="s">
        <v>382</v>
      </c>
      <c r="U146" s="156">
        <v>0</v>
      </c>
      <c r="V146" s="156">
        <f t="shared" si="34"/>
        <v>0</v>
      </c>
      <c r="W146" s="156"/>
      <c r="X146" s="156" t="s">
        <v>383</v>
      </c>
      <c r="Y146" s="147"/>
      <c r="Z146" s="147"/>
      <c r="AA146" s="147"/>
      <c r="AB146" s="147"/>
      <c r="AC146" s="147"/>
      <c r="AD146" s="147"/>
      <c r="AE146" s="147"/>
      <c r="AF146" s="147" t="s">
        <v>384</v>
      </c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</row>
    <row r="147" spans="1:59" x14ac:dyDescent="0.2">
      <c r="A147" s="164" t="s">
        <v>376</v>
      </c>
      <c r="B147" s="165" t="s">
        <v>219</v>
      </c>
      <c r="C147" s="183" t="s">
        <v>220</v>
      </c>
      <c r="D147" s="166"/>
      <c r="E147" s="167"/>
      <c r="F147" s="168"/>
      <c r="G147" s="169">
        <f>SUMIF(AF148:AF218,"&lt;&gt;NOR",G148:G218)</f>
        <v>0</v>
      </c>
      <c r="H147" s="163"/>
      <c r="I147" s="163">
        <f>SUM(I148:I218)</f>
        <v>0</v>
      </c>
      <c r="J147" s="163"/>
      <c r="K147" s="163">
        <f>SUM(K148:K218)</f>
        <v>2071695.41</v>
      </c>
      <c r="L147" s="163"/>
      <c r="M147" s="163">
        <f>SUM(M148:M218)</f>
        <v>0</v>
      </c>
      <c r="N147" s="163"/>
      <c r="O147" s="163">
        <f>SUM(O148:O218)</f>
        <v>0</v>
      </c>
      <c r="P147" s="163"/>
      <c r="Q147" s="163">
        <f>SUM(Q148:Q218)</f>
        <v>0</v>
      </c>
      <c r="R147" s="163"/>
      <c r="S147" s="163"/>
      <c r="T147" s="163"/>
      <c r="U147" s="163"/>
      <c r="V147" s="163">
        <f>SUM(V148:V218)</f>
        <v>0</v>
      </c>
      <c r="W147" s="163"/>
      <c r="X147" s="163"/>
      <c r="AF147" t="s">
        <v>377</v>
      </c>
    </row>
    <row r="148" spans="1:59" ht="56.25" outlineLevel="1" x14ac:dyDescent="0.2">
      <c r="A148" s="170">
        <v>135</v>
      </c>
      <c r="B148" s="171" t="s">
        <v>2814</v>
      </c>
      <c r="C148" s="184" t="s">
        <v>3954</v>
      </c>
      <c r="D148" s="172" t="s">
        <v>1957</v>
      </c>
      <c r="E148" s="173">
        <v>1</v>
      </c>
      <c r="F148" s="174"/>
      <c r="G148" s="175">
        <f>ROUND(E148*F148,2)</f>
        <v>0</v>
      </c>
      <c r="H148" s="157">
        <v>0</v>
      </c>
      <c r="I148" s="156">
        <f>ROUND(E148*H148,2)</f>
        <v>0</v>
      </c>
      <c r="J148" s="157">
        <v>805593.59999999998</v>
      </c>
      <c r="K148" s="156">
        <f>ROUND(E148*J148,2)</f>
        <v>805593.59999999998</v>
      </c>
      <c r="L148" s="156">
        <v>15</v>
      </c>
      <c r="M148" s="156">
        <f>G148*(1+L148/100)</f>
        <v>0</v>
      </c>
      <c r="N148" s="156">
        <v>0</v>
      </c>
      <c r="O148" s="156">
        <f>ROUND(E148*N148,2)</f>
        <v>0</v>
      </c>
      <c r="P148" s="156">
        <v>0</v>
      </c>
      <c r="Q148" s="156">
        <f>ROUND(E148*P148,2)</f>
        <v>0</v>
      </c>
      <c r="R148" s="156"/>
      <c r="S148" s="156" t="s">
        <v>485</v>
      </c>
      <c r="T148" s="156" t="s">
        <v>382</v>
      </c>
      <c r="U148" s="156">
        <v>0</v>
      </c>
      <c r="V148" s="156">
        <f>ROUND(E148*U148,2)</f>
        <v>0</v>
      </c>
      <c r="W148" s="156"/>
      <c r="X148" s="156" t="s">
        <v>383</v>
      </c>
      <c r="Y148" s="147"/>
      <c r="Z148" s="147"/>
      <c r="AA148" s="147"/>
      <c r="AB148" s="147"/>
      <c r="AC148" s="147"/>
      <c r="AD148" s="147"/>
      <c r="AE148" s="147"/>
      <c r="AF148" s="147" t="s">
        <v>384</v>
      </c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</row>
    <row r="149" spans="1:59" ht="67.5" outlineLevel="1" x14ac:dyDescent="0.2">
      <c r="A149" s="154"/>
      <c r="B149" s="155"/>
      <c r="C149" s="249" t="s">
        <v>3955</v>
      </c>
      <c r="D149" s="250"/>
      <c r="E149" s="250"/>
      <c r="F149" s="250"/>
      <c r="G149" s="250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47"/>
      <c r="Z149" s="147"/>
      <c r="AA149" s="147"/>
      <c r="AB149" s="147"/>
      <c r="AC149" s="147"/>
      <c r="AD149" s="147"/>
      <c r="AE149" s="147"/>
      <c r="AF149" s="147" t="s">
        <v>655</v>
      </c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91" t="str">
        <f>C149</f>
        <v>deskový výměník -  teplotní účinnost dle EN 308 -75 %, SPF čisté filtry 1,47kW/m3/s, ohřívač vzduchu s propylenglykolem Q= 20,94kW, chladič s přímým výparem Q=31,53kW, filtr pro přívod F7/odvod M5, opláštění protihluková izolace z minerální vlny s tloušťkou izolace 50 mm,  další parametry viz. TZ, rozměry viz. výkresová dokumentace, směšovací uzel bude v dodávce UT, hmotnost m= 1934kg, zabudovaný řídicí systém včetně teplotních čidel, modbus komunikace, stříškya pro venkovní instalaci, základového rámu,  akustické a další parametry viz. TZ,</v>
      </c>
      <c r="BA149" s="147"/>
      <c r="BB149" s="147"/>
      <c r="BC149" s="147"/>
      <c r="BD149" s="147"/>
      <c r="BE149" s="147"/>
      <c r="BF149" s="147"/>
      <c r="BG149" s="147"/>
    </row>
    <row r="150" spans="1:59" ht="33.75" outlineLevel="1" x14ac:dyDescent="0.2">
      <c r="A150" s="176">
        <v>136</v>
      </c>
      <c r="B150" s="177" t="s">
        <v>2817</v>
      </c>
      <c r="C150" s="186" t="s">
        <v>3956</v>
      </c>
      <c r="D150" s="178" t="s">
        <v>1957</v>
      </c>
      <c r="E150" s="179">
        <v>2</v>
      </c>
      <c r="F150" s="174"/>
      <c r="G150" s="181">
        <f t="shared" ref="G150:G181" si="35">ROUND(E150*F150,2)</f>
        <v>0</v>
      </c>
      <c r="H150" s="157">
        <v>0</v>
      </c>
      <c r="I150" s="156">
        <f t="shared" ref="I150:I181" si="36">ROUND(E150*H150,2)</f>
        <v>0</v>
      </c>
      <c r="J150" s="157">
        <v>20139.84</v>
      </c>
      <c r="K150" s="156">
        <f t="shared" ref="K150:K181" si="37">ROUND(E150*J150,2)</f>
        <v>40279.68</v>
      </c>
      <c r="L150" s="156">
        <v>15</v>
      </c>
      <c r="M150" s="156">
        <f t="shared" ref="M150:M181" si="38">G150*(1+L150/100)</f>
        <v>0</v>
      </c>
      <c r="N150" s="156">
        <v>0</v>
      </c>
      <c r="O150" s="156">
        <f t="shared" ref="O150:O181" si="39">ROUND(E150*N150,2)</f>
        <v>0</v>
      </c>
      <c r="P150" s="156">
        <v>0</v>
      </c>
      <c r="Q150" s="156">
        <f t="shared" ref="Q150:Q181" si="40">ROUND(E150*P150,2)</f>
        <v>0</v>
      </c>
      <c r="R150" s="156"/>
      <c r="S150" s="156" t="s">
        <v>485</v>
      </c>
      <c r="T150" s="156" t="s">
        <v>382</v>
      </c>
      <c r="U150" s="156">
        <v>0</v>
      </c>
      <c r="V150" s="156">
        <f t="shared" ref="V150:V181" si="41">ROUND(E150*U150,2)</f>
        <v>0</v>
      </c>
      <c r="W150" s="156"/>
      <c r="X150" s="156" t="s">
        <v>383</v>
      </c>
      <c r="Y150" s="147"/>
      <c r="Z150" s="147"/>
      <c r="AA150" s="147"/>
      <c r="AB150" s="147"/>
      <c r="AC150" s="147"/>
      <c r="AD150" s="147"/>
      <c r="AE150" s="147"/>
      <c r="AF150" s="147" t="s">
        <v>384</v>
      </c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</row>
    <row r="151" spans="1:59" ht="22.5" outlineLevel="1" x14ac:dyDescent="0.2">
      <c r="A151" s="176">
        <v>137</v>
      </c>
      <c r="B151" s="177" t="s">
        <v>2819</v>
      </c>
      <c r="C151" s="186" t="s">
        <v>3957</v>
      </c>
      <c r="D151" s="178" t="s">
        <v>1957</v>
      </c>
      <c r="E151" s="179">
        <v>4</v>
      </c>
      <c r="F151" s="174"/>
      <c r="G151" s="181">
        <f t="shared" si="35"/>
        <v>0</v>
      </c>
      <c r="H151" s="157">
        <v>0</v>
      </c>
      <c r="I151" s="156">
        <f t="shared" si="36"/>
        <v>0</v>
      </c>
      <c r="J151" s="157">
        <v>1208.3900000000001</v>
      </c>
      <c r="K151" s="156">
        <f t="shared" si="37"/>
        <v>4833.5600000000004</v>
      </c>
      <c r="L151" s="156">
        <v>15</v>
      </c>
      <c r="M151" s="156">
        <f t="shared" si="38"/>
        <v>0</v>
      </c>
      <c r="N151" s="156">
        <v>0</v>
      </c>
      <c r="O151" s="156">
        <f t="shared" si="39"/>
        <v>0</v>
      </c>
      <c r="P151" s="156">
        <v>0</v>
      </c>
      <c r="Q151" s="156">
        <f t="shared" si="40"/>
        <v>0</v>
      </c>
      <c r="R151" s="156"/>
      <c r="S151" s="156" t="s">
        <v>485</v>
      </c>
      <c r="T151" s="156" t="s">
        <v>382</v>
      </c>
      <c r="U151" s="156">
        <v>0</v>
      </c>
      <c r="V151" s="156">
        <f t="shared" si="41"/>
        <v>0</v>
      </c>
      <c r="W151" s="156"/>
      <c r="X151" s="156" t="s">
        <v>383</v>
      </c>
      <c r="Y151" s="147"/>
      <c r="Z151" s="147"/>
      <c r="AA151" s="147"/>
      <c r="AB151" s="147"/>
      <c r="AC151" s="147"/>
      <c r="AD151" s="147"/>
      <c r="AE151" s="147"/>
      <c r="AF151" s="147" t="s">
        <v>384</v>
      </c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</row>
    <row r="152" spans="1:59" ht="22.5" outlineLevel="1" x14ac:dyDescent="0.2">
      <c r="A152" s="176">
        <v>138</v>
      </c>
      <c r="B152" s="177" t="s">
        <v>2821</v>
      </c>
      <c r="C152" s="186" t="s">
        <v>3907</v>
      </c>
      <c r="D152" s="178" t="s">
        <v>1957</v>
      </c>
      <c r="E152" s="179">
        <v>1</v>
      </c>
      <c r="F152" s="174"/>
      <c r="G152" s="181">
        <f t="shared" si="35"/>
        <v>0</v>
      </c>
      <c r="H152" s="157">
        <v>0</v>
      </c>
      <c r="I152" s="156">
        <f t="shared" si="36"/>
        <v>0</v>
      </c>
      <c r="J152" s="157">
        <v>24167.81</v>
      </c>
      <c r="K152" s="156">
        <f t="shared" si="37"/>
        <v>24167.81</v>
      </c>
      <c r="L152" s="156">
        <v>15</v>
      </c>
      <c r="M152" s="156">
        <f t="shared" si="38"/>
        <v>0</v>
      </c>
      <c r="N152" s="156">
        <v>0</v>
      </c>
      <c r="O152" s="156">
        <f t="shared" si="39"/>
        <v>0</v>
      </c>
      <c r="P152" s="156">
        <v>0</v>
      </c>
      <c r="Q152" s="156">
        <f t="shared" si="40"/>
        <v>0</v>
      </c>
      <c r="R152" s="156"/>
      <c r="S152" s="156" t="s">
        <v>485</v>
      </c>
      <c r="T152" s="156" t="s">
        <v>382</v>
      </c>
      <c r="U152" s="156">
        <v>0</v>
      </c>
      <c r="V152" s="156">
        <f t="shared" si="41"/>
        <v>0</v>
      </c>
      <c r="W152" s="156"/>
      <c r="X152" s="156" t="s">
        <v>383</v>
      </c>
      <c r="Y152" s="147"/>
      <c r="Z152" s="147"/>
      <c r="AA152" s="147"/>
      <c r="AB152" s="147"/>
      <c r="AC152" s="147"/>
      <c r="AD152" s="147"/>
      <c r="AE152" s="147"/>
      <c r="AF152" s="147" t="s">
        <v>384</v>
      </c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</row>
    <row r="153" spans="1:59" ht="33.75" outlineLevel="1" x14ac:dyDescent="0.2">
      <c r="A153" s="176">
        <v>139</v>
      </c>
      <c r="B153" s="177" t="s">
        <v>2823</v>
      </c>
      <c r="C153" s="186" t="s">
        <v>3846</v>
      </c>
      <c r="D153" s="178" t="s">
        <v>1957</v>
      </c>
      <c r="E153" s="179">
        <v>1</v>
      </c>
      <c r="F153" s="174"/>
      <c r="G153" s="181">
        <f t="shared" si="35"/>
        <v>0</v>
      </c>
      <c r="H153" s="157">
        <v>0</v>
      </c>
      <c r="I153" s="156">
        <f t="shared" si="36"/>
        <v>0</v>
      </c>
      <c r="J153" s="157">
        <v>10472.719999999999</v>
      </c>
      <c r="K153" s="156">
        <f t="shared" si="37"/>
        <v>10472.719999999999</v>
      </c>
      <c r="L153" s="156">
        <v>15</v>
      </c>
      <c r="M153" s="156">
        <f t="shared" si="38"/>
        <v>0</v>
      </c>
      <c r="N153" s="156">
        <v>0</v>
      </c>
      <c r="O153" s="156">
        <f t="shared" si="39"/>
        <v>0</v>
      </c>
      <c r="P153" s="156">
        <v>0</v>
      </c>
      <c r="Q153" s="156">
        <f t="shared" si="40"/>
        <v>0</v>
      </c>
      <c r="R153" s="156"/>
      <c r="S153" s="156" t="s">
        <v>485</v>
      </c>
      <c r="T153" s="156" t="s">
        <v>382</v>
      </c>
      <c r="U153" s="156">
        <v>0</v>
      </c>
      <c r="V153" s="156">
        <f t="shared" si="41"/>
        <v>0</v>
      </c>
      <c r="W153" s="156"/>
      <c r="X153" s="156" t="s">
        <v>383</v>
      </c>
      <c r="Y153" s="147"/>
      <c r="Z153" s="147"/>
      <c r="AA153" s="147"/>
      <c r="AB153" s="147"/>
      <c r="AC153" s="147"/>
      <c r="AD153" s="147"/>
      <c r="AE153" s="147"/>
      <c r="AF153" s="147" t="s">
        <v>384</v>
      </c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</row>
    <row r="154" spans="1:59" ht="22.5" outlineLevel="1" x14ac:dyDescent="0.2">
      <c r="A154" s="176">
        <v>140</v>
      </c>
      <c r="B154" s="177" t="s">
        <v>2826</v>
      </c>
      <c r="C154" s="186" t="s">
        <v>3847</v>
      </c>
      <c r="D154" s="178" t="s">
        <v>484</v>
      </c>
      <c r="E154" s="179">
        <v>1</v>
      </c>
      <c r="F154" s="174"/>
      <c r="G154" s="181">
        <f t="shared" si="35"/>
        <v>0</v>
      </c>
      <c r="H154" s="157">
        <v>0</v>
      </c>
      <c r="I154" s="156">
        <f t="shared" si="36"/>
        <v>0</v>
      </c>
      <c r="J154" s="157">
        <v>32223.74</v>
      </c>
      <c r="K154" s="156">
        <f t="shared" si="37"/>
        <v>32223.74</v>
      </c>
      <c r="L154" s="156">
        <v>15</v>
      </c>
      <c r="M154" s="156">
        <f t="shared" si="38"/>
        <v>0</v>
      </c>
      <c r="N154" s="156">
        <v>0</v>
      </c>
      <c r="O154" s="156">
        <f t="shared" si="39"/>
        <v>0</v>
      </c>
      <c r="P154" s="156">
        <v>0</v>
      </c>
      <c r="Q154" s="156">
        <f t="shared" si="40"/>
        <v>0</v>
      </c>
      <c r="R154" s="156"/>
      <c r="S154" s="156" t="s">
        <v>485</v>
      </c>
      <c r="T154" s="156" t="s">
        <v>382</v>
      </c>
      <c r="U154" s="156">
        <v>0</v>
      </c>
      <c r="V154" s="156">
        <f t="shared" si="41"/>
        <v>0</v>
      </c>
      <c r="W154" s="156"/>
      <c r="X154" s="156" t="s">
        <v>383</v>
      </c>
      <c r="Y154" s="147"/>
      <c r="Z154" s="147"/>
      <c r="AA154" s="147"/>
      <c r="AB154" s="147"/>
      <c r="AC154" s="147"/>
      <c r="AD154" s="147"/>
      <c r="AE154" s="147"/>
      <c r="AF154" s="147" t="s">
        <v>384</v>
      </c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</row>
    <row r="155" spans="1:59" ht="22.5" outlineLevel="1" x14ac:dyDescent="0.2">
      <c r="A155" s="176">
        <v>141</v>
      </c>
      <c r="B155" s="177" t="s">
        <v>2828</v>
      </c>
      <c r="C155" s="186" t="s">
        <v>3848</v>
      </c>
      <c r="D155" s="178" t="s">
        <v>484</v>
      </c>
      <c r="E155" s="179">
        <v>1</v>
      </c>
      <c r="F155" s="174"/>
      <c r="G155" s="181">
        <f t="shared" si="35"/>
        <v>0</v>
      </c>
      <c r="H155" s="157">
        <v>0</v>
      </c>
      <c r="I155" s="156">
        <f t="shared" si="36"/>
        <v>0</v>
      </c>
      <c r="J155" s="157">
        <v>15750</v>
      </c>
      <c r="K155" s="156">
        <f t="shared" si="37"/>
        <v>15750</v>
      </c>
      <c r="L155" s="156">
        <v>15</v>
      </c>
      <c r="M155" s="156">
        <f t="shared" si="38"/>
        <v>0</v>
      </c>
      <c r="N155" s="156">
        <v>0</v>
      </c>
      <c r="O155" s="156">
        <f t="shared" si="39"/>
        <v>0</v>
      </c>
      <c r="P155" s="156">
        <v>0</v>
      </c>
      <c r="Q155" s="156">
        <f t="shared" si="40"/>
        <v>0</v>
      </c>
      <c r="R155" s="156"/>
      <c r="S155" s="156" t="s">
        <v>485</v>
      </c>
      <c r="T155" s="156" t="s">
        <v>382</v>
      </c>
      <c r="U155" s="156">
        <v>0</v>
      </c>
      <c r="V155" s="156">
        <f t="shared" si="41"/>
        <v>0</v>
      </c>
      <c r="W155" s="156"/>
      <c r="X155" s="156" t="s">
        <v>383</v>
      </c>
      <c r="Y155" s="147"/>
      <c r="Z155" s="147"/>
      <c r="AA155" s="147"/>
      <c r="AB155" s="147"/>
      <c r="AC155" s="147"/>
      <c r="AD155" s="147"/>
      <c r="AE155" s="147"/>
      <c r="AF155" s="147" t="s">
        <v>384</v>
      </c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</row>
    <row r="156" spans="1:59" ht="45" outlineLevel="1" x14ac:dyDescent="0.2">
      <c r="A156" s="176">
        <v>142</v>
      </c>
      <c r="B156" s="177" t="s">
        <v>2830</v>
      </c>
      <c r="C156" s="186" t="s">
        <v>3958</v>
      </c>
      <c r="D156" s="178" t="s">
        <v>1957</v>
      </c>
      <c r="E156" s="179">
        <v>1</v>
      </c>
      <c r="F156" s="174"/>
      <c r="G156" s="181">
        <f t="shared" si="35"/>
        <v>0</v>
      </c>
      <c r="H156" s="157">
        <v>0</v>
      </c>
      <c r="I156" s="156">
        <f t="shared" si="36"/>
        <v>0</v>
      </c>
      <c r="J156" s="157">
        <v>21840</v>
      </c>
      <c r="K156" s="156">
        <f t="shared" si="37"/>
        <v>21840</v>
      </c>
      <c r="L156" s="156">
        <v>15</v>
      </c>
      <c r="M156" s="156">
        <f t="shared" si="38"/>
        <v>0</v>
      </c>
      <c r="N156" s="156">
        <v>0</v>
      </c>
      <c r="O156" s="156">
        <f t="shared" si="39"/>
        <v>0</v>
      </c>
      <c r="P156" s="156">
        <v>0</v>
      </c>
      <c r="Q156" s="156">
        <f t="shared" si="40"/>
        <v>0</v>
      </c>
      <c r="R156" s="156"/>
      <c r="S156" s="156" t="s">
        <v>485</v>
      </c>
      <c r="T156" s="156" t="s">
        <v>382</v>
      </c>
      <c r="U156" s="156">
        <v>0</v>
      </c>
      <c r="V156" s="156">
        <f t="shared" si="41"/>
        <v>0</v>
      </c>
      <c r="W156" s="156"/>
      <c r="X156" s="156" t="s">
        <v>383</v>
      </c>
      <c r="Y156" s="147"/>
      <c r="Z156" s="147"/>
      <c r="AA156" s="147"/>
      <c r="AB156" s="147"/>
      <c r="AC156" s="147"/>
      <c r="AD156" s="147"/>
      <c r="AE156" s="147"/>
      <c r="AF156" s="147" t="s">
        <v>384</v>
      </c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</row>
    <row r="157" spans="1:59" ht="45" outlineLevel="1" x14ac:dyDescent="0.2">
      <c r="A157" s="176">
        <v>143</v>
      </c>
      <c r="B157" s="177" t="s">
        <v>2832</v>
      </c>
      <c r="C157" s="186" t="s">
        <v>3959</v>
      </c>
      <c r="D157" s="178" t="s">
        <v>1957</v>
      </c>
      <c r="E157" s="179">
        <v>1</v>
      </c>
      <c r="F157" s="174"/>
      <c r="G157" s="181">
        <f t="shared" si="35"/>
        <v>0</v>
      </c>
      <c r="H157" s="157">
        <v>0</v>
      </c>
      <c r="I157" s="156">
        <f t="shared" si="36"/>
        <v>0</v>
      </c>
      <c r="J157" s="157">
        <v>20160</v>
      </c>
      <c r="K157" s="156">
        <f t="shared" si="37"/>
        <v>20160</v>
      </c>
      <c r="L157" s="156">
        <v>15</v>
      </c>
      <c r="M157" s="156">
        <f t="shared" si="38"/>
        <v>0</v>
      </c>
      <c r="N157" s="156">
        <v>0</v>
      </c>
      <c r="O157" s="156">
        <f t="shared" si="39"/>
        <v>0</v>
      </c>
      <c r="P157" s="156">
        <v>0</v>
      </c>
      <c r="Q157" s="156">
        <f t="shared" si="40"/>
        <v>0</v>
      </c>
      <c r="R157" s="156"/>
      <c r="S157" s="156" t="s">
        <v>485</v>
      </c>
      <c r="T157" s="156" t="s">
        <v>382</v>
      </c>
      <c r="U157" s="156">
        <v>0</v>
      </c>
      <c r="V157" s="156">
        <f t="shared" si="41"/>
        <v>0</v>
      </c>
      <c r="W157" s="156"/>
      <c r="X157" s="156" t="s">
        <v>383</v>
      </c>
      <c r="Y157" s="147"/>
      <c r="Z157" s="147"/>
      <c r="AA157" s="147"/>
      <c r="AB157" s="147"/>
      <c r="AC157" s="147"/>
      <c r="AD157" s="147"/>
      <c r="AE157" s="147"/>
      <c r="AF157" s="147" t="s">
        <v>384</v>
      </c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</row>
    <row r="158" spans="1:59" ht="45" outlineLevel="1" x14ac:dyDescent="0.2">
      <c r="A158" s="176">
        <v>144</v>
      </c>
      <c r="B158" s="177" t="s">
        <v>2834</v>
      </c>
      <c r="C158" s="186" t="s">
        <v>3960</v>
      </c>
      <c r="D158" s="178" t="s">
        <v>1957</v>
      </c>
      <c r="E158" s="179">
        <v>2</v>
      </c>
      <c r="F158" s="174"/>
      <c r="G158" s="181">
        <f t="shared" si="35"/>
        <v>0</v>
      </c>
      <c r="H158" s="157">
        <v>0</v>
      </c>
      <c r="I158" s="156">
        <f t="shared" si="36"/>
        <v>0</v>
      </c>
      <c r="J158" s="157">
        <v>18690</v>
      </c>
      <c r="K158" s="156">
        <f t="shared" si="37"/>
        <v>37380</v>
      </c>
      <c r="L158" s="156">
        <v>15</v>
      </c>
      <c r="M158" s="156">
        <f t="shared" si="38"/>
        <v>0</v>
      </c>
      <c r="N158" s="156">
        <v>0</v>
      </c>
      <c r="O158" s="156">
        <f t="shared" si="39"/>
        <v>0</v>
      </c>
      <c r="P158" s="156">
        <v>0</v>
      </c>
      <c r="Q158" s="156">
        <f t="shared" si="40"/>
        <v>0</v>
      </c>
      <c r="R158" s="156"/>
      <c r="S158" s="156" t="s">
        <v>485</v>
      </c>
      <c r="T158" s="156" t="s">
        <v>382</v>
      </c>
      <c r="U158" s="156">
        <v>0</v>
      </c>
      <c r="V158" s="156">
        <f t="shared" si="41"/>
        <v>0</v>
      </c>
      <c r="W158" s="156"/>
      <c r="X158" s="156" t="s">
        <v>383</v>
      </c>
      <c r="Y158" s="147"/>
      <c r="Z158" s="147"/>
      <c r="AA158" s="147"/>
      <c r="AB158" s="147"/>
      <c r="AC158" s="147"/>
      <c r="AD158" s="147"/>
      <c r="AE158" s="147"/>
      <c r="AF158" s="147" t="s">
        <v>384</v>
      </c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</row>
    <row r="159" spans="1:59" ht="56.25" outlineLevel="1" x14ac:dyDescent="0.2">
      <c r="A159" s="176">
        <v>145</v>
      </c>
      <c r="B159" s="177" t="s">
        <v>2836</v>
      </c>
      <c r="C159" s="186" t="s">
        <v>3961</v>
      </c>
      <c r="D159" s="178" t="s">
        <v>1957</v>
      </c>
      <c r="E159" s="179">
        <v>1</v>
      </c>
      <c r="F159" s="174"/>
      <c r="G159" s="181">
        <f t="shared" si="35"/>
        <v>0</v>
      </c>
      <c r="H159" s="157">
        <v>0</v>
      </c>
      <c r="I159" s="156">
        <f t="shared" si="36"/>
        <v>0</v>
      </c>
      <c r="J159" s="157">
        <v>6838.65</v>
      </c>
      <c r="K159" s="156">
        <f t="shared" si="37"/>
        <v>6838.65</v>
      </c>
      <c r="L159" s="156">
        <v>15</v>
      </c>
      <c r="M159" s="156">
        <f t="shared" si="38"/>
        <v>0</v>
      </c>
      <c r="N159" s="156">
        <v>0</v>
      </c>
      <c r="O159" s="156">
        <f t="shared" si="39"/>
        <v>0</v>
      </c>
      <c r="P159" s="156">
        <v>0</v>
      </c>
      <c r="Q159" s="156">
        <f t="shared" si="40"/>
        <v>0</v>
      </c>
      <c r="R159" s="156"/>
      <c r="S159" s="156" t="s">
        <v>485</v>
      </c>
      <c r="T159" s="156" t="s">
        <v>382</v>
      </c>
      <c r="U159" s="156">
        <v>0</v>
      </c>
      <c r="V159" s="156">
        <f t="shared" si="41"/>
        <v>0</v>
      </c>
      <c r="W159" s="156"/>
      <c r="X159" s="156" t="s">
        <v>383</v>
      </c>
      <c r="Y159" s="147"/>
      <c r="Z159" s="147"/>
      <c r="AA159" s="147"/>
      <c r="AB159" s="147"/>
      <c r="AC159" s="147"/>
      <c r="AD159" s="147"/>
      <c r="AE159" s="147"/>
      <c r="AF159" s="147" t="s">
        <v>384</v>
      </c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</row>
    <row r="160" spans="1:59" ht="56.25" outlineLevel="1" x14ac:dyDescent="0.2">
      <c r="A160" s="176">
        <v>146</v>
      </c>
      <c r="B160" s="177" t="s">
        <v>2838</v>
      </c>
      <c r="C160" s="186" t="s">
        <v>3962</v>
      </c>
      <c r="D160" s="178" t="s">
        <v>1957</v>
      </c>
      <c r="E160" s="179">
        <v>2</v>
      </c>
      <c r="F160" s="174"/>
      <c r="G160" s="181">
        <f t="shared" si="35"/>
        <v>0</v>
      </c>
      <c r="H160" s="157">
        <v>0</v>
      </c>
      <c r="I160" s="156">
        <f t="shared" si="36"/>
        <v>0</v>
      </c>
      <c r="J160" s="157">
        <v>7311.15</v>
      </c>
      <c r="K160" s="156">
        <f t="shared" si="37"/>
        <v>14622.3</v>
      </c>
      <c r="L160" s="156">
        <v>15</v>
      </c>
      <c r="M160" s="156">
        <f t="shared" si="38"/>
        <v>0</v>
      </c>
      <c r="N160" s="156">
        <v>0</v>
      </c>
      <c r="O160" s="156">
        <f t="shared" si="39"/>
        <v>0</v>
      </c>
      <c r="P160" s="156">
        <v>0</v>
      </c>
      <c r="Q160" s="156">
        <f t="shared" si="40"/>
        <v>0</v>
      </c>
      <c r="R160" s="156"/>
      <c r="S160" s="156" t="s">
        <v>485</v>
      </c>
      <c r="T160" s="156" t="s">
        <v>382</v>
      </c>
      <c r="U160" s="156">
        <v>0</v>
      </c>
      <c r="V160" s="156">
        <f t="shared" si="41"/>
        <v>0</v>
      </c>
      <c r="W160" s="156"/>
      <c r="X160" s="156" t="s">
        <v>383</v>
      </c>
      <c r="Y160" s="147"/>
      <c r="Z160" s="147"/>
      <c r="AA160" s="147"/>
      <c r="AB160" s="147"/>
      <c r="AC160" s="147"/>
      <c r="AD160" s="147"/>
      <c r="AE160" s="147"/>
      <c r="AF160" s="147" t="s">
        <v>384</v>
      </c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</row>
    <row r="161" spans="1:59" ht="56.25" outlineLevel="1" x14ac:dyDescent="0.2">
      <c r="A161" s="176">
        <v>147</v>
      </c>
      <c r="B161" s="177" t="s">
        <v>2840</v>
      </c>
      <c r="C161" s="186" t="s">
        <v>3963</v>
      </c>
      <c r="D161" s="178" t="s">
        <v>1957</v>
      </c>
      <c r="E161" s="179">
        <v>3</v>
      </c>
      <c r="F161" s="174"/>
      <c r="G161" s="181">
        <f t="shared" si="35"/>
        <v>0</v>
      </c>
      <c r="H161" s="157">
        <v>0</v>
      </c>
      <c r="I161" s="156">
        <f t="shared" si="36"/>
        <v>0</v>
      </c>
      <c r="J161" s="157">
        <v>6767.25</v>
      </c>
      <c r="K161" s="156">
        <f t="shared" si="37"/>
        <v>20301.75</v>
      </c>
      <c r="L161" s="156">
        <v>15</v>
      </c>
      <c r="M161" s="156">
        <f t="shared" si="38"/>
        <v>0</v>
      </c>
      <c r="N161" s="156">
        <v>0</v>
      </c>
      <c r="O161" s="156">
        <f t="shared" si="39"/>
        <v>0</v>
      </c>
      <c r="P161" s="156">
        <v>0</v>
      </c>
      <c r="Q161" s="156">
        <f t="shared" si="40"/>
        <v>0</v>
      </c>
      <c r="R161" s="156"/>
      <c r="S161" s="156" t="s">
        <v>485</v>
      </c>
      <c r="T161" s="156" t="s">
        <v>382</v>
      </c>
      <c r="U161" s="156">
        <v>0</v>
      </c>
      <c r="V161" s="156">
        <f t="shared" si="41"/>
        <v>0</v>
      </c>
      <c r="W161" s="156"/>
      <c r="X161" s="156" t="s">
        <v>383</v>
      </c>
      <c r="Y161" s="147"/>
      <c r="Z161" s="147"/>
      <c r="AA161" s="147"/>
      <c r="AB161" s="147"/>
      <c r="AC161" s="147"/>
      <c r="AD161" s="147"/>
      <c r="AE161" s="147"/>
      <c r="AF161" s="147" t="s">
        <v>384</v>
      </c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</row>
    <row r="162" spans="1:59" ht="56.25" outlineLevel="1" x14ac:dyDescent="0.2">
      <c r="A162" s="176">
        <v>148</v>
      </c>
      <c r="B162" s="177" t="s">
        <v>2841</v>
      </c>
      <c r="C162" s="186" t="s">
        <v>3964</v>
      </c>
      <c r="D162" s="178" t="s">
        <v>1957</v>
      </c>
      <c r="E162" s="179">
        <v>2</v>
      </c>
      <c r="F162" s="174"/>
      <c r="G162" s="181">
        <f t="shared" si="35"/>
        <v>0</v>
      </c>
      <c r="H162" s="157">
        <v>0</v>
      </c>
      <c r="I162" s="156">
        <f t="shared" si="36"/>
        <v>0</v>
      </c>
      <c r="J162" s="157">
        <v>6701.1</v>
      </c>
      <c r="K162" s="156">
        <f t="shared" si="37"/>
        <v>13402.2</v>
      </c>
      <c r="L162" s="156">
        <v>15</v>
      </c>
      <c r="M162" s="156">
        <f t="shared" si="38"/>
        <v>0</v>
      </c>
      <c r="N162" s="156">
        <v>0</v>
      </c>
      <c r="O162" s="156">
        <f t="shared" si="39"/>
        <v>0</v>
      </c>
      <c r="P162" s="156">
        <v>0</v>
      </c>
      <c r="Q162" s="156">
        <f t="shared" si="40"/>
        <v>0</v>
      </c>
      <c r="R162" s="156"/>
      <c r="S162" s="156" t="s">
        <v>485</v>
      </c>
      <c r="T162" s="156" t="s">
        <v>382</v>
      </c>
      <c r="U162" s="156">
        <v>0</v>
      </c>
      <c r="V162" s="156">
        <f t="shared" si="41"/>
        <v>0</v>
      </c>
      <c r="W162" s="156"/>
      <c r="X162" s="156" t="s">
        <v>383</v>
      </c>
      <c r="Y162" s="147"/>
      <c r="Z162" s="147"/>
      <c r="AA162" s="147"/>
      <c r="AB162" s="147"/>
      <c r="AC162" s="147"/>
      <c r="AD162" s="147"/>
      <c r="AE162" s="147"/>
      <c r="AF162" s="147" t="s">
        <v>384</v>
      </c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</row>
    <row r="163" spans="1:59" ht="56.25" outlineLevel="1" x14ac:dyDescent="0.2">
      <c r="A163" s="176">
        <v>149</v>
      </c>
      <c r="B163" s="177" t="s">
        <v>2844</v>
      </c>
      <c r="C163" s="186" t="s">
        <v>3965</v>
      </c>
      <c r="D163" s="178" t="s">
        <v>1957</v>
      </c>
      <c r="E163" s="179">
        <v>1</v>
      </c>
      <c r="F163" s="174"/>
      <c r="G163" s="181">
        <f t="shared" si="35"/>
        <v>0</v>
      </c>
      <c r="H163" s="157">
        <v>0</v>
      </c>
      <c r="I163" s="156">
        <f t="shared" si="36"/>
        <v>0</v>
      </c>
      <c r="J163" s="157">
        <v>6597.15</v>
      </c>
      <c r="K163" s="156">
        <f t="shared" si="37"/>
        <v>6597.15</v>
      </c>
      <c r="L163" s="156">
        <v>15</v>
      </c>
      <c r="M163" s="156">
        <f t="shared" si="38"/>
        <v>0</v>
      </c>
      <c r="N163" s="156">
        <v>0</v>
      </c>
      <c r="O163" s="156">
        <f t="shared" si="39"/>
        <v>0</v>
      </c>
      <c r="P163" s="156">
        <v>0</v>
      </c>
      <c r="Q163" s="156">
        <f t="shared" si="40"/>
        <v>0</v>
      </c>
      <c r="R163" s="156"/>
      <c r="S163" s="156" t="s">
        <v>485</v>
      </c>
      <c r="T163" s="156" t="s">
        <v>382</v>
      </c>
      <c r="U163" s="156">
        <v>0</v>
      </c>
      <c r="V163" s="156">
        <f t="shared" si="41"/>
        <v>0</v>
      </c>
      <c r="W163" s="156"/>
      <c r="X163" s="156" t="s">
        <v>383</v>
      </c>
      <c r="Y163" s="147"/>
      <c r="Z163" s="147"/>
      <c r="AA163" s="147"/>
      <c r="AB163" s="147"/>
      <c r="AC163" s="147"/>
      <c r="AD163" s="147"/>
      <c r="AE163" s="147"/>
      <c r="AF163" s="147" t="s">
        <v>384</v>
      </c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</row>
    <row r="164" spans="1:59" ht="56.25" outlineLevel="1" x14ac:dyDescent="0.2">
      <c r="A164" s="176">
        <v>150</v>
      </c>
      <c r="B164" s="177" t="s">
        <v>2846</v>
      </c>
      <c r="C164" s="186" t="s">
        <v>3966</v>
      </c>
      <c r="D164" s="178" t="s">
        <v>1957</v>
      </c>
      <c r="E164" s="179">
        <v>1</v>
      </c>
      <c r="F164" s="174"/>
      <c r="G164" s="181">
        <f t="shared" si="35"/>
        <v>0</v>
      </c>
      <c r="H164" s="157">
        <v>0</v>
      </c>
      <c r="I164" s="156">
        <f t="shared" si="36"/>
        <v>0</v>
      </c>
      <c r="J164" s="157">
        <v>6528.9</v>
      </c>
      <c r="K164" s="156">
        <f t="shared" si="37"/>
        <v>6528.9</v>
      </c>
      <c r="L164" s="156">
        <v>15</v>
      </c>
      <c r="M164" s="156">
        <f t="shared" si="38"/>
        <v>0</v>
      </c>
      <c r="N164" s="156">
        <v>0</v>
      </c>
      <c r="O164" s="156">
        <f t="shared" si="39"/>
        <v>0</v>
      </c>
      <c r="P164" s="156">
        <v>0</v>
      </c>
      <c r="Q164" s="156">
        <f t="shared" si="40"/>
        <v>0</v>
      </c>
      <c r="R164" s="156"/>
      <c r="S164" s="156" t="s">
        <v>485</v>
      </c>
      <c r="T164" s="156" t="s">
        <v>382</v>
      </c>
      <c r="U164" s="156">
        <v>0</v>
      </c>
      <c r="V164" s="156">
        <f t="shared" si="41"/>
        <v>0</v>
      </c>
      <c r="W164" s="156"/>
      <c r="X164" s="156" t="s">
        <v>383</v>
      </c>
      <c r="Y164" s="147"/>
      <c r="Z164" s="147"/>
      <c r="AA164" s="147"/>
      <c r="AB164" s="147"/>
      <c r="AC164" s="147"/>
      <c r="AD164" s="147"/>
      <c r="AE164" s="147"/>
      <c r="AF164" s="147" t="s">
        <v>384</v>
      </c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</row>
    <row r="165" spans="1:59" ht="56.25" outlineLevel="1" x14ac:dyDescent="0.2">
      <c r="A165" s="176">
        <v>151</v>
      </c>
      <c r="B165" s="177" t="s">
        <v>2848</v>
      </c>
      <c r="C165" s="186" t="s">
        <v>3967</v>
      </c>
      <c r="D165" s="178" t="s">
        <v>1957</v>
      </c>
      <c r="E165" s="179">
        <v>2</v>
      </c>
      <c r="F165" s="174"/>
      <c r="G165" s="181">
        <f t="shared" si="35"/>
        <v>0</v>
      </c>
      <c r="H165" s="157">
        <v>0</v>
      </c>
      <c r="I165" s="156">
        <f t="shared" si="36"/>
        <v>0</v>
      </c>
      <c r="J165" s="157">
        <v>6490.05</v>
      </c>
      <c r="K165" s="156">
        <f t="shared" si="37"/>
        <v>12980.1</v>
      </c>
      <c r="L165" s="156">
        <v>15</v>
      </c>
      <c r="M165" s="156">
        <f t="shared" si="38"/>
        <v>0</v>
      </c>
      <c r="N165" s="156">
        <v>0</v>
      </c>
      <c r="O165" s="156">
        <f t="shared" si="39"/>
        <v>0</v>
      </c>
      <c r="P165" s="156">
        <v>0</v>
      </c>
      <c r="Q165" s="156">
        <f t="shared" si="40"/>
        <v>0</v>
      </c>
      <c r="R165" s="156"/>
      <c r="S165" s="156" t="s">
        <v>485</v>
      </c>
      <c r="T165" s="156" t="s">
        <v>382</v>
      </c>
      <c r="U165" s="156">
        <v>0</v>
      </c>
      <c r="V165" s="156">
        <f t="shared" si="41"/>
        <v>0</v>
      </c>
      <c r="W165" s="156"/>
      <c r="X165" s="156" t="s">
        <v>383</v>
      </c>
      <c r="Y165" s="147"/>
      <c r="Z165" s="147"/>
      <c r="AA165" s="147"/>
      <c r="AB165" s="147"/>
      <c r="AC165" s="147"/>
      <c r="AD165" s="147"/>
      <c r="AE165" s="147"/>
      <c r="AF165" s="147" t="s">
        <v>384</v>
      </c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</row>
    <row r="166" spans="1:59" ht="56.25" outlineLevel="1" x14ac:dyDescent="0.2">
      <c r="A166" s="176">
        <v>152</v>
      </c>
      <c r="B166" s="177" t="s">
        <v>2849</v>
      </c>
      <c r="C166" s="186" t="s">
        <v>3968</v>
      </c>
      <c r="D166" s="178" t="s">
        <v>1957</v>
      </c>
      <c r="E166" s="179">
        <v>1</v>
      </c>
      <c r="F166" s="174"/>
      <c r="G166" s="181">
        <f t="shared" si="35"/>
        <v>0</v>
      </c>
      <c r="H166" s="157">
        <v>0</v>
      </c>
      <c r="I166" s="156">
        <f t="shared" si="36"/>
        <v>0</v>
      </c>
      <c r="J166" s="157">
        <v>6381.9</v>
      </c>
      <c r="K166" s="156">
        <f t="shared" si="37"/>
        <v>6381.9</v>
      </c>
      <c r="L166" s="156">
        <v>15</v>
      </c>
      <c r="M166" s="156">
        <f t="shared" si="38"/>
        <v>0</v>
      </c>
      <c r="N166" s="156">
        <v>0</v>
      </c>
      <c r="O166" s="156">
        <f t="shared" si="39"/>
        <v>0</v>
      </c>
      <c r="P166" s="156">
        <v>0</v>
      </c>
      <c r="Q166" s="156">
        <f t="shared" si="40"/>
        <v>0</v>
      </c>
      <c r="R166" s="156"/>
      <c r="S166" s="156" t="s">
        <v>485</v>
      </c>
      <c r="T166" s="156" t="s">
        <v>382</v>
      </c>
      <c r="U166" s="156">
        <v>0</v>
      </c>
      <c r="V166" s="156">
        <f t="shared" si="41"/>
        <v>0</v>
      </c>
      <c r="W166" s="156"/>
      <c r="X166" s="156" t="s">
        <v>383</v>
      </c>
      <c r="Y166" s="147"/>
      <c r="Z166" s="147"/>
      <c r="AA166" s="147"/>
      <c r="AB166" s="147"/>
      <c r="AC166" s="147"/>
      <c r="AD166" s="147"/>
      <c r="AE166" s="147"/>
      <c r="AF166" s="147" t="s">
        <v>384</v>
      </c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</row>
    <row r="167" spans="1:59" ht="45" outlineLevel="1" x14ac:dyDescent="0.2">
      <c r="A167" s="176">
        <v>153</v>
      </c>
      <c r="B167" s="177" t="s">
        <v>2851</v>
      </c>
      <c r="C167" s="186" t="s">
        <v>3969</v>
      </c>
      <c r="D167" s="178" t="s">
        <v>1957</v>
      </c>
      <c r="E167" s="179">
        <v>3</v>
      </c>
      <c r="F167" s="174"/>
      <c r="G167" s="181">
        <f t="shared" si="35"/>
        <v>0</v>
      </c>
      <c r="H167" s="157">
        <v>0</v>
      </c>
      <c r="I167" s="156">
        <f t="shared" si="36"/>
        <v>0</v>
      </c>
      <c r="J167" s="157">
        <v>7121.1</v>
      </c>
      <c r="K167" s="156">
        <f t="shared" si="37"/>
        <v>21363.3</v>
      </c>
      <c r="L167" s="156">
        <v>15</v>
      </c>
      <c r="M167" s="156">
        <f t="shared" si="38"/>
        <v>0</v>
      </c>
      <c r="N167" s="156">
        <v>0</v>
      </c>
      <c r="O167" s="156">
        <f t="shared" si="39"/>
        <v>0</v>
      </c>
      <c r="P167" s="156">
        <v>0</v>
      </c>
      <c r="Q167" s="156">
        <f t="shared" si="40"/>
        <v>0</v>
      </c>
      <c r="R167" s="156"/>
      <c r="S167" s="156" t="s">
        <v>485</v>
      </c>
      <c r="T167" s="156" t="s">
        <v>382</v>
      </c>
      <c r="U167" s="156">
        <v>0</v>
      </c>
      <c r="V167" s="156">
        <f t="shared" si="41"/>
        <v>0</v>
      </c>
      <c r="W167" s="156"/>
      <c r="X167" s="156" t="s">
        <v>383</v>
      </c>
      <c r="Y167" s="147"/>
      <c r="Z167" s="147"/>
      <c r="AA167" s="147"/>
      <c r="AB167" s="147"/>
      <c r="AC167" s="147"/>
      <c r="AD167" s="147"/>
      <c r="AE167" s="147"/>
      <c r="AF167" s="147" t="s">
        <v>384</v>
      </c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</row>
    <row r="168" spans="1:59" ht="45" outlineLevel="1" x14ac:dyDescent="0.2">
      <c r="A168" s="176">
        <v>154</v>
      </c>
      <c r="B168" s="177" t="s">
        <v>2853</v>
      </c>
      <c r="C168" s="186" t="s">
        <v>3970</v>
      </c>
      <c r="D168" s="178" t="s">
        <v>1957</v>
      </c>
      <c r="E168" s="179">
        <v>5</v>
      </c>
      <c r="F168" s="174"/>
      <c r="G168" s="181">
        <f t="shared" si="35"/>
        <v>0</v>
      </c>
      <c r="H168" s="157">
        <v>0</v>
      </c>
      <c r="I168" s="156">
        <f t="shared" si="36"/>
        <v>0</v>
      </c>
      <c r="J168" s="157">
        <v>7087.5</v>
      </c>
      <c r="K168" s="156">
        <f t="shared" si="37"/>
        <v>35437.5</v>
      </c>
      <c r="L168" s="156">
        <v>15</v>
      </c>
      <c r="M168" s="156">
        <f t="shared" si="38"/>
        <v>0</v>
      </c>
      <c r="N168" s="156">
        <v>0</v>
      </c>
      <c r="O168" s="156">
        <f t="shared" si="39"/>
        <v>0</v>
      </c>
      <c r="P168" s="156">
        <v>0</v>
      </c>
      <c r="Q168" s="156">
        <f t="shared" si="40"/>
        <v>0</v>
      </c>
      <c r="R168" s="156"/>
      <c r="S168" s="156" t="s">
        <v>485</v>
      </c>
      <c r="T168" s="156" t="s">
        <v>382</v>
      </c>
      <c r="U168" s="156">
        <v>0</v>
      </c>
      <c r="V168" s="156">
        <f t="shared" si="41"/>
        <v>0</v>
      </c>
      <c r="W168" s="156"/>
      <c r="X168" s="156" t="s">
        <v>383</v>
      </c>
      <c r="Y168" s="147"/>
      <c r="Z168" s="147"/>
      <c r="AA168" s="147"/>
      <c r="AB168" s="147"/>
      <c r="AC168" s="147"/>
      <c r="AD168" s="147"/>
      <c r="AE168" s="147"/>
      <c r="AF168" s="147" t="s">
        <v>384</v>
      </c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</row>
    <row r="169" spans="1:59" ht="45" outlineLevel="1" x14ac:dyDescent="0.2">
      <c r="A169" s="176">
        <v>155</v>
      </c>
      <c r="B169" s="177" t="s">
        <v>2855</v>
      </c>
      <c r="C169" s="186" t="s">
        <v>3971</v>
      </c>
      <c r="D169" s="178" t="s">
        <v>1957</v>
      </c>
      <c r="E169" s="179">
        <v>3</v>
      </c>
      <c r="F169" s="174"/>
      <c r="G169" s="181">
        <f t="shared" si="35"/>
        <v>0</v>
      </c>
      <c r="H169" s="157">
        <v>0</v>
      </c>
      <c r="I169" s="156">
        <f t="shared" si="36"/>
        <v>0</v>
      </c>
      <c r="J169" s="157">
        <v>15443.4</v>
      </c>
      <c r="K169" s="156">
        <f t="shared" si="37"/>
        <v>46330.2</v>
      </c>
      <c r="L169" s="156">
        <v>15</v>
      </c>
      <c r="M169" s="156">
        <f t="shared" si="38"/>
        <v>0</v>
      </c>
      <c r="N169" s="156">
        <v>0</v>
      </c>
      <c r="O169" s="156">
        <f t="shared" si="39"/>
        <v>0</v>
      </c>
      <c r="P169" s="156">
        <v>0</v>
      </c>
      <c r="Q169" s="156">
        <f t="shared" si="40"/>
        <v>0</v>
      </c>
      <c r="R169" s="156"/>
      <c r="S169" s="156" t="s">
        <v>485</v>
      </c>
      <c r="T169" s="156" t="s">
        <v>382</v>
      </c>
      <c r="U169" s="156">
        <v>0</v>
      </c>
      <c r="V169" s="156">
        <f t="shared" si="41"/>
        <v>0</v>
      </c>
      <c r="W169" s="156"/>
      <c r="X169" s="156" t="s">
        <v>383</v>
      </c>
      <c r="Y169" s="147"/>
      <c r="Z169" s="147"/>
      <c r="AA169" s="147"/>
      <c r="AB169" s="147"/>
      <c r="AC169" s="147"/>
      <c r="AD169" s="147"/>
      <c r="AE169" s="147"/>
      <c r="AF169" s="147" t="s">
        <v>384</v>
      </c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</row>
    <row r="170" spans="1:59" ht="22.5" outlineLevel="1" x14ac:dyDescent="0.2">
      <c r="A170" s="176">
        <v>156</v>
      </c>
      <c r="B170" s="177" t="s">
        <v>2857</v>
      </c>
      <c r="C170" s="186" t="s">
        <v>3972</v>
      </c>
      <c r="D170" s="178" t="s">
        <v>1957</v>
      </c>
      <c r="E170" s="179">
        <v>1</v>
      </c>
      <c r="F170" s="174"/>
      <c r="G170" s="181">
        <f t="shared" si="35"/>
        <v>0</v>
      </c>
      <c r="H170" s="157">
        <v>0</v>
      </c>
      <c r="I170" s="156">
        <f t="shared" si="36"/>
        <v>0</v>
      </c>
      <c r="J170" s="157">
        <v>1099.3499999999999</v>
      </c>
      <c r="K170" s="156">
        <f t="shared" si="37"/>
        <v>1099.3499999999999</v>
      </c>
      <c r="L170" s="156">
        <v>15</v>
      </c>
      <c r="M170" s="156">
        <f t="shared" si="38"/>
        <v>0</v>
      </c>
      <c r="N170" s="156">
        <v>0</v>
      </c>
      <c r="O170" s="156">
        <f t="shared" si="39"/>
        <v>0</v>
      </c>
      <c r="P170" s="156">
        <v>0</v>
      </c>
      <c r="Q170" s="156">
        <f t="shared" si="40"/>
        <v>0</v>
      </c>
      <c r="R170" s="156"/>
      <c r="S170" s="156" t="s">
        <v>485</v>
      </c>
      <c r="T170" s="156" t="s">
        <v>382</v>
      </c>
      <c r="U170" s="156">
        <v>0</v>
      </c>
      <c r="V170" s="156">
        <f t="shared" si="41"/>
        <v>0</v>
      </c>
      <c r="W170" s="156"/>
      <c r="X170" s="156" t="s">
        <v>383</v>
      </c>
      <c r="Y170" s="147"/>
      <c r="Z170" s="147"/>
      <c r="AA170" s="147"/>
      <c r="AB170" s="147"/>
      <c r="AC170" s="147"/>
      <c r="AD170" s="147"/>
      <c r="AE170" s="147"/>
      <c r="AF170" s="147" t="s">
        <v>384</v>
      </c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</row>
    <row r="171" spans="1:59" ht="22.5" outlineLevel="1" x14ac:dyDescent="0.2">
      <c r="A171" s="176">
        <v>157</v>
      </c>
      <c r="B171" s="177" t="s">
        <v>2859</v>
      </c>
      <c r="C171" s="186" t="s">
        <v>3973</v>
      </c>
      <c r="D171" s="178" t="s">
        <v>1957</v>
      </c>
      <c r="E171" s="179">
        <v>1</v>
      </c>
      <c r="F171" s="174"/>
      <c r="G171" s="181">
        <f t="shared" si="35"/>
        <v>0</v>
      </c>
      <c r="H171" s="157">
        <v>0</v>
      </c>
      <c r="I171" s="156">
        <f t="shared" si="36"/>
        <v>0</v>
      </c>
      <c r="J171" s="157">
        <v>1088.8499999999999</v>
      </c>
      <c r="K171" s="156">
        <f t="shared" si="37"/>
        <v>1088.8499999999999</v>
      </c>
      <c r="L171" s="156">
        <v>15</v>
      </c>
      <c r="M171" s="156">
        <f t="shared" si="38"/>
        <v>0</v>
      </c>
      <c r="N171" s="156">
        <v>0</v>
      </c>
      <c r="O171" s="156">
        <f t="shared" si="39"/>
        <v>0</v>
      </c>
      <c r="P171" s="156">
        <v>0</v>
      </c>
      <c r="Q171" s="156">
        <f t="shared" si="40"/>
        <v>0</v>
      </c>
      <c r="R171" s="156"/>
      <c r="S171" s="156" t="s">
        <v>485</v>
      </c>
      <c r="T171" s="156" t="s">
        <v>382</v>
      </c>
      <c r="U171" s="156">
        <v>0</v>
      </c>
      <c r="V171" s="156">
        <f t="shared" si="41"/>
        <v>0</v>
      </c>
      <c r="W171" s="156"/>
      <c r="X171" s="156" t="s">
        <v>383</v>
      </c>
      <c r="Y171" s="147"/>
      <c r="Z171" s="147"/>
      <c r="AA171" s="147"/>
      <c r="AB171" s="147"/>
      <c r="AC171" s="147"/>
      <c r="AD171" s="147"/>
      <c r="AE171" s="147"/>
      <c r="AF171" s="147" t="s">
        <v>384</v>
      </c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</row>
    <row r="172" spans="1:59" ht="22.5" outlineLevel="1" x14ac:dyDescent="0.2">
      <c r="A172" s="176">
        <v>158</v>
      </c>
      <c r="B172" s="177" t="s">
        <v>2861</v>
      </c>
      <c r="C172" s="186" t="s">
        <v>3974</v>
      </c>
      <c r="D172" s="178" t="s">
        <v>1957</v>
      </c>
      <c r="E172" s="179">
        <v>1</v>
      </c>
      <c r="F172" s="174"/>
      <c r="G172" s="181">
        <f t="shared" si="35"/>
        <v>0</v>
      </c>
      <c r="H172" s="157">
        <v>0</v>
      </c>
      <c r="I172" s="156">
        <f t="shared" si="36"/>
        <v>0</v>
      </c>
      <c r="J172" s="157">
        <v>1045.8</v>
      </c>
      <c r="K172" s="156">
        <f t="shared" si="37"/>
        <v>1045.8</v>
      </c>
      <c r="L172" s="156">
        <v>15</v>
      </c>
      <c r="M172" s="156">
        <f t="shared" si="38"/>
        <v>0</v>
      </c>
      <c r="N172" s="156">
        <v>0</v>
      </c>
      <c r="O172" s="156">
        <f t="shared" si="39"/>
        <v>0</v>
      </c>
      <c r="P172" s="156">
        <v>0</v>
      </c>
      <c r="Q172" s="156">
        <f t="shared" si="40"/>
        <v>0</v>
      </c>
      <c r="R172" s="156"/>
      <c r="S172" s="156" t="s">
        <v>485</v>
      </c>
      <c r="T172" s="156" t="s">
        <v>382</v>
      </c>
      <c r="U172" s="156">
        <v>0</v>
      </c>
      <c r="V172" s="156">
        <f t="shared" si="41"/>
        <v>0</v>
      </c>
      <c r="W172" s="156"/>
      <c r="X172" s="156" t="s">
        <v>383</v>
      </c>
      <c r="Y172" s="147"/>
      <c r="Z172" s="147"/>
      <c r="AA172" s="147"/>
      <c r="AB172" s="147"/>
      <c r="AC172" s="147"/>
      <c r="AD172" s="147"/>
      <c r="AE172" s="147"/>
      <c r="AF172" s="147" t="s">
        <v>384</v>
      </c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</row>
    <row r="173" spans="1:59" ht="22.5" outlineLevel="1" x14ac:dyDescent="0.2">
      <c r="A173" s="176">
        <v>159</v>
      </c>
      <c r="B173" s="177" t="s">
        <v>2863</v>
      </c>
      <c r="C173" s="186" t="s">
        <v>3975</v>
      </c>
      <c r="D173" s="178" t="s">
        <v>1957</v>
      </c>
      <c r="E173" s="179">
        <v>1</v>
      </c>
      <c r="F173" s="174"/>
      <c r="G173" s="181">
        <f t="shared" si="35"/>
        <v>0</v>
      </c>
      <c r="H173" s="157">
        <v>0</v>
      </c>
      <c r="I173" s="156">
        <f t="shared" si="36"/>
        <v>0</v>
      </c>
      <c r="J173" s="157">
        <v>1045.8</v>
      </c>
      <c r="K173" s="156">
        <f t="shared" si="37"/>
        <v>1045.8</v>
      </c>
      <c r="L173" s="156">
        <v>15</v>
      </c>
      <c r="M173" s="156">
        <f t="shared" si="38"/>
        <v>0</v>
      </c>
      <c r="N173" s="156">
        <v>0</v>
      </c>
      <c r="O173" s="156">
        <f t="shared" si="39"/>
        <v>0</v>
      </c>
      <c r="P173" s="156">
        <v>0</v>
      </c>
      <c r="Q173" s="156">
        <f t="shared" si="40"/>
        <v>0</v>
      </c>
      <c r="R173" s="156"/>
      <c r="S173" s="156" t="s">
        <v>485</v>
      </c>
      <c r="T173" s="156" t="s">
        <v>382</v>
      </c>
      <c r="U173" s="156">
        <v>0</v>
      </c>
      <c r="V173" s="156">
        <f t="shared" si="41"/>
        <v>0</v>
      </c>
      <c r="W173" s="156"/>
      <c r="X173" s="156" t="s">
        <v>383</v>
      </c>
      <c r="Y173" s="147"/>
      <c r="Z173" s="147"/>
      <c r="AA173" s="147"/>
      <c r="AB173" s="147"/>
      <c r="AC173" s="147"/>
      <c r="AD173" s="147"/>
      <c r="AE173" s="147"/>
      <c r="AF173" s="147" t="s">
        <v>384</v>
      </c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</row>
    <row r="174" spans="1:59" ht="22.5" outlineLevel="1" x14ac:dyDescent="0.2">
      <c r="A174" s="176">
        <v>160</v>
      </c>
      <c r="B174" s="177" t="s">
        <v>2865</v>
      </c>
      <c r="C174" s="186" t="s">
        <v>3976</v>
      </c>
      <c r="D174" s="178" t="s">
        <v>1957</v>
      </c>
      <c r="E174" s="179">
        <v>4</v>
      </c>
      <c r="F174" s="174"/>
      <c r="G174" s="181">
        <f t="shared" si="35"/>
        <v>0</v>
      </c>
      <c r="H174" s="157">
        <v>0</v>
      </c>
      <c r="I174" s="156">
        <f t="shared" si="36"/>
        <v>0</v>
      </c>
      <c r="J174" s="157">
        <v>971.25</v>
      </c>
      <c r="K174" s="156">
        <f t="shared" si="37"/>
        <v>3885</v>
      </c>
      <c r="L174" s="156">
        <v>15</v>
      </c>
      <c r="M174" s="156">
        <f t="shared" si="38"/>
        <v>0</v>
      </c>
      <c r="N174" s="156">
        <v>0</v>
      </c>
      <c r="O174" s="156">
        <f t="shared" si="39"/>
        <v>0</v>
      </c>
      <c r="P174" s="156">
        <v>0</v>
      </c>
      <c r="Q174" s="156">
        <f t="shared" si="40"/>
        <v>0</v>
      </c>
      <c r="R174" s="156"/>
      <c r="S174" s="156" t="s">
        <v>485</v>
      </c>
      <c r="T174" s="156" t="s">
        <v>382</v>
      </c>
      <c r="U174" s="156">
        <v>0</v>
      </c>
      <c r="V174" s="156">
        <f t="shared" si="41"/>
        <v>0</v>
      </c>
      <c r="W174" s="156"/>
      <c r="X174" s="156" t="s">
        <v>383</v>
      </c>
      <c r="Y174" s="147"/>
      <c r="Z174" s="147"/>
      <c r="AA174" s="147"/>
      <c r="AB174" s="147"/>
      <c r="AC174" s="147"/>
      <c r="AD174" s="147"/>
      <c r="AE174" s="147"/>
      <c r="AF174" s="147" t="s">
        <v>384</v>
      </c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</row>
    <row r="175" spans="1:59" ht="22.5" outlineLevel="1" x14ac:dyDescent="0.2">
      <c r="A175" s="176">
        <v>161</v>
      </c>
      <c r="B175" s="177" t="s">
        <v>2867</v>
      </c>
      <c r="C175" s="186" t="s">
        <v>3977</v>
      </c>
      <c r="D175" s="178" t="s">
        <v>1957</v>
      </c>
      <c r="E175" s="179">
        <v>1</v>
      </c>
      <c r="F175" s="174"/>
      <c r="G175" s="181">
        <f t="shared" si="35"/>
        <v>0</v>
      </c>
      <c r="H175" s="157">
        <v>0</v>
      </c>
      <c r="I175" s="156">
        <f t="shared" si="36"/>
        <v>0</v>
      </c>
      <c r="J175" s="157">
        <v>866.25</v>
      </c>
      <c r="K175" s="156">
        <f t="shared" si="37"/>
        <v>866.25</v>
      </c>
      <c r="L175" s="156">
        <v>15</v>
      </c>
      <c r="M175" s="156">
        <f t="shared" si="38"/>
        <v>0</v>
      </c>
      <c r="N175" s="156">
        <v>0</v>
      </c>
      <c r="O175" s="156">
        <f t="shared" si="39"/>
        <v>0</v>
      </c>
      <c r="P175" s="156">
        <v>0</v>
      </c>
      <c r="Q175" s="156">
        <f t="shared" si="40"/>
        <v>0</v>
      </c>
      <c r="R175" s="156"/>
      <c r="S175" s="156" t="s">
        <v>485</v>
      </c>
      <c r="T175" s="156" t="s">
        <v>382</v>
      </c>
      <c r="U175" s="156">
        <v>0</v>
      </c>
      <c r="V175" s="156">
        <f t="shared" si="41"/>
        <v>0</v>
      </c>
      <c r="W175" s="156"/>
      <c r="X175" s="156" t="s">
        <v>383</v>
      </c>
      <c r="Y175" s="147"/>
      <c r="Z175" s="147"/>
      <c r="AA175" s="147"/>
      <c r="AB175" s="147"/>
      <c r="AC175" s="147"/>
      <c r="AD175" s="147"/>
      <c r="AE175" s="147"/>
      <c r="AF175" s="147" t="s">
        <v>384</v>
      </c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</row>
    <row r="176" spans="1:59" ht="22.5" outlineLevel="1" x14ac:dyDescent="0.2">
      <c r="A176" s="176">
        <v>162</v>
      </c>
      <c r="B176" s="177" t="s">
        <v>2869</v>
      </c>
      <c r="C176" s="186" t="s">
        <v>3978</v>
      </c>
      <c r="D176" s="178" t="s">
        <v>1957</v>
      </c>
      <c r="E176" s="179">
        <v>1</v>
      </c>
      <c r="F176" s="174"/>
      <c r="G176" s="181">
        <f t="shared" si="35"/>
        <v>0</v>
      </c>
      <c r="H176" s="157">
        <v>0</v>
      </c>
      <c r="I176" s="156">
        <f t="shared" si="36"/>
        <v>0</v>
      </c>
      <c r="J176" s="157">
        <v>943.95</v>
      </c>
      <c r="K176" s="156">
        <f t="shared" si="37"/>
        <v>943.95</v>
      </c>
      <c r="L176" s="156">
        <v>15</v>
      </c>
      <c r="M176" s="156">
        <f t="shared" si="38"/>
        <v>0</v>
      </c>
      <c r="N176" s="156">
        <v>0</v>
      </c>
      <c r="O176" s="156">
        <f t="shared" si="39"/>
        <v>0</v>
      </c>
      <c r="P176" s="156">
        <v>0</v>
      </c>
      <c r="Q176" s="156">
        <f t="shared" si="40"/>
        <v>0</v>
      </c>
      <c r="R176" s="156"/>
      <c r="S176" s="156" t="s">
        <v>485</v>
      </c>
      <c r="T176" s="156" t="s">
        <v>382</v>
      </c>
      <c r="U176" s="156">
        <v>0</v>
      </c>
      <c r="V176" s="156">
        <f t="shared" si="41"/>
        <v>0</v>
      </c>
      <c r="W176" s="156"/>
      <c r="X176" s="156" t="s">
        <v>383</v>
      </c>
      <c r="Y176" s="147"/>
      <c r="Z176" s="147"/>
      <c r="AA176" s="147"/>
      <c r="AB176" s="147"/>
      <c r="AC176" s="147"/>
      <c r="AD176" s="147"/>
      <c r="AE176" s="147"/>
      <c r="AF176" s="147" t="s">
        <v>384</v>
      </c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</row>
    <row r="177" spans="1:59" ht="22.5" outlineLevel="1" x14ac:dyDescent="0.2">
      <c r="A177" s="176">
        <v>163</v>
      </c>
      <c r="B177" s="177" t="s">
        <v>2871</v>
      </c>
      <c r="C177" s="186" t="s">
        <v>3979</v>
      </c>
      <c r="D177" s="178" t="s">
        <v>1957</v>
      </c>
      <c r="E177" s="179">
        <v>2</v>
      </c>
      <c r="F177" s="174"/>
      <c r="G177" s="181">
        <f t="shared" si="35"/>
        <v>0</v>
      </c>
      <c r="H177" s="157">
        <v>0</v>
      </c>
      <c r="I177" s="156">
        <f t="shared" si="36"/>
        <v>0</v>
      </c>
      <c r="J177" s="157">
        <v>933.45</v>
      </c>
      <c r="K177" s="156">
        <f t="shared" si="37"/>
        <v>1866.9</v>
      </c>
      <c r="L177" s="156">
        <v>15</v>
      </c>
      <c r="M177" s="156">
        <f t="shared" si="38"/>
        <v>0</v>
      </c>
      <c r="N177" s="156">
        <v>0</v>
      </c>
      <c r="O177" s="156">
        <f t="shared" si="39"/>
        <v>0</v>
      </c>
      <c r="P177" s="156">
        <v>0</v>
      </c>
      <c r="Q177" s="156">
        <f t="shared" si="40"/>
        <v>0</v>
      </c>
      <c r="R177" s="156"/>
      <c r="S177" s="156" t="s">
        <v>485</v>
      </c>
      <c r="T177" s="156" t="s">
        <v>382</v>
      </c>
      <c r="U177" s="156">
        <v>0</v>
      </c>
      <c r="V177" s="156">
        <f t="shared" si="41"/>
        <v>0</v>
      </c>
      <c r="W177" s="156"/>
      <c r="X177" s="156" t="s">
        <v>383</v>
      </c>
      <c r="Y177" s="147"/>
      <c r="Z177" s="147"/>
      <c r="AA177" s="147"/>
      <c r="AB177" s="147"/>
      <c r="AC177" s="147"/>
      <c r="AD177" s="147"/>
      <c r="AE177" s="147"/>
      <c r="AF177" s="147" t="s">
        <v>384</v>
      </c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</row>
    <row r="178" spans="1:59" ht="22.5" outlineLevel="1" x14ac:dyDescent="0.2">
      <c r="A178" s="176">
        <v>164</v>
      </c>
      <c r="B178" s="177" t="s">
        <v>2873</v>
      </c>
      <c r="C178" s="186" t="s">
        <v>3980</v>
      </c>
      <c r="D178" s="178" t="s">
        <v>1957</v>
      </c>
      <c r="E178" s="179">
        <v>1</v>
      </c>
      <c r="F178" s="174"/>
      <c r="G178" s="181">
        <f t="shared" si="35"/>
        <v>0</v>
      </c>
      <c r="H178" s="157">
        <v>0</v>
      </c>
      <c r="I178" s="156">
        <f t="shared" si="36"/>
        <v>0</v>
      </c>
      <c r="J178" s="157">
        <v>904.05</v>
      </c>
      <c r="K178" s="156">
        <f t="shared" si="37"/>
        <v>904.05</v>
      </c>
      <c r="L178" s="156">
        <v>15</v>
      </c>
      <c r="M178" s="156">
        <f t="shared" si="38"/>
        <v>0</v>
      </c>
      <c r="N178" s="156">
        <v>0</v>
      </c>
      <c r="O178" s="156">
        <f t="shared" si="39"/>
        <v>0</v>
      </c>
      <c r="P178" s="156">
        <v>0</v>
      </c>
      <c r="Q178" s="156">
        <f t="shared" si="40"/>
        <v>0</v>
      </c>
      <c r="R178" s="156"/>
      <c r="S178" s="156" t="s">
        <v>485</v>
      </c>
      <c r="T178" s="156" t="s">
        <v>382</v>
      </c>
      <c r="U178" s="156">
        <v>0</v>
      </c>
      <c r="V178" s="156">
        <f t="shared" si="41"/>
        <v>0</v>
      </c>
      <c r="W178" s="156"/>
      <c r="X178" s="156" t="s">
        <v>383</v>
      </c>
      <c r="Y178" s="147"/>
      <c r="Z178" s="147"/>
      <c r="AA178" s="147"/>
      <c r="AB178" s="147"/>
      <c r="AC178" s="147"/>
      <c r="AD178" s="147"/>
      <c r="AE178" s="147"/>
      <c r="AF178" s="147" t="s">
        <v>384</v>
      </c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</row>
    <row r="179" spans="1:59" ht="22.5" outlineLevel="1" x14ac:dyDescent="0.2">
      <c r="A179" s="176">
        <v>165</v>
      </c>
      <c r="B179" s="177" t="s">
        <v>2875</v>
      </c>
      <c r="C179" s="186" t="s">
        <v>3981</v>
      </c>
      <c r="D179" s="178" t="s">
        <v>1957</v>
      </c>
      <c r="E179" s="179">
        <v>1</v>
      </c>
      <c r="F179" s="174"/>
      <c r="G179" s="181">
        <f t="shared" si="35"/>
        <v>0</v>
      </c>
      <c r="H179" s="157">
        <v>0</v>
      </c>
      <c r="I179" s="156">
        <f t="shared" si="36"/>
        <v>0</v>
      </c>
      <c r="J179" s="157">
        <v>884.1</v>
      </c>
      <c r="K179" s="156">
        <f t="shared" si="37"/>
        <v>884.1</v>
      </c>
      <c r="L179" s="156">
        <v>15</v>
      </c>
      <c r="M179" s="156">
        <f t="shared" si="38"/>
        <v>0</v>
      </c>
      <c r="N179" s="156">
        <v>0</v>
      </c>
      <c r="O179" s="156">
        <f t="shared" si="39"/>
        <v>0</v>
      </c>
      <c r="P179" s="156">
        <v>0</v>
      </c>
      <c r="Q179" s="156">
        <f t="shared" si="40"/>
        <v>0</v>
      </c>
      <c r="R179" s="156"/>
      <c r="S179" s="156" t="s">
        <v>485</v>
      </c>
      <c r="T179" s="156" t="s">
        <v>382</v>
      </c>
      <c r="U179" s="156">
        <v>0</v>
      </c>
      <c r="V179" s="156">
        <f t="shared" si="41"/>
        <v>0</v>
      </c>
      <c r="W179" s="156"/>
      <c r="X179" s="156" t="s">
        <v>383</v>
      </c>
      <c r="Y179" s="147"/>
      <c r="Z179" s="147"/>
      <c r="AA179" s="147"/>
      <c r="AB179" s="147"/>
      <c r="AC179" s="147"/>
      <c r="AD179" s="147"/>
      <c r="AE179" s="147"/>
      <c r="AF179" s="147" t="s">
        <v>384</v>
      </c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</row>
    <row r="180" spans="1:59" ht="22.5" outlineLevel="1" x14ac:dyDescent="0.2">
      <c r="A180" s="176">
        <v>166</v>
      </c>
      <c r="B180" s="177" t="s">
        <v>2877</v>
      </c>
      <c r="C180" s="186" t="s">
        <v>3982</v>
      </c>
      <c r="D180" s="178" t="s">
        <v>1957</v>
      </c>
      <c r="E180" s="179">
        <v>1</v>
      </c>
      <c r="F180" s="174"/>
      <c r="G180" s="181">
        <f t="shared" si="35"/>
        <v>0</v>
      </c>
      <c r="H180" s="157">
        <v>0</v>
      </c>
      <c r="I180" s="156">
        <f t="shared" si="36"/>
        <v>0</v>
      </c>
      <c r="J180" s="157">
        <v>718.2</v>
      </c>
      <c r="K180" s="156">
        <f t="shared" si="37"/>
        <v>718.2</v>
      </c>
      <c r="L180" s="156">
        <v>15</v>
      </c>
      <c r="M180" s="156">
        <f t="shared" si="38"/>
        <v>0</v>
      </c>
      <c r="N180" s="156">
        <v>0</v>
      </c>
      <c r="O180" s="156">
        <f t="shared" si="39"/>
        <v>0</v>
      </c>
      <c r="P180" s="156">
        <v>0</v>
      </c>
      <c r="Q180" s="156">
        <f t="shared" si="40"/>
        <v>0</v>
      </c>
      <c r="R180" s="156"/>
      <c r="S180" s="156" t="s">
        <v>485</v>
      </c>
      <c r="T180" s="156" t="s">
        <v>382</v>
      </c>
      <c r="U180" s="156">
        <v>0</v>
      </c>
      <c r="V180" s="156">
        <f t="shared" si="41"/>
        <v>0</v>
      </c>
      <c r="W180" s="156"/>
      <c r="X180" s="156" t="s">
        <v>383</v>
      </c>
      <c r="Y180" s="147"/>
      <c r="Z180" s="147"/>
      <c r="AA180" s="147"/>
      <c r="AB180" s="147"/>
      <c r="AC180" s="147"/>
      <c r="AD180" s="147"/>
      <c r="AE180" s="147"/>
      <c r="AF180" s="147" t="s">
        <v>384</v>
      </c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</row>
    <row r="181" spans="1:59" ht="22.5" outlineLevel="1" x14ac:dyDescent="0.2">
      <c r="A181" s="176">
        <v>167</v>
      </c>
      <c r="B181" s="177" t="s">
        <v>2879</v>
      </c>
      <c r="C181" s="186" t="s">
        <v>3983</v>
      </c>
      <c r="D181" s="178" t="s">
        <v>1957</v>
      </c>
      <c r="E181" s="179">
        <v>2</v>
      </c>
      <c r="F181" s="174"/>
      <c r="G181" s="181">
        <f t="shared" si="35"/>
        <v>0</v>
      </c>
      <c r="H181" s="157">
        <v>0</v>
      </c>
      <c r="I181" s="156">
        <f t="shared" si="36"/>
        <v>0</v>
      </c>
      <c r="J181" s="157">
        <v>683.55</v>
      </c>
      <c r="K181" s="156">
        <f t="shared" si="37"/>
        <v>1367.1</v>
      </c>
      <c r="L181" s="156">
        <v>15</v>
      </c>
      <c r="M181" s="156">
        <f t="shared" si="38"/>
        <v>0</v>
      </c>
      <c r="N181" s="156">
        <v>0</v>
      </c>
      <c r="O181" s="156">
        <f t="shared" si="39"/>
        <v>0</v>
      </c>
      <c r="P181" s="156">
        <v>0</v>
      </c>
      <c r="Q181" s="156">
        <f t="shared" si="40"/>
        <v>0</v>
      </c>
      <c r="R181" s="156"/>
      <c r="S181" s="156" t="s">
        <v>485</v>
      </c>
      <c r="T181" s="156" t="s">
        <v>382</v>
      </c>
      <c r="U181" s="156">
        <v>0</v>
      </c>
      <c r="V181" s="156">
        <f t="shared" si="41"/>
        <v>0</v>
      </c>
      <c r="W181" s="156"/>
      <c r="X181" s="156" t="s">
        <v>383</v>
      </c>
      <c r="Y181" s="147"/>
      <c r="Z181" s="147"/>
      <c r="AA181" s="147"/>
      <c r="AB181" s="147"/>
      <c r="AC181" s="147"/>
      <c r="AD181" s="147"/>
      <c r="AE181" s="147"/>
      <c r="AF181" s="147" t="s">
        <v>384</v>
      </c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</row>
    <row r="182" spans="1:59" ht="45" outlineLevel="1" x14ac:dyDescent="0.2">
      <c r="A182" s="176">
        <v>168</v>
      </c>
      <c r="B182" s="177" t="s">
        <v>2881</v>
      </c>
      <c r="C182" s="186" t="s">
        <v>3984</v>
      </c>
      <c r="D182" s="178" t="s">
        <v>1957</v>
      </c>
      <c r="E182" s="179">
        <v>2</v>
      </c>
      <c r="F182" s="174"/>
      <c r="G182" s="181">
        <f t="shared" ref="G182:G213" si="42">ROUND(E182*F182,2)</f>
        <v>0</v>
      </c>
      <c r="H182" s="157">
        <v>0</v>
      </c>
      <c r="I182" s="156">
        <f t="shared" ref="I182:I213" si="43">ROUND(E182*H182,2)</f>
        <v>0</v>
      </c>
      <c r="J182" s="157">
        <v>3217.83</v>
      </c>
      <c r="K182" s="156">
        <f t="shared" ref="K182:K213" si="44">ROUND(E182*J182,2)</f>
        <v>6435.66</v>
      </c>
      <c r="L182" s="156">
        <v>15</v>
      </c>
      <c r="M182" s="156">
        <f t="shared" ref="M182:M213" si="45">G182*(1+L182/100)</f>
        <v>0</v>
      </c>
      <c r="N182" s="156">
        <v>0</v>
      </c>
      <c r="O182" s="156">
        <f t="shared" ref="O182:O213" si="46">ROUND(E182*N182,2)</f>
        <v>0</v>
      </c>
      <c r="P182" s="156">
        <v>0</v>
      </c>
      <c r="Q182" s="156">
        <f t="shared" ref="Q182:Q213" si="47">ROUND(E182*P182,2)</f>
        <v>0</v>
      </c>
      <c r="R182" s="156"/>
      <c r="S182" s="156" t="s">
        <v>485</v>
      </c>
      <c r="T182" s="156" t="s">
        <v>382</v>
      </c>
      <c r="U182" s="156">
        <v>0</v>
      </c>
      <c r="V182" s="156">
        <f t="shared" ref="V182:V213" si="48">ROUND(E182*U182,2)</f>
        <v>0</v>
      </c>
      <c r="W182" s="156"/>
      <c r="X182" s="156" t="s">
        <v>383</v>
      </c>
      <c r="Y182" s="147"/>
      <c r="Z182" s="147"/>
      <c r="AA182" s="147"/>
      <c r="AB182" s="147"/>
      <c r="AC182" s="147"/>
      <c r="AD182" s="147"/>
      <c r="AE182" s="147"/>
      <c r="AF182" s="147" t="s">
        <v>384</v>
      </c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</row>
    <row r="183" spans="1:59" ht="45" outlineLevel="1" x14ac:dyDescent="0.2">
      <c r="A183" s="176">
        <v>169</v>
      </c>
      <c r="B183" s="177" t="s">
        <v>2883</v>
      </c>
      <c r="C183" s="186" t="s">
        <v>3985</v>
      </c>
      <c r="D183" s="178" t="s">
        <v>1957</v>
      </c>
      <c r="E183" s="179">
        <v>8</v>
      </c>
      <c r="F183" s="174"/>
      <c r="G183" s="181">
        <f t="shared" si="42"/>
        <v>0</v>
      </c>
      <c r="H183" s="157">
        <v>0</v>
      </c>
      <c r="I183" s="156">
        <f t="shared" si="43"/>
        <v>0</v>
      </c>
      <c r="J183" s="157">
        <v>2496.06</v>
      </c>
      <c r="K183" s="156">
        <f t="shared" si="44"/>
        <v>19968.48</v>
      </c>
      <c r="L183" s="156">
        <v>15</v>
      </c>
      <c r="M183" s="156">
        <f t="shared" si="45"/>
        <v>0</v>
      </c>
      <c r="N183" s="156">
        <v>0</v>
      </c>
      <c r="O183" s="156">
        <f t="shared" si="46"/>
        <v>0</v>
      </c>
      <c r="P183" s="156">
        <v>0</v>
      </c>
      <c r="Q183" s="156">
        <f t="shared" si="47"/>
        <v>0</v>
      </c>
      <c r="R183" s="156"/>
      <c r="S183" s="156" t="s">
        <v>485</v>
      </c>
      <c r="T183" s="156" t="s">
        <v>382</v>
      </c>
      <c r="U183" s="156">
        <v>0</v>
      </c>
      <c r="V183" s="156">
        <f t="shared" si="48"/>
        <v>0</v>
      </c>
      <c r="W183" s="156"/>
      <c r="X183" s="156" t="s">
        <v>383</v>
      </c>
      <c r="Y183" s="147"/>
      <c r="Z183" s="147"/>
      <c r="AA183" s="147"/>
      <c r="AB183" s="147"/>
      <c r="AC183" s="147"/>
      <c r="AD183" s="147"/>
      <c r="AE183" s="147"/>
      <c r="AF183" s="147" t="s">
        <v>384</v>
      </c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</row>
    <row r="184" spans="1:59" ht="45" outlineLevel="1" x14ac:dyDescent="0.2">
      <c r="A184" s="176">
        <v>170</v>
      </c>
      <c r="B184" s="177" t="s">
        <v>2885</v>
      </c>
      <c r="C184" s="186" t="s">
        <v>3986</v>
      </c>
      <c r="D184" s="178" t="s">
        <v>1957</v>
      </c>
      <c r="E184" s="179">
        <v>6</v>
      </c>
      <c r="F184" s="174"/>
      <c r="G184" s="181">
        <f t="shared" si="42"/>
        <v>0</v>
      </c>
      <c r="H184" s="157">
        <v>0</v>
      </c>
      <c r="I184" s="156">
        <f t="shared" si="43"/>
        <v>0</v>
      </c>
      <c r="J184" s="157">
        <v>2216.7600000000002</v>
      </c>
      <c r="K184" s="156">
        <f t="shared" si="44"/>
        <v>13300.56</v>
      </c>
      <c r="L184" s="156">
        <v>15</v>
      </c>
      <c r="M184" s="156">
        <f t="shared" si="45"/>
        <v>0</v>
      </c>
      <c r="N184" s="156">
        <v>0</v>
      </c>
      <c r="O184" s="156">
        <f t="shared" si="46"/>
        <v>0</v>
      </c>
      <c r="P184" s="156">
        <v>0</v>
      </c>
      <c r="Q184" s="156">
        <f t="shared" si="47"/>
        <v>0</v>
      </c>
      <c r="R184" s="156"/>
      <c r="S184" s="156" t="s">
        <v>485</v>
      </c>
      <c r="T184" s="156" t="s">
        <v>382</v>
      </c>
      <c r="U184" s="156">
        <v>0</v>
      </c>
      <c r="V184" s="156">
        <f t="shared" si="48"/>
        <v>0</v>
      </c>
      <c r="W184" s="156"/>
      <c r="X184" s="156" t="s">
        <v>383</v>
      </c>
      <c r="Y184" s="147"/>
      <c r="Z184" s="147"/>
      <c r="AA184" s="147"/>
      <c r="AB184" s="147"/>
      <c r="AC184" s="147"/>
      <c r="AD184" s="147"/>
      <c r="AE184" s="147"/>
      <c r="AF184" s="147" t="s">
        <v>384</v>
      </c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</row>
    <row r="185" spans="1:59" ht="45" outlineLevel="1" x14ac:dyDescent="0.2">
      <c r="A185" s="176">
        <v>171</v>
      </c>
      <c r="B185" s="177" t="s">
        <v>2887</v>
      </c>
      <c r="C185" s="186" t="s">
        <v>3987</v>
      </c>
      <c r="D185" s="178" t="s">
        <v>1957</v>
      </c>
      <c r="E185" s="179">
        <v>1</v>
      </c>
      <c r="F185" s="174"/>
      <c r="G185" s="181">
        <f t="shared" si="42"/>
        <v>0</v>
      </c>
      <c r="H185" s="157">
        <v>0</v>
      </c>
      <c r="I185" s="156">
        <f t="shared" si="43"/>
        <v>0</v>
      </c>
      <c r="J185" s="157">
        <v>1877.19</v>
      </c>
      <c r="K185" s="156">
        <f t="shared" si="44"/>
        <v>1877.19</v>
      </c>
      <c r="L185" s="156">
        <v>15</v>
      </c>
      <c r="M185" s="156">
        <f t="shared" si="45"/>
        <v>0</v>
      </c>
      <c r="N185" s="156">
        <v>0</v>
      </c>
      <c r="O185" s="156">
        <f t="shared" si="46"/>
        <v>0</v>
      </c>
      <c r="P185" s="156">
        <v>0</v>
      </c>
      <c r="Q185" s="156">
        <f t="shared" si="47"/>
        <v>0</v>
      </c>
      <c r="R185" s="156"/>
      <c r="S185" s="156" t="s">
        <v>485</v>
      </c>
      <c r="T185" s="156" t="s">
        <v>382</v>
      </c>
      <c r="U185" s="156">
        <v>0</v>
      </c>
      <c r="V185" s="156">
        <f t="shared" si="48"/>
        <v>0</v>
      </c>
      <c r="W185" s="156"/>
      <c r="X185" s="156" t="s">
        <v>383</v>
      </c>
      <c r="Y185" s="147"/>
      <c r="Z185" s="147"/>
      <c r="AA185" s="147"/>
      <c r="AB185" s="147"/>
      <c r="AC185" s="147"/>
      <c r="AD185" s="147"/>
      <c r="AE185" s="147"/>
      <c r="AF185" s="147" t="s">
        <v>384</v>
      </c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</row>
    <row r="186" spans="1:59" ht="45" outlineLevel="1" x14ac:dyDescent="0.2">
      <c r="A186" s="176">
        <v>172</v>
      </c>
      <c r="B186" s="177" t="s">
        <v>2889</v>
      </c>
      <c r="C186" s="186" t="s">
        <v>3988</v>
      </c>
      <c r="D186" s="178" t="s">
        <v>1957</v>
      </c>
      <c r="E186" s="179">
        <v>3</v>
      </c>
      <c r="F186" s="174"/>
      <c r="G186" s="181">
        <f t="shared" si="42"/>
        <v>0</v>
      </c>
      <c r="H186" s="157">
        <v>0</v>
      </c>
      <c r="I186" s="156">
        <f t="shared" si="43"/>
        <v>0</v>
      </c>
      <c r="J186" s="157">
        <v>1521.45</v>
      </c>
      <c r="K186" s="156">
        <f t="shared" si="44"/>
        <v>4564.3500000000004</v>
      </c>
      <c r="L186" s="156">
        <v>15</v>
      </c>
      <c r="M186" s="156">
        <f t="shared" si="45"/>
        <v>0</v>
      </c>
      <c r="N186" s="156">
        <v>0</v>
      </c>
      <c r="O186" s="156">
        <f t="shared" si="46"/>
        <v>0</v>
      </c>
      <c r="P186" s="156">
        <v>0</v>
      </c>
      <c r="Q186" s="156">
        <f t="shared" si="47"/>
        <v>0</v>
      </c>
      <c r="R186" s="156"/>
      <c r="S186" s="156" t="s">
        <v>485</v>
      </c>
      <c r="T186" s="156" t="s">
        <v>382</v>
      </c>
      <c r="U186" s="156">
        <v>0</v>
      </c>
      <c r="V186" s="156">
        <f t="shared" si="48"/>
        <v>0</v>
      </c>
      <c r="W186" s="156"/>
      <c r="X186" s="156" t="s">
        <v>383</v>
      </c>
      <c r="Y186" s="147"/>
      <c r="Z186" s="147"/>
      <c r="AA186" s="147"/>
      <c r="AB186" s="147"/>
      <c r="AC186" s="147"/>
      <c r="AD186" s="147"/>
      <c r="AE186" s="147"/>
      <c r="AF186" s="147" t="s">
        <v>384</v>
      </c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</row>
    <row r="187" spans="1:59" ht="45" outlineLevel="1" x14ac:dyDescent="0.2">
      <c r="A187" s="176">
        <v>173</v>
      </c>
      <c r="B187" s="177" t="s">
        <v>2891</v>
      </c>
      <c r="C187" s="186" t="s">
        <v>3989</v>
      </c>
      <c r="D187" s="178" t="s">
        <v>1957</v>
      </c>
      <c r="E187" s="179">
        <v>2</v>
      </c>
      <c r="F187" s="174"/>
      <c r="G187" s="181">
        <f t="shared" si="42"/>
        <v>0</v>
      </c>
      <c r="H187" s="157">
        <v>0</v>
      </c>
      <c r="I187" s="156">
        <f t="shared" si="43"/>
        <v>0</v>
      </c>
      <c r="J187" s="157">
        <v>1112.79</v>
      </c>
      <c r="K187" s="156">
        <f t="shared" si="44"/>
        <v>2225.58</v>
      </c>
      <c r="L187" s="156">
        <v>15</v>
      </c>
      <c r="M187" s="156">
        <f t="shared" si="45"/>
        <v>0</v>
      </c>
      <c r="N187" s="156">
        <v>0</v>
      </c>
      <c r="O187" s="156">
        <f t="shared" si="46"/>
        <v>0</v>
      </c>
      <c r="P187" s="156">
        <v>0</v>
      </c>
      <c r="Q187" s="156">
        <f t="shared" si="47"/>
        <v>0</v>
      </c>
      <c r="R187" s="156"/>
      <c r="S187" s="156" t="s">
        <v>485</v>
      </c>
      <c r="T187" s="156" t="s">
        <v>382</v>
      </c>
      <c r="U187" s="156">
        <v>0</v>
      </c>
      <c r="V187" s="156">
        <f t="shared" si="48"/>
        <v>0</v>
      </c>
      <c r="W187" s="156"/>
      <c r="X187" s="156" t="s">
        <v>383</v>
      </c>
      <c r="Y187" s="147"/>
      <c r="Z187" s="147"/>
      <c r="AA187" s="147"/>
      <c r="AB187" s="147"/>
      <c r="AC187" s="147"/>
      <c r="AD187" s="147"/>
      <c r="AE187" s="147"/>
      <c r="AF187" s="147" t="s">
        <v>384</v>
      </c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</row>
    <row r="188" spans="1:59" ht="45" outlineLevel="1" x14ac:dyDescent="0.2">
      <c r="A188" s="176">
        <v>174</v>
      </c>
      <c r="B188" s="177" t="s">
        <v>2893</v>
      </c>
      <c r="C188" s="186" t="s">
        <v>3990</v>
      </c>
      <c r="D188" s="178" t="s">
        <v>1957</v>
      </c>
      <c r="E188" s="179">
        <v>6</v>
      </c>
      <c r="F188" s="174"/>
      <c r="G188" s="181">
        <f t="shared" si="42"/>
        <v>0</v>
      </c>
      <c r="H188" s="157">
        <v>0</v>
      </c>
      <c r="I188" s="156">
        <f t="shared" si="43"/>
        <v>0</v>
      </c>
      <c r="J188" s="157">
        <v>799.68</v>
      </c>
      <c r="K188" s="156">
        <f t="shared" si="44"/>
        <v>4798.08</v>
      </c>
      <c r="L188" s="156">
        <v>15</v>
      </c>
      <c r="M188" s="156">
        <f t="shared" si="45"/>
        <v>0</v>
      </c>
      <c r="N188" s="156">
        <v>0</v>
      </c>
      <c r="O188" s="156">
        <f t="shared" si="46"/>
        <v>0</v>
      </c>
      <c r="P188" s="156">
        <v>0</v>
      </c>
      <c r="Q188" s="156">
        <f t="shared" si="47"/>
        <v>0</v>
      </c>
      <c r="R188" s="156"/>
      <c r="S188" s="156" t="s">
        <v>485</v>
      </c>
      <c r="T188" s="156" t="s">
        <v>382</v>
      </c>
      <c r="U188" s="156">
        <v>0</v>
      </c>
      <c r="V188" s="156">
        <f t="shared" si="48"/>
        <v>0</v>
      </c>
      <c r="W188" s="156"/>
      <c r="X188" s="156" t="s">
        <v>383</v>
      </c>
      <c r="Y188" s="147"/>
      <c r="Z188" s="147"/>
      <c r="AA188" s="147"/>
      <c r="AB188" s="147"/>
      <c r="AC188" s="147"/>
      <c r="AD188" s="147"/>
      <c r="AE188" s="147"/>
      <c r="AF188" s="147" t="s">
        <v>384</v>
      </c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</row>
    <row r="189" spans="1:59" ht="45" outlineLevel="1" x14ac:dyDescent="0.2">
      <c r="A189" s="176">
        <v>175</v>
      </c>
      <c r="B189" s="177" t="s">
        <v>2895</v>
      </c>
      <c r="C189" s="186" t="s">
        <v>3991</v>
      </c>
      <c r="D189" s="178" t="s">
        <v>1957</v>
      </c>
      <c r="E189" s="179">
        <v>7</v>
      </c>
      <c r="F189" s="174"/>
      <c r="G189" s="181">
        <f t="shared" si="42"/>
        <v>0</v>
      </c>
      <c r="H189" s="157">
        <v>0</v>
      </c>
      <c r="I189" s="156">
        <f t="shared" si="43"/>
        <v>0</v>
      </c>
      <c r="J189" s="157">
        <v>752.64</v>
      </c>
      <c r="K189" s="156">
        <f t="shared" si="44"/>
        <v>5268.48</v>
      </c>
      <c r="L189" s="156">
        <v>15</v>
      </c>
      <c r="M189" s="156">
        <f t="shared" si="45"/>
        <v>0</v>
      </c>
      <c r="N189" s="156">
        <v>0</v>
      </c>
      <c r="O189" s="156">
        <f t="shared" si="46"/>
        <v>0</v>
      </c>
      <c r="P189" s="156">
        <v>0</v>
      </c>
      <c r="Q189" s="156">
        <f t="shared" si="47"/>
        <v>0</v>
      </c>
      <c r="R189" s="156"/>
      <c r="S189" s="156" t="s">
        <v>485</v>
      </c>
      <c r="T189" s="156" t="s">
        <v>382</v>
      </c>
      <c r="U189" s="156">
        <v>0</v>
      </c>
      <c r="V189" s="156">
        <f t="shared" si="48"/>
        <v>0</v>
      </c>
      <c r="W189" s="156"/>
      <c r="X189" s="156" t="s">
        <v>383</v>
      </c>
      <c r="Y189" s="147"/>
      <c r="Z189" s="147"/>
      <c r="AA189" s="147"/>
      <c r="AB189" s="147"/>
      <c r="AC189" s="147"/>
      <c r="AD189" s="147"/>
      <c r="AE189" s="147"/>
      <c r="AF189" s="147" t="s">
        <v>384</v>
      </c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</row>
    <row r="190" spans="1:59" ht="45" outlineLevel="1" x14ac:dyDescent="0.2">
      <c r="A190" s="176">
        <v>176</v>
      </c>
      <c r="B190" s="177" t="s">
        <v>2897</v>
      </c>
      <c r="C190" s="186" t="s">
        <v>3992</v>
      </c>
      <c r="D190" s="178" t="s">
        <v>1957</v>
      </c>
      <c r="E190" s="179">
        <v>2</v>
      </c>
      <c r="F190" s="174"/>
      <c r="G190" s="181">
        <f t="shared" si="42"/>
        <v>0</v>
      </c>
      <c r="H190" s="157">
        <v>0</v>
      </c>
      <c r="I190" s="156">
        <f t="shared" si="43"/>
        <v>0</v>
      </c>
      <c r="J190" s="157">
        <v>1001.07</v>
      </c>
      <c r="K190" s="156">
        <f t="shared" si="44"/>
        <v>2002.14</v>
      </c>
      <c r="L190" s="156">
        <v>15</v>
      </c>
      <c r="M190" s="156">
        <f t="shared" si="45"/>
        <v>0</v>
      </c>
      <c r="N190" s="156">
        <v>0</v>
      </c>
      <c r="O190" s="156">
        <f t="shared" si="46"/>
        <v>0</v>
      </c>
      <c r="P190" s="156">
        <v>0</v>
      </c>
      <c r="Q190" s="156">
        <f t="shared" si="47"/>
        <v>0</v>
      </c>
      <c r="R190" s="156"/>
      <c r="S190" s="156" t="s">
        <v>485</v>
      </c>
      <c r="T190" s="156" t="s">
        <v>382</v>
      </c>
      <c r="U190" s="156">
        <v>0</v>
      </c>
      <c r="V190" s="156">
        <f t="shared" si="48"/>
        <v>0</v>
      </c>
      <c r="W190" s="156"/>
      <c r="X190" s="156" t="s">
        <v>383</v>
      </c>
      <c r="Y190" s="147"/>
      <c r="Z190" s="147"/>
      <c r="AA190" s="147"/>
      <c r="AB190" s="147"/>
      <c r="AC190" s="147"/>
      <c r="AD190" s="147"/>
      <c r="AE190" s="147"/>
      <c r="AF190" s="147" t="s">
        <v>384</v>
      </c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</row>
    <row r="191" spans="1:59" ht="45" outlineLevel="1" x14ac:dyDescent="0.2">
      <c r="A191" s="176">
        <v>177</v>
      </c>
      <c r="B191" s="177" t="s">
        <v>2899</v>
      </c>
      <c r="C191" s="186" t="s">
        <v>3993</v>
      </c>
      <c r="D191" s="178" t="s">
        <v>1957</v>
      </c>
      <c r="E191" s="179">
        <v>1</v>
      </c>
      <c r="F191" s="174"/>
      <c r="G191" s="181">
        <f t="shared" si="42"/>
        <v>0</v>
      </c>
      <c r="H191" s="157">
        <v>0</v>
      </c>
      <c r="I191" s="156">
        <f t="shared" si="43"/>
        <v>0</v>
      </c>
      <c r="J191" s="157">
        <v>699.72</v>
      </c>
      <c r="K191" s="156">
        <f t="shared" si="44"/>
        <v>699.72</v>
      </c>
      <c r="L191" s="156">
        <v>15</v>
      </c>
      <c r="M191" s="156">
        <f t="shared" si="45"/>
        <v>0</v>
      </c>
      <c r="N191" s="156">
        <v>0</v>
      </c>
      <c r="O191" s="156">
        <f t="shared" si="46"/>
        <v>0</v>
      </c>
      <c r="P191" s="156">
        <v>0</v>
      </c>
      <c r="Q191" s="156">
        <f t="shared" si="47"/>
        <v>0</v>
      </c>
      <c r="R191" s="156"/>
      <c r="S191" s="156" t="s">
        <v>485</v>
      </c>
      <c r="T191" s="156" t="s">
        <v>382</v>
      </c>
      <c r="U191" s="156">
        <v>0</v>
      </c>
      <c r="V191" s="156">
        <f t="shared" si="48"/>
        <v>0</v>
      </c>
      <c r="W191" s="156"/>
      <c r="X191" s="156" t="s">
        <v>383</v>
      </c>
      <c r="Y191" s="147"/>
      <c r="Z191" s="147"/>
      <c r="AA191" s="147"/>
      <c r="AB191" s="147"/>
      <c r="AC191" s="147"/>
      <c r="AD191" s="147"/>
      <c r="AE191" s="147"/>
      <c r="AF191" s="147" t="s">
        <v>384</v>
      </c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</row>
    <row r="192" spans="1:59" ht="45" outlineLevel="1" x14ac:dyDescent="0.2">
      <c r="A192" s="176">
        <v>178</v>
      </c>
      <c r="B192" s="177" t="s">
        <v>2901</v>
      </c>
      <c r="C192" s="186" t="s">
        <v>3994</v>
      </c>
      <c r="D192" s="178" t="s">
        <v>1957</v>
      </c>
      <c r="E192" s="179">
        <v>1</v>
      </c>
      <c r="F192" s="174"/>
      <c r="G192" s="181">
        <f t="shared" si="42"/>
        <v>0</v>
      </c>
      <c r="H192" s="157">
        <v>0</v>
      </c>
      <c r="I192" s="156">
        <f t="shared" si="43"/>
        <v>0</v>
      </c>
      <c r="J192" s="157">
        <v>648.27</v>
      </c>
      <c r="K192" s="156">
        <f t="shared" si="44"/>
        <v>648.27</v>
      </c>
      <c r="L192" s="156">
        <v>15</v>
      </c>
      <c r="M192" s="156">
        <f t="shared" si="45"/>
        <v>0</v>
      </c>
      <c r="N192" s="156">
        <v>0</v>
      </c>
      <c r="O192" s="156">
        <f t="shared" si="46"/>
        <v>0</v>
      </c>
      <c r="P192" s="156">
        <v>0</v>
      </c>
      <c r="Q192" s="156">
        <f t="shared" si="47"/>
        <v>0</v>
      </c>
      <c r="R192" s="156"/>
      <c r="S192" s="156" t="s">
        <v>485</v>
      </c>
      <c r="T192" s="156" t="s">
        <v>382</v>
      </c>
      <c r="U192" s="156">
        <v>0</v>
      </c>
      <c r="V192" s="156">
        <f t="shared" si="48"/>
        <v>0</v>
      </c>
      <c r="W192" s="156"/>
      <c r="X192" s="156" t="s">
        <v>383</v>
      </c>
      <c r="Y192" s="147"/>
      <c r="Z192" s="147"/>
      <c r="AA192" s="147"/>
      <c r="AB192" s="147"/>
      <c r="AC192" s="147"/>
      <c r="AD192" s="147"/>
      <c r="AE192" s="147"/>
      <c r="AF192" s="147" t="s">
        <v>384</v>
      </c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</row>
    <row r="193" spans="1:59" ht="45" outlineLevel="1" x14ac:dyDescent="0.2">
      <c r="A193" s="176">
        <v>179</v>
      </c>
      <c r="B193" s="177" t="s">
        <v>2903</v>
      </c>
      <c r="C193" s="186" t="s">
        <v>3995</v>
      </c>
      <c r="D193" s="178" t="s">
        <v>1957</v>
      </c>
      <c r="E193" s="179">
        <v>4</v>
      </c>
      <c r="F193" s="174"/>
      <c r="G193" s="181">
        <f t="shared" si="42"/>
        <v>0</v>
      </c>
      <c r="H193" s="157">
        <v>0</v>
      </c>
      <c r="I193" s="156">
        <f t="shared" si="43"/>
        <v>0</v>
      </c>
      <c r="J193" s="157">
        <v>614.46</v>
      </c>
      <c r="K193" s="156">
        <f t="shared" si="44"/>
        <v>2457.84</v>
      </c>
      <c r="L193" s="156">
        <v>15</v>
      </c>
      <c r="M193" s="156">
        <f t="shared" si="45"/>
        <v>0</v>
      </c>
      <c r="N193" s="156">
        <v>0</v>
      </c>
      <c r="O193" s="156">
        <f t="shared" si="46"/>
        <v>0</v>
      </c>
      <c r="P193" s="156">
        <v>0</v>
      </c>
      <c r="Q193" s="156">
        <f t="shared" si="47"/>
        <v>0</v>
      </c>
      <c r="R193" s="156"/>
      <c r="S193" s="156" t="s">
        <v>485</v>
      </c>
      <c r="T193" s="156" t="s">
        <v>382</v>
      </c>
      <c r="U193" s="156">
        <v>0</v>
      </c>
      <c r="V193" s="156">
        <f t="shared" si="48"/>
        <v>0</v>
      </c>
      <c r="W193" s="156"/>
      <c r="X193" s="156" t="s">
        <v>383</v>
      </c>
      <c r="Y193" s="147"/>
      <c r="Z193" s="147"/>
      <c r="AA193" s="147"/>
      <c r="AB193" s="147"/>
      <c r="AC193" s="147"/>
      <c r="AD193" s="147"/>
      <c r="AE193" s="147"/>
      <c r="AF193" s="147" t="s">
        <v>384</v>
      </c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</row>
    <row r="194" spans="1:59" ht="22.5" outlineLevel="1" x14ac:dyDescent="0.2">
      <c r="A194" s="176">
        <v>180</v>
      </c>
      <c r="B194" s="177" t="s">
        <v>2905</v>
      </c>
      <c r="C194" s="186" t="s">
        <v>3996</v>
      </c>
      <c r="D194" s="178" t="s">
        <v>1957</v>
      </c>
      <c r="E194" s="179">
        <v>1</v>
      </c>
      <c r="F194" s="174"/>
      <c r="G194" s="181">
        <f t="shared" si="42"/>
        <v>0</v>
      </c>
      <c r="H194" s="157">
        <v>0</v>
      </c>
      <c r="I194" s="156">
        <f t="shared" si="43"/>
        <v>0</v>
      </c>
      <c r="J194" s="157">
        <v>258.3</v>
      </c>
      <c r="K194" s="156">
        <f t="shared" si="44"/>
        <v>258.3</v>
      </c>
      <c r="L194" s="156">
        <v>15</v>
      </c>
      <c r="M194" s="156">
        <f t="shared" si="45"/>
        <v>0</v>
      </c>
      <c r="N194" s="156">
        <v>0</v>
      </c>
      <c r="O194" s="156">
        <f t="shared" si="46"/>
        <v>0</v>
      </c>
      <c r="P194" s="156">
        <v>0</v>
      </c>
      <c r="Q194" s="156">
        <f t="shared" si="47"/>
        <v>0</v>
      </c>
      <c r="R194" s="156"/>
      <c r="S194" s="156" t="s">
        <v>485</v>
      </c>
      <c r="T194" s="156" t="s">
        <v>382</v>
      </c>
      <c r="U194" s="156">
        <v>0</v>
      </c>
      <c r="V194" s="156">
        <f t="shared" si="48"/>
        <v>0</v>
      </c>
      <c r="W194" s="156"/>
      <c r="X194" s="156" t="s">
        <v>383</v>
      </c>
      <c r="Y194" s="147"/>
      <c r="Z194" s="147"/>
      <c r="AA194" s="147"/>
      <c r="AB194" s="147"/>
      <c r="AC194" s="147"/>
      <c r="AD194" s="147"/>
      <c r="AE194" s="147"/>
      <c r="AF194" s="147" t="s">
        <v>384</v>
      </c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</row>
    <row r="195" spans="1:59" ht="22.5" outlineLevel="1" x14ac:dyDescent="0.2">
      <c r="A195" s="176">
        <v>181</v>
      </c>
      <c r="B195" s="177" t="s">
        <v>2907</v>
      </c>
      <c r="C195" s="186" t="s">
        <v>3997</v>
      </c>
      <c r="D195" s="178" t="s">
        <v>1957</v>
      </c>
      <c r="E195" s="179">
        <v>1</v>
      </c>
      <c r="F195" s="174"/>
      <c r="G195" s="181">
        <f t="shared" si="42"/>
        <v>0</v>
      </c>
      <c r="H195" s="157">
        <v>0</v>
      </c>
      <c r="I195" s="156">
        <f t="shared" si="43"/>
        <v>0</v>
      </c>
      <c r="J195" s="157">
        <v>124.95</v>
      </c>
      <c r="K195" s="156">
        <f t="shared" si="44"/>
        <v>124.95</v>
      </c>
      <c r="L195" s="156">
        <v>15</v>
      </c>
      <c r="M195" s="156">
        <f t="shared" si="45"/>
        <v>0</v>
      </c>
      <c r="N195" s="156">
        <v>0</v>
      </c>
      <c r="O195" s="156">
        <f t="shared" si="46"/>
        <v>0</v>
      </c>
      <c r="P195" s="156">
        <v>0</v>
      </c>
      <c r="Q195" s="156">
        <f t="shared" si="47"/>
        <v>0</v>
      </c>
      <c r="R195" s="156"/>
      <c r="S195" s="156" t="s">
        <v>485</v>
      </c>
      <c r="T195" s="156" t="s">
        <v>382</v>
      </c>
      <c r="U195" s="156">
        <v>0</v>
      </c>
      <c r="V195" s="156">
        <f t="shared" si="48"/>
        <v>0</v>
      </c>
      <c r="W195" s="156"/>
      <c r="X195" s="156" t="s">
        <v>383</v>
      </c>
      <c r="Y195" s="147"/>
      <c r="Z195" s="147"/>
      <c r="AA195" s="147"/>
      <c r="AB195" s="147"/>
      <c r="AC195" s="147"/>
      <c r="AD195" s="147"/>
      <c r="AE195" s="147"/>
      <c r="AF195" s="147" t="s">
        <v>384</v>
      </c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</row>
    <row r="196" spans="1:59" ht="22.5" outlineLevel="1" x14ac:dyDescent="0.2">
      <c r="A196" s="176">
        <v>182</v>
      </c>
      <c r="B196" s="177" t="s">
        <v>2909</v>
      </c>
      <c r="C196" s="186" t="s">
        <v>3998</v>
      </c>
      <c r="D196" s="178" t="s">
        <v>1957</v>
      </c>
      <c r="E196" s="179">
        <v>1</v>
      </c>
      <c r="F196" s="174"/>
      <c r="G196" s="181">
        <f t="shared" si="42"/>
        <v>0</v>
      </c>
      <c r="H196" s="157">
        <v>0</v>
      </c>
      <c r="I196" s="156">
        <f t="shared" si="43"/>
        <v>0</v>
      </c>
      <c r="J196" s="157">
        <v>192.15</v>
      </c>
      <c r="K196" s="156">
        <f t="shared" si="44"/>
        <v>192.15</v>
      </c>
      <c r="L196" s="156">
        <v>15</v>
      </c>
      <c r="M196" s="156">
        <f t="shared" si="45"/>
        <v>0</v>
      </c>
      <c r="N196" s="156">
        <v>0</v>
      </c>
      <c r="O196" s="156">
        <f t="shared" si="46"/>
        <v>0</v>
      </c>
      <c r="P196" s="156">
        <v>0</v>
      </c>
      <c r="Q196" s="156">
        <f t="shared" si="47"/>
        <v>0</v>
      </c>
      <c r="R196" s="156"/>
      <c r="S196" s="156" t="s">
        <v>485</v>
      </c>
      <c r="T196" s="156" t="s">
        <v>382</v>
      </c>
      <c r="U196" s="156">
        <v>0</v>
      </c>
      <c r="V196" s="156">
        <f t="shared" si="48"/>
        <v>0</v>
      </c>
      <c r="W196" s="156"/>
      <c r="X196" s="156" t="s">
        <v>383</v>
      </c>
      <c r="Y196" s="147"/>
      <c r="Z196" s="147"/>
      <c r="AA196" s="147"/>
      <c r="AB196" s="147"/>
      <c r="AC196" s="147"/>
      <c r="AD196" s="147"/>
      <c r="AE196" s="147"/>
      <c r="AF196" s="147" t="s">
        <v>384</v>
      </c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</row>
    <row r="197" spans="1:59" ht="22.5" outlineLevel="1" x14ac:dyDescent="0.2">
      <c r="A197" s="176">
        <v>183</v>
      </c>
      <c r="B197" s="177" t="s">
        <v>2911</v>
      </c>
      <c r="C197" s="186" t="s">
        <v>3999</v>
      </c>
      <c r="D197" s="178" t="s">
        <v>1957</v>
      </c>
      <c r="E197" s="179">
        <v>5</v>
      </c>
      <c r="F197" s="174"/>
      <c r="G197" s="181">
        <f t="shared" si="42"/>
        <v>0</v>
      </c>
      <c r="H197" s="157">
        <v>0</v>
      </c>
      <c r="I197" s="156">
        <f t="shared" si="43"/>
        <v>0</v>
      </c>
      <c r="J197" s="157">
        <v>124.95</v>
      </c>
      <c r="K197" s="156">
        <f t="shared" si="44"/>
        <v>624.75</v>
      </c>
      <c r="L197" s="156">
        <v>15</v>
      </c>
      <c r="M197" s="156">
        <f t="shared" si="45"/>
        <v>0</v>
      </c>
      <c r="N197" s="156">
        <v>0</v>
      </c>
      <c r="O197" s="156">
        <f t="shared" si="46"/>
        <v>0</v>
      </c>
      <c r="P197" s="156">
        <v>0</v>
      </c>
      <c r="Q197" s="156">
        <f t="shared" si="47"/>
        <v>0</v>
      </c>
      <c r="R197" s="156"/>
      <c r="S197" s="156" t="s">
        <v>485</v>
      </c>
      <c r="T197" s="156" t="s">
        <v>382</v>
      </c>
      <c r="U197" s="156">
        <v>0</v>
      </c>
      <c r="V197" s="156">
        <f t="shared" si="48"/>
        <v>0</v>
      </c>
      <c r="W197" s="156"/>
      <c r="X197" s="156" t="s">
        <v>383</v>
      </c>
      <c r="Y197" s="147"/>
      <c r="Z197" s="147"/>
      <c r="AA197" s="147"/>
      <c r="AB197" s="147"/>
      <c r="AC197" s="147"/>
      <c r="AD197" s="147"/>
      <c r="AE197" s="147"/>
      <c r="AF197" s="147" t="s">
        <v>384</v>
      </c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</row>
    <row r="198" spans="1:59" ht="22.5" outlineLevel="1" x14ac:dyDescent="0.2">
      <c r="A198" s="176">
        <v>184</v>
      </c>
      <c r="B198" s="177" t="s">
        <v>2913</v>
      </c>
      <c r="C198" s="186" t="s">
        <v>4000</v>
      </c>
      <c r="D198" s="178" t="s">
        <v>1957</v>
      </c>
      <c r="E198" s="179">
        <v>3</v>
      </c>
      <c r="F198" s="174"/>
      <c r="G198" s="181">
        <f t="shared" si="42"/>
        <v>0</v>
      </c>
      <c r="H198" s="157">
        <v>0</v>
      </c>
      <c r="I198" s="156">
        <f t="shared" si="43"/>
        <v>0</v>
      </c>
      <c r="J198" s="157">
        <v>825.3</v>
      </c>
      <c r="K198" s="156">
        <f t="shared" si="44"/>
        <v>2475.9</v>
      </c>
      <c r="L198" s="156">
        <v>15</v>
      </c>
      <c r="M198" s="156">
        <f t="shared" si="45"/>
        <v>0</v>
      </c>
      <c r="N198" s="156">
        <v>0</v>
      </c>
      <c r="O198" s="156">
        <f t="shared" si="46"/>
        <v>0</v>
      </c>
      <c r="P198" s="156">
        <v>0</v>
      </c>
      <c r="Q198" s="156">
        <f t="shared" si="47"/>
        <v>0</v>
      </c>
      <c r="R198" s="156"/>
      <c r="S198" s="156" t="s">
        <v>485</v>
      </c>
      <c r="T198" s="156" t="s">
        <v>382</v>
      </c>
      <c r="U198" s="156">
        <v>0</v>
      </c>
      <c r="V198" s="156">
        <f t="shared" si="48"/>
        <v>0</v>
      </c>
      <c r="W198" s="156"/>
      <c r="X198" s="156" t="s">
        <v>383</v>
      </c>
      <c r="Y198" s="147"/>
      <c r="Z198" s="147"/>
      <c r="AA198" s="147"/>
      <c r="AB198" s="147"/>
      <c r="AC198" s="147"/>
      <c r="AD198" s="147"/>
      <c r="AE198" s="147"/>
      <c r="AF198" s="147" t="s">
        <v>384</v>
      </c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</row>
    <row r="199" spans="1:59" ht="22.5" outlineLevel="1" x14ac:dyDescent="0.2">
      <c r="A199" s="176">
        <v>185</v>
      </c>
      <c r="B199" s="177" t="s">
        <v>2915</v>
      </c>
      <c r="C199" s="186" t="s">
        <v>4001</v>
      </c>
      <c r="D199" s="178" t="s">
        <v>1957</v>
      </c>
      <c r="E199" s="179">
        <v>2</v>
      </c>
      <c r="F199" s="174"/>
      <c r="G199" s="181">
        <f t="shared" si="42"/>
        <v>0</v>
      </c>
      <c r="H199" s="157">
        <v>0</v>
      </c>
      <c r="I199" s="156">
        <f t="shared" si="43"/>
        <v>0</v>
      </c>
      <c r="J199" s="157">
        <v>6825</v>
      </c>
      <c r="K199" s="156">
        <f t="shared" si="44"/>
        <v>13650</v>
      </c>
      <c r="L199" s="156">
        <v>15</v>
      </c>
      <c r="M199" s="156">
        <f t="shared" si="45"/>
        <v>0</v>
      </c>
      <c r="N199" s="156">
        <v>0</v>
      </c>
      <c r="O199" s="156">
        <f t="shared" si="46"/>
        <v>0</v>
      </c>
      <c r="P199" s="156">
        <v>0</v>
      </c>
      <c r="Q199" s="156">
        <f t="shared" si="47"/>
        <v>0</v>
      </c>
      <c r="R199" s="156"/>
      <c r="S199" s="156" t="s">
        <v>485</v>
      </c>
      <c r="T199" s="156" t="s">
        <v>382</v>
      </c>
      <c r="U199" s="156">
        <v>0</v>
      </c>
      <c r="V199" s="156">
        <f t="shared" si="48"/>
        <v>0</v>
      </c>
      <c r="W199" s="156"/>
      <c r="X199" s="156" t="s">
        <v>383</v>
      </c>
      <c r="Y199" s="147"/>
      <c r="Z199" s="147"/>
      <c r="AA199" s="147"/>
      <c r="AB199" s="147"/>
      <c r="AC199" s="147"/>
      <c r="AD199" s="147"/>
      <c r="AE199" s="147"/>
      <c r="AF199" s="147" t="s">
        <v>384</v>
      </c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</row>
    <row r="200" spans="1:59" outlineLevel="1" x14ac:dyDescent="0.2">
      <c r="A200" s="176">
        <v>186</v>
      </c>
      <c r="B200" s="177" t="s">
        <v>2917</v>
      </c>
      <c r="C200" s="186" t="s">
        <v>3861</v>
      </c>
      <c r="D200" s="178" t="s">
        <v>397</v>
      </c>
      <c r="E200" s="179">
        <v>58</v>
      </c>
      <c r="F200" s="174"/>
      <c r="G200" s="181">
        <f t="shared" si="42"/>
        <v>0</v>
      </c>
      <c r="H200" s="157">
        <v>0</v>
      </c>
      <c r="I200" s="156">
        <f t="shared" si="43"/>
        <v>0</v>
      </c>
      <c r="J200" s="157">
        <v>252</v>
      </c>
      <c r="K200" s="156">
        <f t="shared" si="44"/>
        <v>14616</v>
      </c>
      <c r="L200" s="156">
        <v>15</v>
      </c>
      <c r="M200" s="156">
        <f t="shared" si="45"/>
        <v>0</v>
      </c>
      <c r="N200" s="156">
        <v>0</v>
      </c>
      <c r="O200" s="156">
        <f t="shared" si="46"/>
        <v>0</v>
      </c>
      <c r="P200" s="156">
        <v>0</v>
      </c>
      <c r="Q200" s="156">
        <f t="shared" si="47"/>
        <v>0</v>
      </c>
      <c r="R200" s="156"/>
      <c r="S200" s="156" t="s">
        <v>485</v>
      </c>
      <c r="T200" s="156" t="s">
        <v>382</v>
      </c>
      <c r="U200" s="156">
        <v>0</v>
      </c>
      <c r="V200" s="156">
        <f t="shared" si="48"/>
        <v>0</v>
      </c>
      <c r="W200" s="156"/>
      <c r="X200" s="156" t="s">
        <v>383</v>
      </c>
      <c r="Y200" s="147"/>
      <c r="Z200" s="147"/>
      <c r="AA200" s="147"/>
      <c r="AB200" s="147"/>
      <c r="AC200" s="147"/>
      <c r="AD200" s="147"/>
      <c r="AE200" s="147"/>
      <c r="AF200" s="147" t="s">
        <v>384</v>
      </c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</row>
    <row r="201" spans="1:59" outlineLevel="1" x14ac:dyDescent="0.2">
      <c r="A201" s="176">
        <v>187</v>
      </c>
      <c r="B201" s="177" t="s">
        <v>2919</v>
      </c>
      <c r="C201" s="186" t="s">
        <v>3863</v>
      </c>
      <c r="D201" s="178" t="s">
        <v>397</v>
      </c>
      <c r="E201" s="179">
        <v>50</v>
      </c>
      <c r="F201" s="174"/>
      <c r="G201" s="181">
        <f t="shared" si="42"/>
        <v>0</v>
      </c>
      <c r="H201" s="157">
        <v>0</v>
      </c>
      <c r="I201" s="156">
        <f t="shared" si="43"/>
        <v>0</v>
      </c>
      <c r="J201" s="157">
        <v>345.45</v>
      </c>
      <c r="K201" s="156">
        <f t="shared" si="44"/>
        <v>17272.5</v>
      </c>
      <c r="L201" s="156">
        <v>15</v>
      </c>
      <c r="M201" s="156">
        <f t="shared" si="45"/>
        <v>0</v>
      </c>
      <c r="N201" s="156">
        <v>0</v>
      </c>
      <c r="O201" s="156">
        <f t="shared" si="46"/>
        <v>0</v>
      </c>
      <c r="P201" s="156">
        <v>0</v>
      </c>
      <c r="Q201" s="156">
        <f t="shared" si="47"/>
        <v>0</v>
      </c>
      <c r="R201" s="156"/>
      <c r="S201" s="156" t="s">
        <v>485</v>
      </c>
      <c r="T201" s="156" t="s">
        <v>382</v>
      </c>
      <c r="U201" s="156">
        <v>0</v>
      </c>
      <c r="V201" s="156">
        <f t="shared" si="48"/>
        <v>0</v>
      </c>
      <c r="W201" s="156"/>
      <c r="X201" s="156" t="s">
        <v>383</v>
      </c>
      <c r="Y201" s="147"/>
      <c r="Z201" s="147"/>
      <c r="AA201" s="147"/>
      <c r="AB201" s="147"/>
      <c r="AC201" s="147"/>
      <c r="AD201" s="147"/>
      <c r="AE201" s="147"/>
      <c r="AF201" s="147" t="s">
        <v>384</v>
      </c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</row>
    <row r="202" spans="1:59" outlineLevel="1" x14ac:dyDescent="0.2">
      <c r="A202" s="176">
        <v>188</v>
      </c>
      <c r="B202" s="177" t="s">
        <v>3799</v>
      </c>
      <c r="C202" s="186" t="s">
        <v>3869</v>
      </c>
      <c r="D202" s="178" t="s">
        <v>1957</v>
      </c>
      <c r="E202" s="179">
        <v>27</v>
      </c>
      <c r="F202" s="174"/>
      <c r="G202" s="181">
        <f t="shared" si="42"/>
        <v>0</v>
      </c>
      <c r="H202" s="157">
        <v>0</v>
      </c>
      <c r="I202" s="156">
        <f t="shared" si="43"/>
        <v>0</v>
      </c>
      <c r="J202" s="157">
        <v>220.5</v>
      </c>
      <c r="K202" s="156">
        <f t="shared" si="44"/>
        <v>5953.5</v>
      </c>
      <c r="L202" s="156">
        <v>15</v>
      </c>
      <c r="M202" s="156">
        <f t="shared" si="45"/>
        <v>0</v>
      </c>
      <c r="N202" s="156">
        <v>0</v>
      </c>
      <c r="O202" s="156">
        <f t="shared" si="46"/>
        <v>0</v>
      </c>
      <c r="P202" s="156">
        <v>0</v>
      </c>
      <c r="Q202" s="156">
        <f t="shared" si="47"/>
        <v>0</v>
      </c>
      <c r="R202" s="156"/>
      <c r="S202" s="156" t="s">
        <v>485</v>
      </c>
      <c r="T202" s="156" t="s">
        <v>382</v>
      </c>
      <c r="U202" s="156">
        <v>0</v>
      </c>
      <c r="V202" s="156">
        <f t="shared" si="48"/>
        <v>0</v>
      </c>
      <c r="W202" s="156"/>
      <c r="X202" s="156" t="s">
        <v>383</v>
      </c>
      <c r="Y202" s="147"/>
      <c r="Z202" s="147"/>
      <c r="AA202" s="147"/>
      <c r="AB202" s="147"/>
      <c r="AC202" s="147"/>
      <c r="AD202" s="147"/>
      <c r="AE202" s="147"/>
      <c r="AF202" s="147" t="s">
        <v>384</v>
      </c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</row>
    <row r="203" spans="1:59" outlineLevel="1" x14ac:dyDescent="0.2">
      <c r="A203" s="176">
        <v>189</v>
      </c>
      <c r="B203" s="177" t="s">
        <v>3801</v>
      </c>
      <c r="C203" s="186" t="s">
        <v>3938</v>
      </c>
      <c r="D203" s="178" t="s">
        <v>1957</v>
      </c>
      <c r="E203" s="179">
        <v>3</v>
      </c>
      <c r="F203" s="174"/>
      <c r="G203" s="181">
        <f t="shared" si="42"/>
        <v>0</v>
      </c>
      <c r="H203" s="157">
        <v>0</v>
      </c>
      <c r="I203" s="156">
        <f t="shared" si="43"/>
        <v>0</v>
      </c>
      <c r="J203" s="157">
        <v>354.9</v>
      </c>
      <c r="K203" s="156">
        <f t="shared" si="44"/>
        <v>1064.7</v>
      </c>
      <c r="L203" s="156">
        <v>15</v>
      </c>
      <c r="M203" s="156">
        <f t="shared" si="45"/>
        <v>0</v>
      </c>
      <c r="N203" s="156">
        <v>0</v>
      </c>
      <c r="O203" s="156">
        <f t="shared" si="46"/>
        <v>0</v>
      </c>
      <c r="P203" s="156">
        <v>0</v>
      </c>
      <c r="Q203" s="156">
        <f t="shared" si="47"/>
        <v>0</v>
      </c>
      <c r="R203" s="156"/>
      <c r="S203" s="156" t="s">
        <v>485</v>
      </c>
      <c r="T203" s="156" t="s">
        <v>382</v>
      </c>
      <c r="U203" s="156">
        <v>0</v>
      </c>
      <c r="V203" s="156">
        <f t="shared" si="48"/>
        <v>0</v>
      </c>
      <c r="W203" s="156"/>
      <c r="X203" s="156" t="s">
        <v>383</v>
      </c>
      <c r="Y203" s="147"/>
      <c r="Z203" s="147"/>
      <c r="AA203" s="147"/>
      <c r="AB203" s="147"/>
      <c r="AC203" s="147"/>
      <c r="AD203" s="147"/>
      <c r="AE203" s="147"/>
      <c r="AF203" s="147" t="s">
        <v>384</v>
      </c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</row>
    <row r="204" spans="1:59" outlineLevel="1" x14ac:dyDescent="0.2">
      <c r="A204" s="176">
        <v>190</v>
      </c>
      <c r="B204" s="177" t="s">
        <v>3803</v>
      </c>
      <c r="C204" s="186" t="s">
        <v>3873</v>
      </c>
      <c r="D204" s="178" t="s">
        <v>1957</v>
      </c>
      <c r="E204" s="179">
        <v>16</v>
      </c>
      <c r="F204" s="174"/>
      <c r="G204" s="181">
        <f t="shared" si="42"/>
        <v>0</v>
      </c>
      <c r="H204" s="157">
        <v>0</v>
      </c>
      <c r="I204" s="156">
        <f t="shared" si="43"/>
        <v>0</v>
      </c>
      <c r="J204" s="157">
        <v>180.6</v>
      </c>
      <c r="K204" s="156">
        <f t="shared" si="44"/>
        <v>2889.6</v>
      </c>
      <c r="L204" s="156">
        <v>15</v>
      </c>
      <c r="M204" s="156">
        <f t="shared" si="45"/>
        <v>0</v>
      </c>
      <c r="N204" s="156">
        <v>0</v>
      </c>
      <c r="O204" s="156">
        <f t="shared" si="46"/>
        <v>0</v>
      </c>
      <c r="P204" s="156">
        <v>0</v>
      </c>
      <c r="Q204" s="156">
        <f t="shared" si="47"/>
        <v>0</v>
      </c>
      <c r="R204" s="156"/>
      <c r="S204" s="156" t="s">
        <v>485</v>
      </c>
      <c r="T204" s="156" t="s">
        <v>382</v>
      </c>
      <c r="U204" s="156">
        <v>0</v>
      </c>
      <c r="V204" s="156">
        <f t="shared" si="48"/>
        <v>0</v>
      </c>
      <c r="W204" s="156"/>
      <c r="X204" s="156" t="s">
        <v>383</v>
      </c>
      <c r="Y204" s="147"/>
      <c r="Z204" s="147"/>
      <c r="AA204" s="147"/>
      <c r="AB204" s="147"/>
      <c r="AC204" s="147"/>
      <c r="AD204" s="147"/>
      <c r="AE204" s="147"/>
      <c r="AF204" s="147" t="s">
        <v>384</v>
      </c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</row>
    <row r="205" spans="1:59" outlineLevel="1" x14ac:dyDescent="0.2">
      <c r="A205" s="176">
        <v>191</v>
      </c>
      <c r="B205" s="177" t="s">
        <v>3804</v>
      </c>
      <c r="C205" s="186" t="s">
        <v>3941</v>
      </c>
      <c r="D205" s="178" t="s">
        <v>1957</v>
      </c>
      <c r="E205" s="179">
        <v>12</v>
      </c>
      <c r="F205" s="174"/>
      <c r="G205" s="181">
        <f t="shared" si="42"/>
        <v>0</v>
      </c>
      <c r="H205" s="157">
        <v>0</v>
      </c>
      <c r="I205" s="156">
        <f t="shared" si="43"/>
        <v>0</v>
      </c>
      <c r="J205" s="157">
        <v>227.85</v>
      </c>
      <c r="K205" s="156">
        <f t="shared" si="44"/>
        <v>2734.2</v>
      </c>
      <c r="L205" s="156">
        <v>15</v>
      </c>
      <c r="M205" s="156">
        <f t="shared" si="45"/>
        <v>0</v>
      </c>
      <c r="N205" s="156">
        <v>0</v>
      </c>
      <c r="O205" s="156">
        <f t="shared" si="46"/>
        <v>0</v>
      </c>
      <c r="P205" s="156">
        <v>0</v>
      </c>
      <c r="Q205" s="156">
        <f t="shared" si="47"/>
        <v>0</v>
      </c>
      <c r="R205" s="156"/>
      <c r="S205" s="156" t="s">
        <v>485</v>
      </c>
      <c r="T205" s="156" t="s">
        <v>382</v>
      </c>
      <c r="U205" s="156">
        <v>0</v>
      </c>
      <c r="V205" s="156">
        <f t="shared" si="48"/>
        <v>0</v>
      </c>
      <c r="W205" s="156"/>
      <c r="X205" s="156" t="s">
        <v>383</v>
      </c>
      <c r="Y205" s="147"/>
      <c r="Z205" s="147"/>
      <c r="AA205" s="147"/>
      <c r="AB205" s="147"/>
      <c r="AC205" s="147"/>
      <c r="AD205" s="147"/>
      <c r="AE205" s="147"/>
      <c r="AF205" s="147" t="s">
        <v>384</v>
      </c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</row>
    <row r="206" spans="1:59" outlineLevel="1" x14ac:dyDescent="0.2">
      <c r="A206" s="176">
        <v>192</v>
      </c>
      <c r="B206" s="177" t="s">
        <v>3806</v>
      </c>
      <c r="C206" s="186" t="s">
        <v>4002</v>
      </c>
      <c r="D206" s="178" t="s">
        <v>1957</v>
      </c>
      <c r="E206" s="179">
        <v>2</v>
      </c>
      <c r="F206" s="174"/>
      <c r="G206" s="181">
        <f t="shared" si="42"/>
        <v>0</v>
      </c>
      <c r="H206" s="157">
        <v>0</v>
      </c>
      <c r="I206" s="156">
        <f t="shared" si="43"/>
        <v>0</v>
      </c>
      <c r="J206" s="157">
        <v>324.45</v>
      </c>
      <c r="K206" s="156">
        <f t="shared" si="44"/>
        <v>648.9</v>
      </c>
      <c r="L206" s="156">
        <v>15</v>
      </c>
      <c r="M206" s="156">
        <f t="shared" si="45"/>
        <v>0</v>
      </c>
      <c r="N206" s="156">
        <v>0</v>
      </c>
      <c r="O206" s="156">
        <f t="shared" si="46"/>
        <v>0</v>
      </c>
      <c r="P206" s="156">
        <v>0</v>
      </c>
      <c r="Q206" s="156">
        <f t="shared" si="47"/>
        <v>0</v>
      </c>
      <c r="R206" s="156"/>
      <c r="S206" s="156" t="s">
        <v>485</v>
      </c>
      <c r="T206" s="156" t="s">
        <v>382</v>
      </c>
      <c r="U206" s="156">
        <v>0</v>
      </c>
      <c r="V206" s="156">
        <f t="shared" si="48"/>
        <v>0</v>
      </c>
      <c r="W206" s="156"/>
      <c r="X206" s="156" t="s">
        <v>383</v>
      </c>
      <c r="Y206" s="147"/>
      <c r="Z206" s="147"/>
      <c r="AA206" s="147"/>
      <c r="AB206" s="147"/>
      <c r="AC206" s="147"/>
      <c r="AD206" s="147"/>
      <c r="AE206" s="147"/>
      <c r="AF206" s="147" t="s">
        <v>384</v>
      </c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</row>
    <row r="207" spans="1:59" outlineLevel="1" x14ac:dyDescent="0.2">
      <c r="A207" s="176">
        <v>193</v>
      </c>
      <c r="B207" s="177" t="s">
        <v>3808</v>
      </c>
      <c r="C207" s="186" t="s">
        <v>3877</v>
      </c>
      <c r="D207" s="178" t="s">
        <v>1957</v>
      </c>
      <c r="E207" s="179">
        <v>1</v>
      </c>
      <c r="F207" s="174"/>
      <c r="G207" s="181">
        <f t="shared" si="42"/>
        <v>0</v>
      </c>
      <c r="H207" s="157">
        <v>0</v>
      </c>
      <c r="I207" s="156">
        <f t="shared" si="43"/>
        <v>0</v>
      </c>
      <c r="J207" s="157">
        <v>345.45</v>
      </c>
      <c r="K207" s="156">
        <f t="shared" si="44"/>
        <v>345.45</v>
      </c>
      <c r="L207" s="156">
        <v>15</v>
      </c>
      <c r="M207" s="156">
        <f t="shared" si="45"/>
        <v>0</v>
      </c>
      <c r="N207" s="156">
        <v>0</v>
      </c>
      <c r="O207" s="156">
        <f t="shared" si="46"/>
        <v>0</v>
      </c>
      <c r="P207" s="156">
        <v>0</v>
      </c>
      <c r="Q207" s="156">
        <f t="shared" si="47"/>
        <v>0</v>
      </c>
      <c r="R207" s="156"/>
      <c r="S207" s="156" t="s">
        <v>485</v>
      </c>
      <c r="T207" s="156" t="s">
        <v>382</v>
      </c>
      <c r="U207" s="156">
        <v>0</v>
      </c>
      <c r="V207" s="156">
        <f t="shared" si="48"/>
        <v>0</v>
      </c>
      <c r="W207" s="156"/>
      <c r="X207" s="156" t="s">
        <v>383</v>
      </c>
      <c r="Y207" s="147"/>
      <c r="Z207" s="147"/>
      <c r="AA207" s="147"/>
      <c r="AB207" s="147"/>
      <c r="AC207" s="147"/>
      <c r="AD207" s="147"/>
      <c r="AE207" s="147"/>
      <c r="AF207" s="147" t="s">
        <v>384</v>
      </c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</row>
    <row r="208" spans="1:59" outlineLevel="1" x14ac:dyDescent="0.2">
      <c r="A208" s="176">
        <v>194</v>
      </c>
      <c r="B208" s="177" t="s">
        <v>3809</v>
      </c>
      <c r="C208" s="186" t="s">
        <v>3950</v>
      </c>
      <c r="D208" s="178" t="s">
        <v>397</v>
      </c>
      <c r="E208" s="179">
        <v>3</v>
      </c>
      <c r="F208" s="174"/>
      <c r="G208" s="181">
        <f t="shared" si="42"/>
        <v>0</v>
      </c>
      <c r="H208" s="157">
        <v>0</v>
      </c>
      <c r="I208" s="156">
        <f t="shared" si="43"/>
        <v>0</v>
      </c>
      <c r="J208" s="157">
        <v>127.05</v>
      </c>
      <c r="K208" s="156">
        <f t="shared" si="44"/>
        <v>381.15</v>
      </c>
      <c r="L208" s="156">
        <v>15</v>
      </c>
      <c r="M208" s="156">
        <f t="shared" si="45"/>
        <v>0</v>
      </c>
      <c r="N208" s="156">
        <v>0</v>
      </c>
      <c r="O208" s="156">
        <f t="shared" si="46"/>
        <v>0</v>
      </c>
      <c r="P208" s="156">
        <v>0</v>
      </c>
      <c r="Q208" s="156">
        <f t="shared" si="47"/>
        <v>0</v>
      </c>
      <c r="R208" s="156"/>
      <c r="S208" s="156" t="s">
        <v>485</v>
      </c>
      <c r="T208" s="156" t="s">
        <v>382</v>
      </c>
      <c r="U208" s="156">
        <v>0</v>
      </c>
      <c r="V208" s="156">
        <f t="shared" si="48"/>
        <v>0</v>
      </c>
      <c r="W208" s="156"/>
      <c r="X208" s="156" t="s">
        <v>383</v>
      </c>
      <c r="Y208" s="147"/>
      <c r="Z208" s="147"/>
      <c r="AA208" s="147"/>
      <c r="AB208" s="147"/>
      <c r="AC208" s="147"/>
      <c r="AD208" s="147"/>
      <c r="AE208" s="147"/>
      <c r="AF208" s="147" t="s">
        <v>384</v>
      </c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</row>
    <row r="209" spans="1:59" outlineLevel="1" x14ac:dyDescent="0.2">
      <c r="A209" s="176">
        <v>195</v>
      </c>
      <c r="B209" s="177" t="s">
        <v>3810</v>
      </c>
      <c r="C209" s="186" t="s">
        <v>3951</v>
      </c>
      <c r="D209" s="178" t="s">
        <v>397</v>
      </c>
      <c r="E209" s="179">
        <v>3</v>
      </c>
      <c r="F209" s="174"/>
      <c r="G209" s="181">
        <f t="shared" si="42"/>
        <v>0</v>
      </c>
      <c r="H209" s="157">
        <v>0</v>
      </c>
      <c r="I209" s="156">
        <f t="shared" si="43"/>
        <v>0</v>
      </c>
      <c r="J209" s="157">
        <v>156.44999999999999</v>
      </c>
      <c r="K209" s="156">
        <f t="shared" si="44"/>
        <v>469.35</v>
      </c>
      <c r="L209" s="156">
        <v>15</v>
      </c>
      <c r="M209" s="156">
        <f t="shared" si="45"/>
        <v>0</v>
      </c>
      <c r="N209" s="156">
        <v>0</v>
      </c>
      <c r="O209" s="156">
        <f t="shared" si="46"/>
        <v>0</v>
      </c>
      <c r="P209" s="156">
        <v>0</v>
      </c>
      <c r="Q209" s="156">
        <f t="shared" si="47"/>
        <v>0</v>
      </c>
      <c r="R209" s="156"/>
      <c r="S209" s="156" t="s">
        <v>485</v>
      </c>
      <c r="T209" s="156" t="s">
        <v>382</v>
      </c>
      <c r="U209" s="156">
        <v>0</v>
      </c>
      <c r="V209" s="156">
        <f t="shared" si="48"/>
        <v>0</v>
      </c>
      <c r="W209" s="156"/>
      <c r="X209" s="156" t="s">
        <v>383</v>
      </c>
      <c r="Y209" s="147"/>
      <c r="Z209" s="147"/>
      <c r="AA209" s="147"/>
      <c r="AB209" s="147"/>
      <c r="AC209" s="147"/>
      <c r="AD209" s="147"/>
      <c r="AE209" s="147"/>
      <c r="AF209" s="147" t="s">
        <v>384</v>
      </c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</row>
    <row r="210" spans="1:59" outlineLevel="1" x14ac:dyDescent="0.2">
      <c r="A210" s="176">
        <v>196</v>
      </c>
      <c r="B210" s="177" t="s">
        <v>3811</v>
      </c>
      <c r="C210" s="186" t="s">
        <v>3897</v>
      </c>
      <c r="D210" s="178" t="s">
        <v>397</v>
      </c>
      <c r="E210" s="179">
        <v>9</v>
      </c>
      <c r="F210" s="174"/>
      <c r="G210" s="181">
        <f t="shared" si="42"/>
        <v>0</v>
      </c>
      <c r="H210" s="157">
        <v>0</v>
      </c>
      <c r="I210" s="156">
        <f t="shared" si="43"/>
        <v>0</v>
      </c>
      <c r="J210" s="157">
        <v>85.05</v>
      </c>
      <c r="K210" s="156">
        <f t="shared" si="44"/>
        <v>765.45</v>
      </c>
      <c r="L210" s="156">
        <v>15</v>
      </c>
      <c r="M210" s="156">
        <f t="shared" si="45"/>
        <v>0</v>
      </c>
      <c r="N210" s="156">
        <v>0</v>
      </c>
      <c r="O210" s="156">
        <f t="shared" si="46"/>
        <v>0</v>
      </c>
      <c r="P210" s="156">
        <v>0</v>
      </c>
      <c r="Q210" s="156">
        <f t="shared" si="47"/>
        <v>0</v>
      </c>
      <c r="R210" s="156"/>
      <c r="S210" s="156" t="s">
        <v>485</v>
      </c>
      <c r="T210" s="156" t="s">
        <v>382</v>
      </c>
      <c r="U210" s="156">
        <v>0</v>
      </c>
      <c r="V210" s="156">
        <f t="shared" si="48"/>
        <v>0</v>
      </c>
      <c r="W210" s="156"/>
      <c r="X210" s="156" t="s">
        <v>383</v>
      </c>
      <c r="Y210" s="147"/>
      <c r="Z210" s="147"/>
      <c r="AA210" s="147"/>
      <c r="AB210" s="147"/>
      <c r="AC210" s="147"/>
      <c r="AD210" s="147"/>
      <c r="AE210" s="147"/>
      <c r="AF210" s="147" t="s">
        <v>384</v>
      </c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</row>
    <row r="211" spans="1:59" outlineLevel="1" x14ac:dyDescent="0.2">
      <c r="A211" s="176">
        <v>197</v>
      </c>
      <c r="B211" s="177" t="s">
        <v>3813</v>
      </c>
      <c r="C211" s="186" t="s">
        <v>3952</v>
      </c>
      <c r="D211" s="178" t="s">
        <v>397</v>
      </c>
      <c r="E211" s="179">
        <v>3</v>
      </c>
      <c r="F211" s="174"/>
      <c r="G211" s="181">
        <f t="shared" si="42"/>
        <v>0</v>
      </c>
      <c r="H211" s="157">
        <v>0</v>
      </c>
      <c r="I211" s="156">
        <f t="shared" si="43"/>
        <v>0</v>
      </c>
      <c r="J211" s="157">
        <v>149.1</v>
      </c>
      <c r="K211" s="156">
        <f t="shared" si="44"/>
        <v>447.3</v>
      </c>
      <c r="L211" s="156">
        <v>15</v>
      </c>
      <c r="M211" s="156">
        <f t="shared" si="45"/>
        <v>0</v>
      </c>
      <c r="N211" s="156">
        <v>0</v>
      </c>
      <c r="O211" s="156">
        <f t="shared" si="46"/>
        <v>0</v>
      </c>
      <c r="P211" s="156">
        <v>0</v>
      </c>
      <c r="Q211" s="156">
        <f t="shared" si="47"/>
        <v>0</v>
      </c>
      <c r="R211" s="156"/>
      <c r="S211" s="156" t="s">
        <v>485</v>
      </c>
      <c r="T211" s="156" t="s">
        <v>382</v>
      </c>
      <c r="U211" s="156">
        <v>0</v>
      </c>
      <c r="V211" s="156">
        <f t="shared" si="48"/>
        <v>0</v>
      </c>
      <c r="W211" s="156"/>
      <c r="X211" s="156" t="s">
        <v>383</v>
      </c>
      <c r="Y211" s="147"/>
      <c r="Z211" s="147"/>
      <c r="AA211" s="147"/>
      <c r="AB211" s="147"/>
      <c r="AC211" s="147"/>
      <c r="AD211" s="147"/>
      <c r="AE211" s="147"/>
      <c r="AF211" s="147" t="s">
        <v>384</v>
      </c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</row>
    <row r="212" spans="1:59" ht="22.5" outlineLevel="1" x14ac:dyDescent="0.2">
      <c r="A212" s="176">
        <v>198</v>
      </c>
      <c r="B212" s="177" t="s">
        <v>3815</v>
      </c>
      <c r="C212" s="186" t="s">
        <v>3898</v>
      </c>
      <c r="D212" s="178" t="s">
        <v>484</v>
      </c>
      <c r="E212" s="179">
        <v>1</v>
      </c>
      <c r="F212" s="174"/>
      <c r="G212" s="181">
        <f t="shared" si="42"/>
        <v>0</v>
      </c>
      <c r="H212" s="157">
        <v>0</v>
      </c>
      <c r="I212" s="156">
        <f t="shared" si="43"/>
        <v>0</v>
      </c>
      <c r="J212" s="157">
        <v>29400</v>
      </c>
      <c r="K212" s="156">
        <f t="shared" si="44"/>
        <v>29400</v>
      </c>
      <c r="L212" s="156">
        <v>15</v>
      </c>
      <c r="M212" s="156">
        <f t="shared" si="45"/>
        <v>0</v>
      </c>
      <c r="N212" s="156">
        <v>0</v>
      </c>
      <c r="O212" s="156">
        <f t="shared" si="46"/>
        <v>0</v>
      </c>
      <c r="P212" s="156">
        <v>0</v>
      </c>
      <c r="Q212" s="156">
        <f t="shared" si="47"/>
        <v>0</v>
      </c>
      <c r="R212" s="156"/>
      <c r="S212" s="156" t="s">
        <v>485</v>
      </c>
      <c r="T212" s="156" t="s">
        <v>382</v>
      </c>
      <c r="U212" s="156">
        <v>0</v>
      </c>
      <c r="V212" s="156">
        <f t="shared" si="48"/>
        <v>0</v>
      </c>
      <c r="W212" s="156"/>
      <c r="X212" s="156" t="s">
        <v>383</v>
      </c>
      <c r="Y212" s="147"/>
      <c r="Z212" s="147"/>
      <c r="AA212" s="147"/>
      <c r="AB212" s="147"/>
      <c r="AC212" s="147"/>
      <c r="AD212" s="147"/>
      <c r="AE212" s="147"/>
      <c r="AF212" s="147" t="s">
        <v>384</v>
      </c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</row>
    <row r="213" spans="1:59" outlineLevel="1" x14ac:dyDescent="0.2">
      <c r="A213" s="176">
        <v>199</v>
      </c>
      <c r="B213" s="177" t="s">
        <v>3817</v>
      </c>
      <c r="C213" s="186" t="s">
        <v>3899</v>
      </c>
      <c r="D213" s="178" t="s">
        <v>380</v>
      </c>
      <c r="E213" s="179">
        <v>286</v>
      </c>
      <c r="F213" s="174"/>
      <c r="G213" s="181">
        <f t="shared" si="42"/>
        <v>0</v>
      </c>
      <c r="H213" s="157">
        <v>0</v>
      </c>
      <c r="I213" s="156">
        <f t="shared" si="43"/>
        <v>0</v>
      </c>
      <c r="J213" s="157">
        <v>882</v>
      </c>
      <c r="K213" s="156">
        <f t="shared" si="44"/>
        <v>252252</v>
      </c>
      <c r="L213" s="156">
        <v>15</v>
      </c>
      <c r="M213" s="156">
        <f t="shared" si="45"/>
        <v>0</v>
      </c>
      <c r="N213" s="156">
        <v>0</v>
      </c>
      <c r="O213" s="156">
        <f t="shared" si="46"/>
        <v>0</v>
      </c>
      <c r="P213" s="156">
        <v>0</v>
      </c>
      <c r="Q213" s="156">
        <f t="shared" si="47"/>
        <v>0</v>
      </c>
      <c r="R213" s="156"/>
      <c r="S213" s="156" t="s">
        <v>485</v>
      </c>
      <c r="T213" s="156" t="s">
        <v>382</v>
      </c>
      <c r="U213" s="156">
        <v>0</v>
      </c>
      <c r="V213" s="156">
        <f t="shared" si="48"/>
        <v>0</v>
      </c>
      <c r="W213" s="156"/>
      <c r="X213" s="156" t="s">
        <v>383</v>
      </c>
      <c r="Y213" s="147"/>
      <c r="Z213" s="147"/>
      <c r="AA213" s="147"/>
      <c r="AB213" s="147"/>
      <c r="AC213" s="147"/>
      <c r="AD213" s="147"/>
      <c r="AE213" s="147"/>
      <c r="AF213" s="147" t="s">
        <v>384</v>
      </c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</row>
    <row r="214" spans="1:59" ht="22.5" outlineLevel="1" x14ac:dyDescent="0.2">
      <c r="A214" s="176">
        <v>200</v>
      </c>
      <c r="B214" s="177" t="s">
        <v>3819</v>
      </c>
      <c r="C214" s="186" t="s">
        <v>3898</v>
      </c>
      <c r="D214" s="178" t="s">
        <v>484</v>
      </c>
      <c r="E214" s="179">
        <v>1</v>
      </c>
      <c r="F214" s="174"/>
      <c r="G214" s="181">
        <f t="shared" ref="G214:G218" si="49">ROUND(E214*F214,2)</f>
        <v>0</v>
      </c>
      <c r="H214" s="157">
        <v>0</v>
      </c>
      <c r="I214" s="156">
        <f t="shared" ref="I214:I218" si="50">ROUND(E214*H214,2)</f>
        <v>0</v>
      </c>
      <c r="J214" s="157">
        <v>56700</v>
      </c>
      <c r="K214" s="156">
        <f t="shared" ref="K214:K218" si="51">ROUND(E214*J214,2)</f>
        <v>56700</v>
      </c>
      <c r="L214" s="156">
        <v>15</v>
      </c>
      <c r="M214" s="156">
        <f t="shared" ref="M214:M218" si="52">G214*(1+L214/100)</f>
        <v>0</v>
      </c>
      <c r="N214" s="156">
        <v>0</v>
      </c>
      <c r="O214" s="156">
        <f t="shared" ref="O214:O218" si="53">ROUND(E214*N214,2)</f>
        <v>0</v>
      </c>
      <c r="P214" s="156">
        <v>0</v>
      </c>
      <c r="Q214" s="156">
        <f t="shared" ref="Q214:Q218" si="54">ROUND(E214*P214,2)</f>
        <v>0</v>
      </c>
      <c r="R214" s="156"/>
      <c r="S214" s="156" t="s">
        <v>485</v>
      </c>
      <c r="T214" s="156" t="s">
        <v>382</v>
      </c>
      <c r="U214" s="156">
        <v>0</v>
      </c>
      <c r="V214" s="156">
        <f t="shared" ref="V214:V218" si="55">ROUND(E214*U214,2)</f>
        <v>0</v>
      </c>
      <c r="W214" s="156"/>
      <c r="X214" s="156" t="s">
        <v>383</v>
      </c>
      <c r="Y214" s="147"/>
      <c r="Z214" s="147"/>
      <c r="AA214" s="147"/>
      <c r="AB214" s="147"/>
      <c r="AC214" s="147"/>
      <c r="AD214" s="147"/>
      <c r="AE214" s="147"/>
      <c r="AF214" s="147" t="s">
        <v>384</v>
      </c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</row>
    <row r="215" spans="1:59" ht="45" outlineLevel="1" x14ac:dyDescent="0.2">
      <c r="A215" s="176">
        <v>201</v>
      </c>
      <c r="B215" s="177" t="s">
        <v>2954</v>
      </c>
      <c r="C215" s="186" t="s">
        <v>3900</v>
      </c>
      <c r="D215" s="178" t="s">
        <v>380</v>
      </c>
      <c r="E215" s="179">
        <v>193</v>
      </c>
      <c r="F215" s="174"/>
      <c r="G215" s="181">
        <f t="shared" si="49"/>
        <v>0</v>
      </c>
      <c r="H215" s="157">
        <v>0</v>
      </c>
      <c r="I215" s="156">
        <f t="shared" si="50"/>
        <v>0</v>
      </c>
      <c r="J215" s="157">
        <v>840</v>
      </c>
      <c r="K215" s="156">
        <f t="shared" si="51"/>
        <v>162120</v>
      </c>
      <c r="L215" s="156">
        <v>15</v>
      </c>
      <c r="M215" s="156">
        <f t="shared" si="52"/>
        <v>0</v>
      </c>
      <c r="N215" s="156">
        <v>0</v>
      </c>
      <c r="O215" s="156">
        <f t="shared" si="53"/>
        <v>0</v>
      </c>
      <c r="P215" s="156">
        <v>0</v>
      </c>
      <c r="Q215" s="156">
        <f t="shared" si="54"/>
        <v>0</v>
      </c>
      <c r="R215" s="156"/>
      <c r="S215" s="156" t="s">
        <v>485</v>
      </c>
      <c r="T215" s="156" t="s">
        <v>382</v>
      </c>
      <c r="U215" s="156">
        <v>0</v>
      </c>
      <c r="V215" s="156">
        <f t="shared" si="55"/>
        <v>0</v>
      </c>
      <c r="W215" s="156"/>
      <c r="X215" s="156" t="s">
        <v>383</v>
      </c>
      <c r="Y215" s="147"/>
      <c r="Z215" s="147"/>
      <c r="AA215" s="147"/>
      <c r="AB215" s="147"/>
      <c r="AC215" s="147"/>
      <c r="AD215" s="147"/>
      <c r="AE215" s="147"/>
      <c r="AF215" s="147" t="s">
        <v>384</v>
      </c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</row>
    <row r="216" spans="1:59" ht="45" outlineLevel="1" x14ac:dyDescent="0.2">
      <c r="A216" s="176">
        <v>202</v>
      </c>
      <c r="B216" s="177" t="s">
        <v>2956</v>
      </c>
      <c r="C216" s="186" t="s">
        <v>3901</v>
      </c>
      <c r="D216" s="178" t="s">
        <v>380</v>
      </c>
      <c r="E216" s="179">
        <v>82</v>
      </c>
      <c r="F216" s="174"/>
      <c r="G216" s="181">
        <f t="shared" si="49"/>
        <v>0</v>
      </c>
      <c r="H216" s="157">
        <v>0</v>
      </c>
      <c r="I216" s="156">
        <f t="shared" si="50"/>
        <v>0</v>
      </c>
      <c r="J216" s="157">
        <v>1995</v>
      </c>
      <c r="K216" s="156">
        <f t="shared" si="51"/>
        <v>163590</v>
      </c>
      <c r="L216" s="156">
        <v>15</v>
      </c>
      <c r="M216" s="156">
        <f t="shared" si="52"/>
        <v>0</v>
      </c>
      <c r="N216" s="156">
        <v>0</v>
      </c>
      <c r="O216" s="156">
        <f t="shared" si="53"/>
        <v>0</v>
      </c>
      <c r="P216" s="156">
        <v>0</v>
      </c>
      <c r="Q216" s="156">
        <f t="shared" si="54"/>
        <v>0</v>
      </c>
      <c r="R216" s="156"/>
      <c r="S216" s="156" t="s">
        <v>485</v>
      </c>
      <c r="T216" s="156" t="s">
        <v>382</v>
      </c>
      <c r="U216" s="156">
        <v>0</v>
      </c>
      <c r="V216" s="156">
        <f t="shared" si="55"/>
        <v>0</v>
      </c>
      <c r="W216" s="156"/>
      <c r="X216" s="156" t="s">
        <v>383</v>
      </c>
      <c r="Y216" s="147"/>
      <c r="Z216" s="147"/>
      <c r="AA216" s="147"/>
      <c r="AB216" s="147"/>
      <c r="AC216" s="147"/>
      <c r="AD216" s="147"/>
      <c r="AE216" s="147"/>
      <c r="AF216" s="147" t="s">
        <v>384</v>
      </c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</row>
    <row r="217" spans="1:59" ht="33.75" outlineLevel="1" x14ac:dyDescent="0.2">
      <c r="A217" s="176">
        <v>203</v>
      </c>
      <c r="B217" s="177" t="s">
        <v>2958</v>
      </c>
      <c r="C217" s="186" t="s">
        <v>3953</v>
      </c>
      <c r="D217" s="178" t="s">
        <v>380</v>
      </c>
      <c r="E217" s="179">
        <v>13</v>
      </c>
      <c r="F217" s="174"/>
      <c r="G217" s="181">
        <f t="shared" si="49"/>
        <v>0</v>
      </c>
      <c r="H217" s="157">
        <v>0</v>
      </c>
      <c r="I217" s="156">
        <f t="shared" si="50"/>
        <v>0</v>
      </c>
      <c r="J217" s="157">
        <v>682.5</v>
      </c>
      <c r="K217" s="156">
        <f t="shared" si="51"/>
        <v>8872.5</v>
      </c>
      <c r="L217" s="156">
        <v>15</v>
      </c>
      <c r="M217" s="156">
        <f t="shared" si="52"/>
        <v>0</v>
      </c>
      <c r="N217" s="156">
        <v>0</v>
      </c>
      <c r="O217" s="156">
        <f t="shared" si="53"/>
        <v>0</v>
      </c>
      <c r="P217" s="156">
        <v>0</v>
      </c>
      <c r="Q217" s="156">
        <f t="shared" si="54"/>
        <v>0</v>
      </c>
      <c r="R217" s="156"/>
      <c r="S217" s="156" t="s">
        <v>485</v>
      </c>
      <c r="T217" s="156" t="s">
        <v>382</v>
      </c>
      <c r="U217" s="156">
        <v>0</v>
      </c>
      <c r="V217" s="156">
        <f t="shared" si="55"/>
        <v>0</v>
      </c>
      <c r="W217" s="156"/>
      <c r="X217" s="156" t="s">
        <v>383</v>
      </c>
      <c r="Y217" s="147"/>
      <c r="Z217" s="147"/>
      <c r="AA217" s="147"/>
      <c r="AB217" s="147"/>
      <c r="AC217" s="147"/>
      <c r="AD217" s="147"/>
      <c r="AE217" s="147"/>
      <c r="AF217" s="147" t="s">
        <v>384</v>
      </c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</row>
    <row r="218" spans="1:59" ht="45" outlineLevel="1" x14ac:dyDescent="0.2">
      <c r="A218" s="176">
        <v>204</v>
      </c>
      <c r="B218" s="177" t="s">
        <v>2960</v>
      </c>
      <c r="C218" s="186" t="s">
        <v>4003</v>
      </c>
      <c r="D218" s="178" t="s">
        <v>1957</v>
      </c>
      <c r="E218" s="179">
        <v>24</v>
      </c>
      <c r="F218" s="174"/>
      <c r="G218" s="181">
        <f t="shared" si="49"/>
        <v>0</v>
      </c>
      <c r="H218" s="157">
        <v>0</v>
      </c>
      <c r="I218" s="156">
        <f t="shared" si="50"/>
        <v>0</v>
      </c>
      <c r="J218" s="157">
        <v>2100</v>
      </c>
      <c r="K218" s="156">
        <f t="shared" si="51"/>
        <v>50400</v>
      </c>
      <c r="L218" s="156">
        <v>15</v>
      </c>
      <c r="M218" s="156">
        <f t="shared" si="52"/>
        <v>0</v>
      </c>
      <c r="N218" s="156">
        <v>0</v>
      </c>
      <c r="O218" s="156">
        <f t="shared" si="53"/>
        <v>0</v>
      </c>
      <c r="P218" s="156">
        <v>0</v>
      </c>
      <c r="Q218" s="156">
        <f t="shared" si="54"/>
        <v>0</v>
      </c>
      <c r="R218" s="156"/>
      <c r="S218" s="156" t="s">
        <v>485</v>
      </c>
      <c r="T218" s="156" t="s">
        <v>382</v>
      </c>
      <c r="U218" s="156">
        <v>0</v>
      </c>
      <c r="V218" s="156">
        <f t="shared" si="55"/>
        <v>0</v>
      </c>
      <c r="W218" s="156"/>
      <c r="X218" s="156" t="s">
        <v>383</v>
      </c>
      <c r="Y218" s="147"/>
      <c r="Z218" s="147"/>
      <c r="AA218" s="147"/>
      <c r="AB218" s="147"/>
      <c r="AC218" s="147"/>
      <c r="AD218" s="147"/>
      <c r="AE218" s="147"/>
      <c r="AF218" s="147" t="s">
        <v>384</v>
      </c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</row>
    <row r="219" spans="1:59" x14ac:dyDescent="0.2">
      <c r="A219" s="164" t="s">
        <v>376</v>
      </c>
      <c r="B219" s="165" t="s">
        <v>221</v>
      </c>
      <c r="C219" s="183" t="s">
        <v>222</v>
      </c>
      <c r="D219" s="166"/>
      <c r="E219" s="167"/>
      <c r="F219" s="168"/>
      <c r="G219" s="169">
        <f>SUMIF(AF220:AF261,"&lt;&gt;NOR",G220:G261)</f>
        <v>0</v>
      </c>
      <c r="H219" s="163"/>
      <c r="I219" s="163">
        <f>SUM(I220:I261)</f>
        <v>0</v>
      </c>
      <c r="J219" s="163"/>
      <c r="K219" s="163">
        <f>SUM(K220:K261)</f>
        <v>535292.56000000006</v>
      </c>
      <c r="L219" s="163"/>
      <c r="M219" s="163">
        <f>SUM(M220:M261)</f>
        <v>0</v>
      </c>
      <c r="N219" s="163"/>
      <c r="O219" s="163">
        <f>SUM(O220:O261)</f>
        <v>0</v>
      </c>
      <c r="P219" s="163"/>
      <c r="Q219" s="163">
        <f>SUM(Q220:Q261)</f>
        <v>0</v>
      </c>
      <c r="R219" s="163"/>
      <c r="S219" s="163"/>
      <c r="T219" s="163"/>
      <c r="U219" s="163"/>
      <c r="V219" s="163">
        <f>SUM(V220:V261)</f>
        <v>0</v>
      </c>
      <c r="W219" s="163"/>
      <c r="X219" s="163"/>
      <c r="AF219" t="s">
        <v>377</v>
      </c>
    </row>
    <row r="220" spans="1:59" ht="45" outlineLevel="1" x14ac:dyDescent="0.2">
      <c r="A220" s="170">
        <v>205</v>
      </c>
      <c r="B220" s="171" t="s">
        <v>2962</v>
      </c>
      <c r="C220" s="184" t="s">
        <v>4004</v>
      </c>
      <c r="D220" s="172" t="s">
        <v>1957</v>
      </c>
      <c r="E220" s="173">
        <v>1</v>
      </c>
      <c r="F220" s="174"/>
      <c r="G220" s="175">
        <f>ROUND(E220*F220,2)</f>
        <v>0</v>
      </c>
      <c r="H220" s="157">
        <v>0</v>
      </c>
      <c r="I220" s="156">
        <f>ROUND(E220*H220,2)</f>
        <v>0</v>
      </c>
      <c r="J220" s="157">
        <v>234331.65</v>
      </c>
      <c r="K220" s="156">
        <f>ROUND(E220*J220,2)</f>
        <v>234331.65</v>
      </c>
      <c r="L220" s="156">
        <v>15</v>
      </c>
      <c r="M220" s="156">
        <f>G220*(1+L220/100)</f>
        <v>0</v>
      </c>
      <c r="N220" s="156">
        <v>0</v>
      </c>
      <c r="O220" s="156">
        <f>ROUND(E220*N220,2)</f>
        <v>0</v>
      </c>
      <c r="P220" s="156">
        <v>0</v>
      </c>
      <c r="Q220" s="156">
        <f>ROUND(E220*P220,2)</f>
        <v>0</v>
      </c>
      <c r="R220" s="156"/>
      <c r="S220" s="156" t="s">
        <v>485</v>
      </c>
      <c r="T220" s="156" t="s">
        <v>382</v>
      </c>
      <c r="U220" s="156">
        <v>0</v>
      </c>
      <c r="V220" s="156">
        <f>ROUND(E220*U220,2)</f>
        <v>0</v>
      </c>
      <c r="W220" s="156"/>
      <c r="X220" s="156" t="s">
        <v>383</v>
      </c>
      <c r="Y220" s="147"/>
      <c r="Z220" s="147"/>
      <c r="AA220" s="147"/>
      <c r="AB220" s="147"/>
      <c r="AC220" s="147"/>
      <c r="AD220" s="147"/>
      <c r="AE220" s="147"/>
      <c r="AF220" s="147" t="s">
        <v>384</v>
      </c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</row>
    <row r="221" spans="1:59" ht="67.5" outlineLevel="1" x14ac:dyDescent="0.2">
      <c r="A221" s="154"/>
      <c r="B221" s="155"/>
      <c r="C221" s="249" t="s">
        <v>4005</v>
      </c>
      <c r="D221" s="250"/>
      <c r="E221" s="250"/>
      <c r="F221" s="250"/>
      <c r="G221" s="250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47"/>
      <c r="Z221" s="147"/>
      <c r="AA221" s="147"/>
      <c r="AB221" s="147"/>
      <c r="AC221" s="147"/>
      <c r="AD221" s="147"/>
      <c r="AE221" s="147"/>
      <c r="AF221" s="147" t="s">
        <v>655</v>
      </c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91" t="str">
        <f>C221</f>
        <v>teplotní účinnost dle EN 308 -84,3 %, SPF čisté filtry 1,6 kW/m3/s, elektrický ohřívač vzduchu Q= 4,2kW, filtr pro přívod F7/odvod M5, opláštění protihluková izolace z minerální vlny s tloušťkou izolace 50 mm,  další parametry viz. TZ, rozměry viz. výkresová dokumentace, směšovací uzel bude v dodávce UT, hmotnost m= 280kg, zabudovaný řídicí systém včetně teplotních čidel, modbus komunikace, vč. základového rámu, akustické a další parametry viz. TZ, rozměry viz. výkresová dokumentace</v>
      </c>
      <c r="BA221" s="147"/>
      <c r="BB221" s="147"/>
      <c r="BC221" s="147"/>
      <c r="BD221" s="147"/>
      <c r="BE221" s="147"/>
      <c r="BF221" s="147"/>
      <c r="BG221" s="147"/>
    </row>
    <row r="222" spans="1:59" ht="22.5" outlineLevel="1" x14ac:dyDescent="0.2">
      <c r="A222" s="176">
        <v>206</v>
      </c>
      <c r="B222" s="177" t="s">
        <v>2964</v>
      </c>
      <c r="C222" s="186" t="s">
        <v>3907</v>
      </c>
      <c r="D222" s="178" t="s">
        <v>1957</v>
      </c>
      <c r="E222" s="179">
        <v>1</v>
      </c>
      <c r="F222" s="174"/>
      <c r="G222" s="181">
        <f>ROUND(E222*F222,2)</f>
        <v>0</v>
      </c>
      <c r="H222" s="157">
        <v>0</v>
      </c>
      <c r="I222" s="156">
        <f>ROUND(E222*H222,2)</f>
        <v>0</v>
      </c>
      <c r="J222" s="157">
        <v>7029.95</v>
      </c>
      <c r="K222" s="156">
        <f>ROUND(E222*J222,2)</f>
        <v>7029.95</v>
      </c>
      <c r="L222" s="156">
        <v>15</v>
      </c>
      <c r="M222" s="156">
        <f>G222*(1+L222/100)</f>
        <v>0</v>
      </c>
      <c r="N222" s="156">
        <v>0</v>
      </c>
      <c r="O222" s="156">
        <f>ROUND(E222*N222,2)</f>
        <v>0</v>
      </c>
      <c r="P222" s="156">
        <v>0</v>
      </c>
      <c r="Q222" s="156">
        <f>ROUND(E222*P222,2)</f>
        <v>0</v>
      </c>
      <c r="R222" s="156"/>
      <c r="S222" s="156" t="s">
        <v>485</v>
      </c>
      <c r="T222" s="156" t="s">
        <v>382</v>
      </c>
      <c r="U222" s="156">
        <v>0</v>
      </c>
      <c r="V222" s="156">
        <f>ROUND(E222*U222,2)</f>
        <v>0</v>
      </c>
      <c r="W222" s="156"/>
      <c r="X222" s="156" t="s">
        <v>383</v>
      </c>
      <c r="Y222" s="147"/>
      <c r="Z222" s="147"/>
      <c r="AA222" s="147"/>
      <c r="AB222" s="147"/>
      <c r="AC222" s="147"/>
      <c r="AD222" s="147"/>
      <c r="AE222" s="147"/>
      <c r="AF222" s="147" t="s">
        <v>384</v>
      </c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</row>
    <row r="223" spans="1:59" ht="33.75" outlineLevel="1" x14ac:dyDescent="0.2">
      <c r="A223" s="176">
        <v>207</v>
      </c>
      <c r="B223" s="177" t="s">
        <v>2966</v>
      </c>
      <c r="C223" s="186" t="s">
        <v>3846</v>
      </c>
      <c r="D223" s="178" t="s">
        <v>1957</v>
      </c>
      <c r="E223" s="179">
        <v>1</v>
      </c>
      <c r="F223" s="174"/>
      <c r="G223" s="181">
        <f>ROUND(E223*F223,2)</f>
        <v>0</v>
      </c>
      <c r="H223" s="157">
        <v>0</v>
      </c>
      <c r="I223" s="156">
        <f>ROUND(E223*H223,2)</f>
        <v>0</v>
      </c>
      <c r="J223" s="157">
        <v>3046.31</v>
      </c>
      <c r="K223" s="156">
        <f>ROUND(E223*J223,2)</f>
        <v>3046.31</v>
      </c>
      <c r="L223" s="156">
        <v>15</v>
      </c>
      <c r="M223" s="156">
        <f>G223*(1+L223/100)</f>
        <v>0</v>
      </c>
      <c r="N223" s="156">
        <v>0</v>
      </c>
      <c r="O223" s="156">
        <f>ROUND(E223*N223,2)</f>
        <v>0</v>
      </c>
      <c r="P223" s="156">
        <v>0</v>
      </c>
      <c r="Q223" s="156">
        <f>ROUND(E223*P223,2)</f>
        <v>0</v>
      </c>
      <c r="R223" s="156"/>
      <c r="S223" s="156" t="s">
        <v>485</v>
      </c>
      <c r="T223" s="156" t="s">
        <v>382</v>
      </c>
      <c r="U223" s="156">
        <v>0</v>
      </c>
      <c r="V223" s="156">
        <f>ROUND(E223*U223,2)</f>
        <v>0</v>
      </c>
      <c r="W223" s="156"/>
      <c r="X223" s="156" t="s">
        <v>383</v>
      </c>
      <c r="Y223" s="147"/>
      <c r="Z223" s="147"/>
      <c r="AA223" s="147"/>
      <c r="AB223" s="147"/>
      <c r="AC223" s="147"/>
      <c r="AD223" s="147"/>
      <c r="AE223" s="147"/>
      <c r="AF223" s="147" t="s">
        <v>384</v>
      </c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</row>
    <row r="224" spans="1:59" ht="22.5" outlineLevel="1" x14ac:dyDescent="0.2">
      <c r="A224" s="176">
        <v>208</v>
      </c>
      <c r="B224" s="177" t="s">
        <v>2968</v>
      </c>
      <c r="C224" s="186" t="s">
        <v>3848</v>
      </c>
      <c r="D224" s="178" t="s">
        <v>484</v>
      </c>
      <c r="E224" s="179">
        <v>1</v>
      </c>
      <c r="F224" s="174"/>
      <c r="G224" s="181">
        <f>ROUND(E224*F224,2)</f>
        <v>0</v>
      </c>
      <c r="H224" s="157">
        <v>0</v>
      </c>
      <c r="I224" s="156">
        <f>ROUND(E224*H224,2)</f>
        <v>0</v>
      </c>
      <c r="J224" s="157">
        <v>7875</v>
      </c>
      <c r="K224" s="156">
        <f>ROUND(E224*J224,2)</f>
        <v>7875</v>
      </c>
      <c r="L224" s="156">
        <v>15</v>
      </c>
      <c r="M224" s="156">
        <f>G224*(1+L224/100)</f>
        <v>0</v>
      </c>
      <c r="N224" s="156">
        <v>0</v>
      </c>
      <c r="O224" s="156">
        <f>ROUND(E224*N224,2)</f>
        <v>0</v>
      </c>
      <c r="P224" s="156">
        <v>0</v>
      </c>
      <c r="Q224" s="156">
        <f>ROUND(E224*P224,2)</f>
        <v>0</v>
      </c>
      <c r="R224" s="156"/>
      <c r="S224" s="156" t="s">
        <v>485</v>
      </c>
      <c r="T224" s="156" t="s">
        <v>382</v>
      </c>
      <c r="U224" s="156">
        <v>0</v>
      </c>
      <c r="V224" s="156">
        <f>ROUND(E224*U224,2)</f>
        <v>0</v>
      </c>
      <c r="W224" s="156"/>
      <c r="X224" s="156" t="s">
        <v>383</v>
      </c>
      <c r="Y224" s="147"/>
      <c r="Z224" s="147"/>
      <c r="AA224" s="147"/>
      <c r="AB224" s="147"/>
      <c r="AC224" s="147"/>
      <c r="AD224" s="147"/>
      <c r="AE224" s="147"/>
      <c r="AF224" s="147" t="s">
        <v>384</v>
      </c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</row>
    <row r="225" spans="1:59" outlineLevel="1" x14ac:dyDescent="0.2">
      <c r="A225" s="176">
        <v>209</v>
      </c>
      <c r="B225" s="177" t="s">
        <v>2970</v>
      </c>
      <c r="C225" s="186" t="s">
        <v>4006</v>
      </c>
      <c r="D225" s="178" t="s">
        <v>1957</v>
      </c>
      <c r="E225" s="179">
        <v>4</v>
      </c>
      <c r="F225" s="174"/>
      <c r="G225" s="181">
        <f>ROUND(E225*F225,2)</f>
        <v>0</v>
      </c>
      <c r="H225" s="157">
        <v>0</v>
      </c>
      <c r="I225" s="156">
        <f>ROUND(E225*H225,2)</f>
        <v>0</v>
      </c>
      <c r="J225" s="157">
        <v>297.14999999999998</v>
      </c>
      <c r="K225" s="156">
        <f>ROUND(E225*J225,2)</f>
        <v>1188.5999999999999</v>
      </c>
      <c r="L225" s="156">
        <v>15</v>
      </c>
      <c r="M225" s="156">
        <f>G225*(1+L225/100)</f>
        <v>0</v>
      </c>
      <c r="N225" s="156">
        <v>0</v>
      </c>
      <c r="O225" s="156">
        <f>ROUND(E225*N225,2)</f>
        <v>0</v>
      </c>
      <c r="P225" s="156">
        <v>0</v>
      </c>
      <c r="Q225" s="156">
        <f>ROUND(E225*P225,2)</f>
        <v>0</v>
      </c>
      <c r="R225" s="156"/>
      <c r="S225" s="156" t="s">
        <v>485</v>
      </c>
      <c r="T225" s="156" t="s">
        <v>382</v>
      </c>
      <c r="U225" s="156">
        <v>0</v>
      </c>
      <c r="V225" s="156">
        <f>ROUND(E225*U225,2)</f>
        <v>0</v>
      </c>
      <c r="W225" s="156"/>
      <c r="X225" s="156" t="s">
        <v>383</v>
      </c>
      <c r="Y225" s="147"/>
      <c r="Z225" s="147"/>
      <c r="AA225" s="147"/>
      <c r="AB225" s="147"/>
      <c r="AC225" s="147"/>
      <c r="AD225" s="147"/>
      <c r="AE225" s="147"/>
      <c r="AF225" s="147" t="s">
        <v>384</v>
      </c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</row>
    <row r="226" spans="1:59" ht="45" outlineLevel="1" x14ac:dyDescent="0.2">
      <c r="A226" s="170">
        <v>210</v>
      </c>
      <c r="B226" s="171" t="s">
        <v>2972</v>
      </c>
      <c r="C226" s="184" t="s">
        <v>4007</v>
      </c>
      <c r="D226" s="172" t="s">
        <v>1957</v>
      </c>
      <c r="E226" s="173">
        <v>1</v>
      </c>
      <c r="F226" s="174"/>
      <c r="G226" s="175">
        <f>ROUND(E226*F226,2)</f>
        <v>0</v>
      </c>
      <c r="H226" s="157">
        <v>0</v>
      </c>
      <c r="I226" s="156">
        <f>ROUND(E226*H226,2)</f>
        <v>0</v>
      </c>
      <c r="J226" s="157">
        <v>28047.599999999999</v>
      </c>
      <c r="K226" s="156">
        <f>ROUND(E226*J226,2)</f>
        <v>28047.599999999999</v>
      </c>
      <c r="L226" s="156">
        <v>15</v>
      </c>
      <c r="M226" s="156">
        <f>G226*(1+L226/100)</f>
        <v>0</v>
      </c>
      <c r="N226" s="156">
        <v>0</v>
      </c>
      <c r="O226" s="156">
        <f>ROUND(E226*N226,2)</f>
        <v>0</v>
      </c>
      <c r="P226" s="156">
        <v>0</v>
      </c>
      <c r="Q226" s="156">
        <f>ROUND(E226*P226,2)</f>
        <v>0</v>
      </c>
      <c r="R226" s="156"/>
      <c r="S226" s="156" t="s">
        <v>485</v>
      </c>
      <c r="T226" s="156" t="s">
        <v>382</v>
      </c>
      <c r="U226" s="156">
        <v>0</v>
      </c>
      <c r="V226" s="156">
        <f>ROUND(E226*U226,2)</f>
        <v>0</v>
      </c>
      <c r="W226" s="156"/>
      <c r="X226" s="156" t="s">
        <v>383</v>
      </c>
      <c r="Y226" s="147"/>
      <c r="Z226" s="147"/>
      <c r="AA226" s="147"/>
      <c r="AB226" s="147"/>
      <c r="AC226" s="147"/>
      <c r="AD226" s="147"/>
      <c r="AE226" s="147"/>
      <c r="AF226" s="147" t="s">
        <v>384</v>
      </c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</row>
    <row r="227" spans="1:59" ht="22.5" outlineLevel="1" x14ac:dyDescent="0.2">
      <c r="A227" s="154"/>
      <c r="B227" s="155"/>
      <c r="C227" s="249" t="s">
        <v>4008</v>
      </c>
      <c r="D227" s="250"/>
      <c r="E227" s="250"/>
      <c r="F227" s="250"/>
      <c r="G227" s="250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47"/>
      <c r="Z227" s="147"/>
      <c r="AA227" s="147"/>
      <c r="AB227" s="147"/>
      <c r="AC227" s="147"/>
      <c r="AD227" s="147"/>
      <c r="AE227" s="147"/>
      <c r="AF227" s="147" t="s">
        <v>655</v>
      </c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91" t="str">
        <f>C227</f>
        <v>Kondenzát je sveden do nerezové vany umístěné pod výměníkem tepla s připojením R1". Chladič je vybaven odvzdušňovacím a vypouštěcím ventilem.</v>
      </c>
      <c r="BA227" s="147"/>
      <c r="BB227" s="147"/>
      <c r="BC227" s="147"/>
      <c r="BD227" s="147"/>
      <c r="BE227" s="147"/>
      <c r="BF227" s="147"/>
      <c r="BG227" s="147"/>
    </row>
    <row r="228" spans="1:59" outlineLevel="1" x14ac:dyDescent="0.2">
      <c r="A228" s="176">
        <v>211</v>
      </c>
      <c r="B228" s="177" t="s">
        <v>2974</v>
      </c>
      <c r="C228" s="186" t="s">
        <v>4009</v>
      </c>
      <c r="D228" s="178" t="s">
        <v>1957</v>
      </c>
      <c r="E228" s="179">
        <v>2</v>
      </c>
      <c r="F228" s="174"/>
      <c r="G228" s="181">
        <f t="shared" ref="G228:G261" si="56">ROUND(E228*F228,2)</f>
        <v>0</v>
      </c>
      <c r="H228" s="157">
        <v>0</v>
      </c>
      <c r="I228" s="156">
        <f t="shared" ref="I228:I261" si="57">ROUND(E228*H228,2)</f>
        <v>0</v>
      </c>
      <c r="J228" s="157">
        <v>5618.55</v>
      </c>
      <c r="K228" s="156">
        <f t="shared" ref="K228:K261" si="58">ROUND(E228*J228,2)</f>
        <v>11237.1</v>
      </c>
      <c r="L228" s="156">
        <v>15</v>
      </c>
      <c r="M228" s="156">
        <f t="shared" ref="M228:M261" si="59">G228*(1+L228/100)</f>
        <v>0</v>
      </c>
      <c r="N228" s="156">
        <v>0</v>
      </c>
      <c r="O228" s="156">
        <f t="shared" ref="O228:O261" si="60">ROUND(E228*N228,2)</f>
        <v>0</v>
      </c>
      <c r="P228" s="156">
        <v>0</v>
      </c>
      <c r="Q228" s="156">
        <f t="shared" ref="Q228:Q261" si="61">ROUND(E228*P228,2)</f>
        <v>0</v>
      </c>
      <c r="R228" s="156"/>
      <c r="S228" s="156" t="s">
        <v>485</v>
      </c>
      <c r="T228" s="156" t="s">
        <v>382</v>
      </c>
      <c r="U228" s="156">
        <v>0</v>
      </c>
      <c r="V228" s="156">
        <f t="shared" ref="V228:V261" si="62">ROUND(E228*U228,2)</f>
        <v>0</v>
      </c>
      <c r="W228" s="156"/>
      <c r="X228" s="156" t="s">
        <v>383</v>
      </c>
      <c r="Y228" s="147"/>
      <c r="Z228" s="147"/>
      <c r="AA228" s="147"/>
      <c r="AB228" s="147"/>
      <c r="AC228" s="147"/>
      <c r="AD228" s="147"/>
      <c r="AE228" s="147"/>
      <c r="AF228" s="147" t="s">
        <v>384</v>
      </c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</row>
    <row r="229" spans="1:59" ht="45" outlineLevel="1" x14ac:dyDescent="0.2">
      <c r="A229" s="176">
        <v>212</v>
      </c>
      <c r="B229" s="177" t="s">
        <v>2976</v>
      </c>
      <c r="C229" s="186" t="s">
        <v>4010</v>
      </c>
      <c r="D229" s="178" t="s">
        <v>1957</v>
      </c>
      <c r="E229" s="179">
        <v>1</v>
      </c>
      <c r="F229" s="174"/>
      <c r="G229" s="181">
        <f t="shared" si="56"/>
        <v>0</v>
      </c>
      <c r="H229" s="157">
        <v>0</v>
      </c>
      <c r="I229" s="156">
        <f t="shared" si="57"/>
        <v>0</v>
      </c>
      <c r="J229" s="157">
        <v>3795.75</v>
      </c>
      <c r="K229" s="156">
        <f t="shared" si="58"/>
        <v>3795.75</v>
      </c>
      <c r="L229" s="156">
        <v>15</v>
      </c>
      <c r="M229" s="156">
        <f t="shared" si="59"/>
        <v>0</v>
      </c>
      <c r="N229" s="156">
        <v>0</v>
      </c>
      <c r="O229" s="156">
        <f t="shared" si="60"/>
        <v>0</v>
      </c>
      <c r="P229" s="156">
        <v>0</v>
      </c>
      <c r="Q229" s="156">
        <f t="shared" si="61"/>
        <v>0</v>
      </c>
      <c r="R229" s="156"/>
      <c r="S229" s="156" t="s">
        <v>485</v>
      </c>
      <c r="T229" s="156" t="s">
        <v>382</v>
      </c>
      <c r="U229" s="156">
        <v>0</v>
      </c>
      <c r="V229" s="156">
        <f t="shared" si="62"/>
        <v>0</v>
      </c>
      <c r="W229" s="156"/>
      <c r="X229" s="156" t="s">
        <v>383</v>
      </c>
      <c r="Y229" s="147"/>
      <c r="Z229" s="147"/>
      <c r="AA229" s="147"/>
      <c r="AB229" s="147"/>
      <c r="AC229" s="147"/>
      <c r="AD229" s="147"/>
      <c r="AE229" s="147"/>
      <c r="AF229" s="147" t="s">
        <v>384</v>
      </c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</row>
    <row r="230" spans="1:59" ht="33.75" outlineLevel="1" x14ac:dyDescent="0.2">
      <c r="A230" s="176">
        <v>213</v>
      </c>
      <c r="B230" s="177" t="s">
        <v>2978</v>
      </c>
      <c r="C230" s="186" t="s">
        <v>4011</v>
      </c>
      <c r="D230" s="178" t="s">
        <v>1957</v>
      </c>
      <c r="E230" s="179">
        <v>2</v>
      </c>
      <c r="F230" s="174"/>
      <c r="G230" s="181">
        <f t="shared" si="56"/>
        <v>0</v>
      </c>
      <c r="H230" s="157">
        <v>0</v>
      </c>
      <c r="I230" s="156">
        <f t="shared" si="57"/>
        <v>0</v>
      </c>
      <c r="J230" s="157">
        <v>4305</v>
      </c>
      <c r="K230" s="156">
        <f t="shared" si="58"/>
        <v>8610</v>
      </c>
      <c r="L230" s="156">
        <v>15</v>
      </c>
      <c r="M230" s="156">
        <f t="shared" si="59"/>
        <v>0</v>
      </c>
      <c r="N230" s="156">
        <v>0</v>
      </c>
      <c r="O230" s="156">
        <f t="shared" si="60"/>
        <v>0</v>
      </c>
      <c r="P230" s="156">
        <v>0</v>
      </c>
      <c r="Q230" s="156">
        <f t="shared" si="61"/>
        <v>0</v>
      </c>
      <c r="R230" s="156"/>
      <c r="S230" s="156" t="s">
        <v>485</v>
      </c>
      <c r="T230" s="156" t="s">
        <v>382</v>
      </c>
      <c r="U230" s="156">
        <v>0</v>
      </c>
      <c r="V230" s="156">
        <f t="shared" si="62"/>
        <v>0</v>
      </c>
      <c r="W230" s="156"/>
      <c r="X230" s="156" t="s">
        <v>383</v>
      </c>
      <c r="Y230" s="147"/>
      <c r="Z230" s="147"/>
      <c r="AA230" s="147"/>
      <c r="AB230" s="147"/>
      <c r="AC230" s="147"/>
      <c r="AD230" s="147"/>
      <c r="AE230" s="147"/>
      <c r="AF230" s="147" t="s">
        <v>384</v>
      </c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</row>
    <row r="231" spans="1:59" ht="33.75" outlineLevel="1" x14ac:dyDescent="0.2">
      <c r="A231" s="176">
        <v>214</v>
      </c>
      <c r="B231" s="177" t="s">
        <v>2980</v>
      </c>
      <c r="C231" s="186" t="s">
        <v>4012</v>
      </c>
      <c r="D231" s="178" t="s">
        <v>1957</v>
      </c>
      <c r="E231" s="179">
        <v>1</v>
      </c>
      <c r="F231" s="174"/>
      <c r="G231" s="181">
        <f t="shared" si="56"/>
        <v>0</v>
      </c>
      <c r="H231" s="157">
        <v>0</v>
      </c>
      <c r="I231" s="156">
        <f t="shared" si="57"/>
        <v>0</v>
      </c>
      <c r="J231" s="157">
        <v>4515</v>
      </c>
      <c r="K231" s="156">
        <f t="shared" si="58"/>
        <v>4515</v>
      </c>
      <c r="L231" s="156">
        <v>15</v>
      </c>
      <c r="M231" s="156">
        <f t="shared" si="59"/>
        <v>0</v>
      </c>
      <c r="N231" s="156">
        <v>0</v>
      </c>
      <c r="O231" s="156">
        <f t="shared" si="60"/>
        <v>0</v>
      </c>
      <c r="P231" s="156">
        <v>0</v>
      </c>
      <c r="Q231" s="156">
        <f t="shared" si="61"/>
        <v>0</v>
      </c>
      <c r="R231" s="156"/>
      <c r="S231" s="156" t="s">
        <v>485</v>
      </c>
      <c r="T231" s="156" t="s">
        <v>382</v>
      </c>
      <c r="U231" s="156">
        <v>0</v>
      </c>
      <c r="V231" s="156">
        <f t="shared" si="62"/>
        <v>0</v>
      </c>
      <c r="W231" s="156"/>
      <c r="X231" s="156" t="s">
        <v>383</v>
      </c>
      <c r="Y231" s="147"/>
      <c r="Z231" s="147"/>
      <c r="AA231" s="147"/>
      <c r="AB231" s="147"/>
      <c r="AC231" s="147"/>
      <c r="AD231" s="147"/>
      <c r="AE231" s="147"/>
      <c r="AF231" s="147" t="s">
        <v>384</v>
      </c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</row>
    <row r="232" spans="1:59" ht="33.75" outlineLevel="1" x14ac:dyDescent="0.2">
      <c r="A232" s="176">
        <v>215</v>
      </c>
      <c r="B232" s="177" t="s">
        <v>2982</v>
      </c>
      <c r="C232" s="186" t="s">
        <v>4013</v>
      </c>
      <c r="D232" s="178" t="s">
        <v>1957</v>
      </c>
      <c r="E232" s="179">
        <v>1</v>
      </c>
      <c r="F232" s="174"/>
      <c r="G232" s="181">
        <f t="shared" si="56"/>
        <v>0</v>
      </c>
      <c r="H232" s="157">
        <v>0</v>
      </c>
      <c r="I232" s="156">
        <f t="shared" si="57"/>
        <v>0</v>
      </c>
      <c r="J232" s="157">
        <v>3990</v>
      </c>
      <c r="K232" s="156">
        <f t="shared" si="58"/>
        <v>3990</v>
      </c>
      <c r="L232" s="156">
        <v>15</v>
      </c>
      <c r="M232" s="156">
        <f t="shared" si="59"/>
        <v>0</v>
      </c>
      <c r="N232" s="156">
        <v>0</v>
      </c>
      <c r="O232" s="156">
        <f t="shared" si="60"/>
        <v>0</v>
      </c>
      <c r="P232" s="156">
        <v>0</v>
      </c>
      <c r="Q232" s="156">
        <f t="shared" si="61"/>
        <v>0</v>
      </c>
      <c r="R232" s="156"/>
      <c r="S232" s="156" t="s">
        <v>485</v>
      </c>
      <c r="T232" s="156" t="s">
        <v>382</v>
      </c>
      <c r="U232" s="156">
        <v>0</v>
      </c>
      <c r="V232" s="156">
        <f t="shared" si="62"/>
        <v>0</v>
      </c>
      <c r="W232" s="156"/>
      <c r="X232" s="156" t="s">
        <v>383</v>
      </c>
      <c r="Y232" s="147"/>
      <c r="Z232" s="147"/>
      <c r="AA232" s="147"/>
      <c r="AB232" s="147"/>
      <c r="AC232" s="147"/>
      <c r="AD232" s="147"/>
      <c r="AE232" s="147"/>
      <c r="AF232" s="147" t="s">
        <v>384</v>
      </c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</row>
    <row r="233" spans="1:59" ht="22.5" outlineLevel="1" x14ac:dyDescent="0.2">
      <c r="A233" s="176">
        <v>216</v>
      </c>
      <c r="B233" s="177" t="s">
        <v>2984</v>
      </c>
      <c r="C233" s="186" t="s">
        <v>4014</v>
      </c>
      <c r="D233" s="178" t="s">
        <v>1957</v>
      </c>
      <c r="E233" s="179">
        <v>2</v>
      </c>
      <c r="F233" s="174"/>
      <c r="G233" s="181">
        <f t="shared" si="56"/>
        <v>0</v>
      </c>
      <c r="H233" s="157">
        <v>0</v>
      </c>
      <c r="I233" s="156">
        <f t="shared" si="57"/>
        <v>0</v>
      </c>
      <c r="J233" s="157">
        <v>5684.7</v>
      </c>
      <c r="K233" s="156">
        <f t="shared" si="58"/>
        <v>11369.4</v>
      </c>
      <c r="L233" s="156">
        <v>15</v>
      </c>
      <c r="M233" s="156">
        <f t="shared" si="59"/>
        <v>0</v>
      </c>
      <c r="N233" s="156">
        <v>0</v>
      </c>
      <c r="O233" s="156">
        <f t="shared" si="60"/>
        <v>0</v>
      </c>
      <c r="P233" s="156">
        <v>0</v>
      </c>
      <c r="Q233" s="156">
        <f t="shared" si="61"/>
        <v>0</v>
      </c>
      <c r="R233" s="156"/>
      <c r="S233" s="156" t="s">
        <v>485</v>
      </c>
      <c r="T233" s="156" t="s">
        <v>382</v>
      </c>
      <c r="U233" s="156">
        <v>0</v>
      </c>
      <c r="V233" s="156">
        <f t="shared" si="62"/>
        <v>0</v>
      </c>
      <c r="W233" s="156"/>
      <c r="X233" s="156" t="s">
        <v>383</v>
      </c>
      <c r="Y233" s="147"/>
      <c r="Z233" s="147"/>
      <c r="AA233" s="147"/>
      <c r="AB233" s="147"/>
      <c r="AC233" s="147"/>
      <c r="AD233" s="147"/>
      <c r="AE233" s="147"/>
      <c r="AF233" s="147" t="s">
        <v>384</v>
      </c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</row>
    <row r="234" spans="1:59" ht="56.25" outlineLevel="1" x14ac:dyDescent="0.2">
      <c r="A234" s="176">
        <v>217</v>
      </c>
      <c r="B234" s="177" t="s">
        <v>2986</v>
      </c>
      <c r="C234" s="186" t="s">
        <v>4015</v>
      </c>
      <c r="D234" s="178" t="s">
        <v>1957</v>
      </c>
      <c r="E234" s="179">
        <v>2</v>
      </c>
      <c r="F234" s="174"/>
      <c r="G234" s="181">
        <f t="shared" si="56"/>
        <v>0</v>
      </c>
      <c r="H234" s="157">
        <v>0</v>
      </c>
      <c r="I234" s="156">
        <f t="shared" si="57"/>
        <v>0</v>
      </c>
      <c r="J234" s="157">
        <v>6624.45</v>
      </c>
      <c r="K234" s="156">
        <f t="shared" si="58"/>
        <v>13248.9</v>
      </c>
      <c r="L234" s="156">
        <v>15</v>
      </c>
      <c r="M234" s="156">
        <f t="shared" si="59"/>
        <v>0</v>
      </c>
      <c r="N234" s="156">
        <v>0</v>
      </c>
      <c r="O234" s="156">
        <f t="shared" si="60"/>
        <v>0</v>
      </c>
      <c r="P234" s="156">
        <v>0</v>
      </c>
      <c r="Q234" s="156">
        <f t="shared" si="61"/>
        <v>0</v>
      </c>
      <c r="R234" s="156"/>
      <c r="S234" s="156" t="s">
        <v>485</v>
      </c>
      <c r="T234" s="156" t="s">
        <v>382</v>
      </c>
      <c r="U234" s="156">
        <v>0</v>
      </c>
      <c r="V234" s="156">
        <f t="shared" si="62"/>
        <v>0</v>
      </c>
      <c r="W234" s="156"/>
      <c r="X234" s="156" t="s">
        <v>383</v>
      </c>
      <c r="Y234" s="147"/>
      <c r="Z234" s="147"/>
      <c r="AA234" s="147"/>
      <c r="AB234" s="147"/>
      <c r="AC234" s="147"/>
      <c r="AD234" s="147"/>
      <c r="AE234" s="147"/>
      <c r="AF234" s="147" t="s">
        <v>384</v>
      </c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</row>
    <row r="235" spans="1:59" ht="45" outlineLevel="1" x14ac:dyDescent="0.2">
      <c r="A235" s="176">
        <v>218</v>
      </c>
      <c r="B235" s="177" t="s">
        <v>2988</v>
      </c>
      <c r="C235" s="186" t="s">
        <v>4016</v>
      </c>
      <c r="D235" s="178" t="s">
        <v>1957</v>
      </c>
      <c r="E235" s="179">
        <v>2</v>
      </c>
      <c r="F235" s="174"/>
      <c r="G235" s="181">
        <f t="shared" si="56"/>
        <v>0</v>
      </c>
      <c r="H235" s="157">
        <v>0</v>
      </c>
      <c r="I235" s="156">
        <f t="shared" si="57"/>
        <v>0</v>
      </c>
      <c r="J235" s="157">
        <v>2788.59</v>
      </c>
      <c r="K235" s="156">
        <f t="shared" si="58"/>
        <v>5577.18</v>
      </c>
      <c r="L235" s="156">
        <v>15</v>
      </c>
      <c r="M235" s="156">
        <f t="shared" si="59"/>
        <v>0</v>
      </c>
      <c r="N235" s="156">
        <v>0</v>
      </c>
      <c r="O235" s="156">
        <f t="shared" si="60"/>
        <v>0</v>
      </c>
      <c r="P235" s="156">
        <v>0</v>
      </c>
      <c r="Q235" s="156">
        <f t="shared" si="61"/>
        <v>0</v>
      </c>
      <c r="R235" s="156"/>
      <c r="S235" s="156" t="s">
        <v>485</v>
      </c>
      <c r="T235" s="156" t="s">
        <v>382</v>
      </c>
      <c r="U235" s="156">
        <v>0</v>
      </c>
      <c r="V235" s="156">
        <f t="shared" si="62"/>
        <v>0</v>
      </c>
      <c r="W235" s="156"/>
      <c r="X235" s="156" t="s">
        <v>383</v>
      </c>
      <c r="Y235" s="147"/>
      <c r="Z235" s="147"/>
      <c r="AA235" s="147"/>
      <c r="AB235" s="147"/>
      <c r="AC235" s="147"/>
      <c r="AD235" s="147"/>
      <c r="AE235" s="147"/>
      <c r="AF235" s="147" t="s">
        <v>384</v>
      </c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</row>
    <row r="236" spans="1:59" ht="45" outlineLevel="1" x14ac:dyDescent="0.2">
      <c r="A236" s="176">
        <v>219</v>
      </c>
      <c r="B236" s="177" t="s">
        <v>3836</v>
      </c>
      <c r="C236" s="186" t="s">
        <v>4017</v>
      </c>
      <c r="D236" s="178" t="s">
        <v>1957</v>
      </c>
      <c r="E236" s="179">
        <v>2</v>
      </c>
      <c r="F236" s="174"/>
      <c r="G236" s="181">
        <f t="shared" si="56"/>
        <v>0</v>
      </c>
      <c r="H236" s="157">
        <v>0</v>
      </c>
      <c r="I236" s="156">
        <f t="shared" si="57"/>
        <v>0</v>
      </c>
      <c r="J236" s="157">
        <v>1250.97</v>
      </c>
      <c r="K236" s="156">
        <f t="shared" si="58"/>
        <v>2501.94</v>
      </c>
      <c r="L236" s="156">
        <v>15</v>
      </c>
      <c r="M236" s="156">
        <f t="shared" si="59"/>
        <v>0</v>
      </c>
      <c r="N236" s="156">
        <v>0</v>
      </c>
      <c r="O236" s="156">
        <f t="shared" si="60"/>
        <v>0</v>
      </c>
      <c r="P236" s="156">
        <v>0</v>
      </c>
      <c r="Q236" s="156">
        <f t="shared" si="61"/>
        <v>0</v>
      </c>
      <c r="R236" s="156"/>
      <c r="S236" s="156" t="s">
        <v>485</v>
      </c>
      <c r="T236" s="156" t="s">
        <v>382</v>
      </c>
      <c r="U236" s="156">
        <v>0</v>
      </c>
      <c r="V236" s="156">
        <f t="shared" si="62"/>
        <v>0</v>
      </c>
      <c r="W236" s="156"/>
      <c r="X236" s="156" t="s">
        <v>383</v>
      </c>
      <c r="Y236" s="147"/>
      <c r="Z236" s="147"/>
      <c r="AA236" s="147"/>
      <c r="AB236" s="147"/>
      <c r="AC236" s="147"/>
      <c r="AD236" s="147"/>
      <c r="AE236" s="147"/>
      <c r="AF236" s="147" t="s">
        <v>384</v>
      </c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</row>
    <row r="237" spans="1:59" ht="45" outlineLevel="1" x14ac:dyDescent="0.2">
      <c r="A237" s="176">
        <v>220</v>
      </c>
      <c r="B237" s="177" t="s">
        <v>3838</v>
      </c>
      <c r="C237" s="186" t="s">
        <v>4018</v>
      </c>
      <c r="D237" s="178" t="s">
        <v>1957</v>
      </c>
      <c r="E237" s="179">
        <v>2</v>
      </c>
      <c r="F237" s="174"/>
      <c r="G237" s="181">
        <f t="shared" si="56"/>
        <v>0</v>
      </c>
      <c r="H237" s="157">
        <v>0</v>
      </c>
      <c r="I237" s="156">
        <f t="shared" si="57"/>
        <v>0</v>
      </c>
      <c r="J237" s="157">
        <v>1112.79</v>
      </c>
      <c r="K237" s="156">
        <f t="shared" si="58"/>
        <v>2225.58</v>
      </c>
      <c r="L237" s="156">
        <v>15</v>
      </c>
      <c r="M237" s="156">
        <f t="shared" si="59"/>
        <v>0</v>
      </c>
      <c r="N237" s="156">
        <v>0</v>
      </c>
      <c r="O237" s="156">
        <f t="shared" si="60"/>
        <v>0</v>
      </c>
      <c r="P237" s="156">
        <v>0</v>
      </c>
      <c r="Q237" s="156">
        <f t="shared" si="61"/>
        <v>0</v>
      </c>
      <c r="R237" s="156"/>
      <c r="S237" s="156" t="s">
        <v>485</v>
      </c>
      <c r="T237" s="156" t="s">
        <v>382</v>
      </c>
      <c r="U237" s="156">
        <v>0</v>
      </c>
      <c r="V237" s="156">
        <f t="shared" si="62"/>
        <v>0</v>
      </c>
      <c r="W237" s="156"/>
      <c r="X237" s="156" t="s">
        <v>383</v>
      </c>
      <c r="Y237" s="147"/>
      <c r="Z237" s="147"/>
      <c r="AA237" s="147"/>
      <c r="AB237" s="147"/>
      <c r="AC237" s="147"/>
      <c r="AD237" s="147"/>
      <c r="AE237" s="147"/>
      <c r="AF237" s="147" t="s">
        <v>384</v>
      </c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</row>
    <row r="238" spans="1:59" ht="45" outlineLevel="1" x14ac:dyDescent="0.2">
      <c r="A238" s="176">
        <v>221</v>
      </c>
      <c r="B238" s="177" t="s">
        <v>3840</v>
      </c>
      <c r="C238" s="186" t="s">
        <v>4019</v>
      </c>
      <c r="D238" s="178" t="s">
        <v>1957</v>
      </c>
      <c r="E238" s="179">
        <v>1</v>
      </c>
      <c r="F238" s="174"/>
      <c r="G238" s="181">
        <f t="shared" si="56"/>
        <v>0</v>
      </c>
      <c r="H238" s="157">
        <v>0</v>
      </c>
      <c r="I238" s="156">
        <f t="shared" si="57"/>
        <v>0</v>
      </c>
      <c r="J238" s="157">
        <v>1233.33</v>
      </c>
      <c r="K238" s="156">
        <f t="shared" si="58"/>
        <v>1233.33</v>
      </c>
      <c r="L238" s="156">
        <v>15</v>
      </c>
      <c r="M238" s="156">
        <f t="shared" si="59"/>
        <v>0</v>
      </c>
      <c r="N238" s="156">
        <v>0</v>
      </c>
      <c r="O238" s="156">
        <f t="shared" si="60"/>
        <v>0</v>
      </c>
      <c r="P238" s="156">
        <v>0</v>
      </c>
      <c r="Q238" s="156">
        <f t="shared" si="61"/>
        <v>0</v>
      </c>
      <c r="R238" s="156"/>
      <c r="S238" s="156" t="s">
        <v>485</v>
      </c>
      <c r="T238" s="156" t="s">
        <v>382</v>
      </c>
      <c r="U238" s="156">
        <v>0</v>
      </c>
      <c r="V238" s="156">
        <f t="shared" si="62"/>
        <v>0</v>
      </c>
      <c r="W238" s="156"/>
      <c r="X238" s="156" t="s">
        <v>383</v>
      </c>
      <c r="Y238" s="147"/>
      <c r="Z238" s="147"/>
      <c r="AA238" s="147"/>
      <c r="AB238" s="147"/>
      <c r="AC238" s="147"/>
      <c r="AD238" s="147"/>
      <c r="AE238" s="147"/>
      <c r="AF238" s="147" t="s">
        <v>384</v>
      </c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</row>
    <row r="239" spans="1:59" ht="45" outlineLevel="1" x14ac:dyDescent="0.2">
      <c r="A239" s="176">
        <v>222</v>
      </c>
      <c r="B239" s="177" t="s">
        <v>4020</v>
      </c>
      <c r="C239" s="186" t="s">
        <v>4021</v>
      </c>
      <c r="D239" s="178" t="s">
        <v>1957</v>
      </c>
      <c r="E239" s="179">
        <v>2</v>
      </c>
      <c r="F239" s="174"/>
      <c r="G239" s="181">
        <f t="shared" si="56"/>
        <v>0</v>
      </c>
      <c r="H239" s="157">
        <v>0</v>
      </c>
      <c r="I239" s="156">
        <f t="shared" si="57"/>
        <v>0</v>
      </c>
      <c r="J239" s="157">
        <v>648.27</v>
      </c>
      <c r="K239" s="156">
        <f t="shared" si="58"/>
        <v>1296.54</v>
      </c>
      <c r="L239" s="156">
        <v>15</v>
      </c>
      <c r="M239" s="156">
        <f t="shared" si="59"/>
        <v>0</v>
      </c>
      <c r="N239" s="156">
        <v>0</v>
      </c>
      <c r="O239" s="156">
        <f t="shared" si="60"/>
        <v>0</v>
      </c>
      <c r="P239" s="156">
        <v>0</v>
      </c>
      <c r="Q239" s="156">
        <f t="shared" si="61"/>
        <v>0</v>
      </c>
      <c r="R239" s="156"/>
      <c r="S239" s="156" t="s">
        <v>485</v>
      </c>
      <c r="T239" s="156" t="s">
        <v>382</v>
      </c>
      <c r="U239" s="156">
        <v>0</v>
      </c>
      <c r="V239" s="156">
        <f t="shared" si="62"/>
        <v>0</v>
      </c>
      <c r="W239" s="156"/>
      <c r="X239" s="156" t="s">
        <v>383</v>
      </c>
      <c r="Y239" s="147"/>
      <c r="Z239" s="147"/>
      <c r="AA239" s="147"/>
      <c r="AB239" s="147"/>
      <c r="AC239" s="147"/>
      <c r="AD239" s="147"/>
      <c r="AE239" s="147"/>
      <c r="AF239" s="147" t="s">
        <v>384</v>
      </c>
      <c r="AG239" s="147"/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</row>
    <row r="240" spans="1:59" ht="45" outlineLevel="1" x14ac:dyDescent="0.2">
      <c r="A240" s="176">
        <v>223</v>
      </c>
      <c r="B240" s="177" t="s">
        <v>4022</v>
      </c>
      <c r="C240" s="186" t="s">
        <v>4023</v>
      </c>
      <c r="D240" s="178" t="s">
        <v>1957</v>
      </c>
      <c r="E240" s="179">
        <v>2</v>
      </c>
      <c r="F240" s="174"/>
      <c r="G240" s="181">
        <f t="shared" si="56"/>
        <v>0</v>
      </c>
      <c r="H240" s="157">
        <v>0</v>
      </c>
      <c r="I240" s="156">
        <f t="shared" si="57"/>
        <v>0</v>
      </c>
      <c r="J240" s="157">
        <v>614.46</v>
      </c>
      <c r="K240" s="156">
        <f t="shared" si="58"/>
        <v>1228.92</v>
      </c>
      <c r="L240" s="156">
        <v>15</v>
      </c>
      <c r="M240" s="156">
        <f t="shared" si="59"/>
        <v>0</v>
      </c>
      <c r="N240" s="156">
        <v>0</v>
      </c>
      <c r="O240" s="156">
        <f t="shared" si="60"/>
        <v>0</v>
      </c>
      <c r="P240" s="156">
        <v>0</v>
      </c>
      <c r="Q240" s="156">
        <f t="shared" si="61"/>
        <v>0</v>
      </c>
      <c r="R240" s="156"/>
      <c r="S240" s="156" t="s">
        <v>485</v>
      </c>
      <c r="T240" s="156" t="s">
        <v>382</v>
      </c>
      <c r="U240" s="156">
        <v>0</v>
      </c>
      <c r="V240" s="156">
        <f t="shared" si="62"/>
        <v>0</v>
      </c>
      <c r="W240" s="156"/>
      <c r="X240" s="156" t="s">
        <v>383</v>
      </c>
      <c r="Y240" s="147"/>
      <c r="Z240" s="147"/>
      <c r="AA240" s="147"/>
      <c r="AB240" s="147"/>
      <c r="AC240" s="147"/>
      <c r="AD240" s="147"/>
      <c r="AE240" s="147"/>
      <c r="AF240" s="147" t="s">
        <v>384</v>
      </c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</row>
    <row r="241" spans="1:59" ht="22.5" outlineLevel="1" x14ac:dyDescent="0.2">
      <c r="A241" s="176">
        <v>224</v>
      </c>
      <c r="B241" s="177" t="s">
        <v>4024</v>
      </c>
      <c r="C241" s="186" t="s">
        <v>4025</v>
      </c>
      <c r="D241" s="178" t="s">
        <v>1957</v>
      </c>
      <c r="E241" s="179">
        <v>2</v>
      </c>
      <c r="F241" s="174"/>
      <c r="G241" s="181">
        <f t="shared" si="56"/>
        <v>0</v>
      </c>
      <c r="H241" s="157">
        <v>0</v>
      </c>
      <c r="I241" s="156">
        <f t="shared" si="57"/>
        <v>0</v>
      </c>
      <c r="J241" s="157">
        <v>1584.45</v>
      </c>
      <c r="K241" s="156">
        <f t="shared" si="58"/>
        <v>3168.9</v>
      </c>
      <c r="L241" s="156">
        <v>15</v>
      </c>
      <c r="M241" s="156">
        <f t="shared" si="59"/>
        <v>0</v>
      </c>
      <c r="N241" s="156">
        <v>0</v>
      </c>
      <c r="O241" s="156">
        <f t="shared" si="60"/>
        <v>0</v>
      </c>
      <c r="P241" s="156">
        <v>0</v>
      </c>
      <c r="Q241" s="156">
        <f t="shared" si="61"/>
        <v>0</v>
      </c>
      <c r="R241" s="156"/>
      <c r="S241" s="156" t="s">
        <v>485</v>
      </c>
      <c r="T241" s="156" t="s">
        <v>382</v>
      </c>
      <c r="U241" s="156">
        <v>0</v>
      </c>
      <c r="V241" s="156">
        <f t="shared" si="62"/>
        <v>0</v>
      </c>
      <c r="W241" s="156"/>
      <c r="X241" s="156" t="s">
        <v>383</v>
      </c>
      <c r="Y241" s="147"/>
      <c r="Z241" s="147"/>
      <c r="AA241" s="147"/>
      <c r="AB241" s="147"/>
      <c r="AC241" s="147"/>
      <c r="AD241" s="147"/>
      <c r="AE241" s="147"/>
      <c r="AF241" s="147" t="s">
        <v>384</v>
      </c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</row>
    <row r="242" spans="1:59" ht="22.5" outlineLevel="1" x14ac:dyDescent="0.2">
      <c r="A242" s="176">
        <v>225</v>
      </c>
      <c r="B242" s="177" t="s">
        <v>4026</v>
      </c>
      <c r="C242" s="186" t="s">
        <v>4027</v>
      </c>
      <c r="D242" s="178" t="s">
        <v>1957</v>
      </c>
      <c r="E242" s="179">
        <v>6</v>
      </c>
      <c r="F242" s="174"/>
      <c r="G242" s="181">
        <f t="shared" si="56"/>
        <v>0</v>
      </c>
      <c r="H242" s="157">
        <v>0</v>
      </c>
      <c r="I242" s="156">
        <f t="shared" si="57"/>
        <v>0</v>
      </c>
      <c r="J242" s="157">
        <v>1462.65</v>
      </c>
      <c r="K242" s="156">
        <f t="shared" si="58"/>
        <v>8775.9</v>
      </c>
      <c r="L242" s="156">
        <v>15</v>
      </c>
      <c r="M242" s="156">
        <f t="shared" si="59"/>
        <v>0</v>
      </c>
      <c r="N242" s="156">
        <v>0</v>
      </c>
      <c r="O242" s="156">
        <f t="shared" si="60"/>
        <v>0</v>
      </c>
      <c r="P242" s="156">
        <v>0</v>
      </c>
      <c r="Q242" s="156">
        <f t="shared" si="61"/>
        <v>0</v>
      </c>
      <c r="R242" s="156"/>
      <c r="S242" s="156" t="s">
        <v>485</v>
      </c>
      <c r="T242" s="156" t="s">
        <v>382</v>
      </c>
      <c r="U242" s="156">
        <v>0</v>
      </c>
      <c r="V242" s="156">
        <f t="shared" si="62"/>
        <v>0</v>
      </c>
      <c r="W242" s="156"/>
      <c r="X242" s="156" t="s">
        <v>383</v>
      </c>
      <c r="Y242" s="147"/>
      <c r="Z242" s="147"/>
      <c r="AA242" s="147"/>
      <c r="AB242" s="147"/>
      <c r="AC242" s="147"/>
      <c r="AD242" s="147"/>
      <c r="AE242" s="147"/>
      <c r="AF242" s="147" t="s">
        <v>384</v>
      </c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</row>
    <row r="243" spans="1:59" ht="33.75" outlineLevel="1" x14ac:dyDescent="0.2">
      <c r="A243" s="176">
        <v>226</v>
      </c>
      <c r="B243" s="177" t="s">
        <v>4028</v>
      </c>
      <c r="C243" s="186" t="s">
        <v>4029</v>
      </c>
      <c r="D243" s="178" t="s">
        <v>1957</v>
      </c>
      <c r="E243" s="179">
        <v>1</v>
      </c>
      <c r="F243" s="174"/>
      <c r="G243" s="181">
        <f t="shared" si="56"/>
        <v>0</v>
      </c>
      <c r="H243" s="157">
        <v>0</v>
      </c>
      <c r="I243" s="156">
        <f t="shared" si="57"/>
        <v>0</v>
      </c>
      <c r="J243" s="157">
        <v>2946.51</v>
      </c>
      <c r="K243" s="156">
        <f t="shared" si="58"/>
        <v>2946.51</v>
      </c>
      <c r="L243" s="156">
        <v>15</v>
      </c>
      <c r="M243" s="156">
        <f t="shared" si="59"/>
        <v>0</v>
      </c>
      <c r="N243" s="156">
        <v>0</v>
      </c>
      <c r="O243" s="156">
        <f t="shared" si="60"/>
        <v>0</v>
      </c>
      <c r="P243" s="156">
        <v>0</v>
      </c>
      <c r="Q243" s="156">
        <f t="shared" si="61"/>
        <v>0</v>
      </c>
      <c r="R243" s="156"/>
      <c r="S243" s="156" t="s">
        <v>485</v>
      </c>
      <c r="T243" s="156" t="s">
        <v>382</v>
      </c>
      <c r="U243" s="156">
        <v>0</v>
      </c>
      <c r="V243" s="156">
        <f t="shared" si="62"/>
        <v>0</v>
      </c>
      <c r="W243" s="156"/>
      <c r="X243" s="156" t="s">
        <v>383</v>
      </c>
      <c r="Y243" s="147"/>
      <c r="Z243" s="147"/>
      <c r="AA243" s="147"/>
      <c r="AB243" s="147"/>
      <c r="AC243" s="147"/>
      <c r="AD243" s="147"/>
      <c r="AE243" s="147"/>
      <c r="AF243" s="147" t="s">
        <v>384</v>
      </c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</row>
    <row r="244" spans="1:59" outlineLevel="1" x14ac:dyDescent="0.2">
      <c r="A244" s="176">
        <v>227</v>
      </c>
      <c r="B244" s="177" t="s">
        <v>4030</v>
      </c>
      <c r="C244" s="186" t="s">
        <v>4031</v>
      </c>
      <c r="D244" s="178" t="s">
        <v>1957</v>
      </c>
      <c r="E244" s="179">
        <v>1</v>
      </c>
      <c r="F244" s="174"/>
      <c r="G244" s="181">
        <f t="shared" si="56"/>
        <v>0</v>
      </c>
      <c r="H244" s="157">
        <v>0</v>
      </c>
      <c r="I244" s="156">
        <f t="shared" si="57"/>
        <v>0</v>
      </c>
      <c r="J244" s="157">
        <v>1953</v>
      </c>
      <c r="K244" s="156">
        <f t="shared" si="58"/>
        <v>1953</v>
      </c>
      <c r="L244" s="156">
        <v>15</v>
      </c>
      <c r="M244" s="156">
        <f t="shared" si="59"/>
        <v>0</v>
      </c>
      <c r="N244" s="156">
        <v>0</v>
      </c>
      <c r="O244" s="156">
        <f t="shared" si="60"/>
        <v>0</v>
      </c>
      <c r="P244" s="156">
        <v>0</v>
      </c>
      <c r="Q244" s="156">
        <f t="shared" si="61"/>
        <v>0</v>
      </c>
      <c r="R244" s="156"/>
      <c r="S244" s="156" t="s">
        <v>485</v>
      </c>
      <c r="T244" s="156" t="s">
        <v>382</v>
      </c>
      <c r="U244" s="156">
        <v>0</v>
      </c>
      <c r="V244" s="156">
        <f t="shared" si="62"/>
        <v>0</v>
      </c>
      <c r="W244" s="156"/>
      <c r="X244" s="156" t="s">
        <v>383</v>
      </c>
      <c r="Y244" s="147"/>
      <c r="Z244" s="147"/>
      <c r="AA244" s="147"/>
      <c r="AB244" s="147"/>
      <c r="AC244" s="147"/>
      <c r="AD244" s="147"/>
      <c r="AE244" s="147"/>
      <c r="AF244" s="147" t="s">
        <v>384</v>
      </c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</row>
    <row r="245" spans="1:59" outlineLevel="1" x14ac:dyDescent="0.2">
      <c r="A245" s="176">
        <v>228</v>
      </c>
      <c r="B245" s="177" t="s">
        <v>4032</v>
      </c>
      <c r="C245" s="186" t="s">
        <v>3861</v>
      </c>
      <c r="D245" s="178" t="s">
        <v>397</v>
      </c>
      <c r="E245" s="179">
        <v>20</v>
      </c>
      <c r="F245" s="174"/>
      <c r="G245" s="181">
        <f t="shared" si="56"/>
        <v>0</v>
      </c>
      <c r="H245" s="157">
        <v>0</v>
      </c>
      <c r="I245" s="156">
        <f t="shared" si="57"/>
        <v>0</v>
      </c>
      <c r="J245" s="157">
        <v>252</v>
      </c>
      <c r="K245" s="156">
        <f t="shared" si="58"/>
        <v>5040</v>
      </c>
      <c r="L245" s="156">
        <v>15</v>
      </c>
      <c r="M245" s="156">
        <f t="shared" si="59"/>
        <v>0</v>
      </c>
      <c r="N245" s="156">
        <v>0</v>
      </c>
      <c r="O245" s="156">
        <f t="shared" si="60"/>
        <v>0</v>
      </c>
      <c r="P245" s="156">
        <v>0</v>
      </c>
      <c r="Q245" s="156">
        <f t="shared" si="61"/>
        <v>0</v>
      </c>
      <c r="R245" s="156"/>
      <c r="S245" s="156" t="s">
        <v>485</v>
      </c>
      <c r="T245" s="156" t="s">
        <v>382</v>
      </c>
      <c r="U245" s="156">
        <v>0</v>
      </c>
      <c r="V245" s="156">
        <f t="shared" si="62"/>
        <v>0</v>
      </c>
      <c r="W245" s="156"/>
      <c r="X245" s="156" t="s">
        <v>383</v>
      </c>
      <c r="Y245" s="147"/>
      <c r="Z245" s="147"/>
      <c r="AA245" s="147"/>
      <c r="AB245" s="147"/>
      <c r="AC245" s="147"/>
      <c r="AD245" s="147"/>
      <c r="AE245" s="147"/>
      <c r="AF245" s="147" t="s">
        <v>384</v>
      </c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</row>
    <row r="246" spans="1:59" outlineLevel="1" x14ac:dyDescent="0.2">
      <c r="A246" s="176">
        <v>229</v>
      </c>
      <c r="B246" s="177" t="s">
        <v>4033</v>
      </c>
      <c r="C246" s="186" t="s">
        <v>3863</v>
      </c>
      <c r="D246" s="178" t="s">
        <v>397</v>
      </c>
      <c r="E246" s="179">
        <v>19</v>
      </c>
      <c r="F246" s="174"/>
      <c r="G246" s="181">
        <f t="shared" si="56"/>
        <v>0</v>
      </c>
      <c r="H246" s="157">
        <v>0</v>
      </c>
      <c r="I246" s="156">
        <f t="shared" si="57"/>
        <v>0</v>
      </c>
      <c r="J246" s="157">
        <v>345.45</v>
      </c>
      <c r="K246" s="156">
        <f t="shared" si="58"/>
        <v>6563.55</v>
      </c>
      <c r="L246" s="156">
        <v>15</v>
      </c>
      <c r="M246" s="156">
        <f t="shared" si="59"/>
        <v>0</v>
      </c>
      <c r="N246" s="156">
        <v>0</v>
      </c>
      <c r="O246" s="156">
        <f t="shared" si="60"/>
        <v>0</v>
      </c>
      <c r="P246" s="156">
        <v>0</v>
      </c>
      <c r="Q246" s="156">
        <f t="shared" si="61"/>
        <v>0</v>
      </c>
      <c r="R246" s="156"/>
      <c r="S246" s="156" t="s">
        <v>485</v>
      </c>
      <c r="T246" s="156" t="s">
        <v>382</v>
      </c>
      <c r="U246" s="156">
        <v>0</v>
      </c>
      <c r="V246" s="156">
        <f t="shared" si="62"/>
        <v>0</v>
      </c>
      <c r="W246" s="156"/>
      <c r="X246" s="156" t="s">
        <v>383</v>
      </c>
      <c r="Y246" s="147"/>
      <c r="Z246" s="147"/>
      <c r="AA246" s="147"/>
      <c r="AB246" s="147"/>
      <c r="AC246" s="147"/>
      <c r="AD246" s="147"/>
      <c r="AE246" s="147"/>
      <c r="AF246" s="147" t="s">
        <v>384</v>
      </c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</row>
    <row r="247" spans="1:59" outlineLevel="1" x14ac:dyDescent="0.2">
      <c r="A247" s="176">
        <v>230</v>
      </c>
      <c r="B247" s="177" t="s">
        <v>4034</v>
      </c>
      <c r="C247" s="186" t="s">
        <v>4035</v>
      </c>
      <c r="D247" s="178" t="s">
        <v>397</v>
      </c>
      <c r="E247" s="179">
        <v>5</v>
      </c>
      <c r="F247" s="174"/>
      <c r="G247" s="181">
        <f t="shared" si="56"/>
        <v>0</v>
      </c>
      <c r="H247" s="157">
        <v>0</v>
      </c>
      <c r="I247" s="156">
        <f t="shared" si="57"/>
        <v>0</v>
      </c>
      <c r="J247" s="157">
        <v>763.35</v>
      </c>
      <c r="K247" s="156">
        <f t="shared" si="58"/>
        <v>3816.75</v>
      </c>
      <c r="L247" s="156">
        <v>15</v>
      </c>
      <c r="M247" s="156">
        <f t="shared" si="59"/>
        <v>0</v>
      </c>
      <c r="N247" s="156">
        <v>0</v>
      </c>
      <c r="O247" s="156">
        <f t="shared" si="60"/>
        <v>0</v>
      </c>
      <c r="P247" s="156">
        <v>0</v>
      </c>
      <c r="Q247" s="156">
        <f t="shared" si="61"/>
        <v>0</v>
      </c>
      <c r="R247" s="156"/>
      <c r="S247" s="156" t="s">
        <v>485</v>
      </c>
      <c r="T247" s="156" t="s">
        <v>382</v>
      </c>
      <c r="U247" s="156">
        <v>0</v>
      </c>
      <c r="V247" s="156">
        <f t="shared" si="62"/>
        <v>0</v>
      </c>
      <c r="W247" s="156"/>
      <c r="X247" s="156" t="s">
        <v>383</v>
      </c>
      <c r="Y247" s="147"/>
      <c r="Z247" s="147"/>
      <c r="AA247" s="147"/>
      <c r="AB247" s="147"/>
      <c r="AC247" s="147"/>
      <c r="AD247" s="147"/>
      <c r="AE247" s="147"/>
      <c r="AF247" s="147" t="s">
        <v>384</v>
      </c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</row>
    <row r="248" spans="1:59" outlineLevel="1" x14ac:dyDescent="0.2">
      <c r="A248" s="176">
        <v>231</v>
      </c>
      <c r="B248" s="177" t="s">
        <v>4036</v>
      </c>
      <c r="C248" s="186" t="s">
        <v>3869</v>
      </c>
      <c r="D248" s="178" t="s">
        <v>1957</v>
      </c>
      <c r="E248" s="179">
        <v>2</v>
      </c>
      <c r="F248" s="174"/>
      <c r="G248" s="181">
        <f t="shared" si="56"/>
        <v>0</v>
      </c>
      <c r="H248" s="157">
        <v>0</v>
      </c>
      <c r="I248" s="156">
        <f t="shared" si="57"/>
        <v>0</v>
      </c>
      <c r="J248" s="157">
        <v>220.5</v>
      </c>
      <c r="K248" s="156">
        <f t="shared" si="58"/>
        <v>441</v>
      </c>
      <c r="L248" s="156">
        <v>15</v>
      </c>
      <c r="M248" s="156">
        <f t="shared" si="59"/>
        <v>0</v>
      </c>
      <c r="N248" s="156">
        <v>0</v>
      </c>
      <c r="O248" s="156">
        <f t="shared" si="60"/>
        <v>0</v>
      </c>
      <c r="P248" s="156">
        <v>0</v>
      </c>
      <c r="Q248" s="156">
        <f t="shared" si="61"/>
        <v>0</v>
      </c>
      <c r="R248" s="156"/>
      <c r="S248" s="156" t="s">
        <v>485</v>
      </c>
      <c r="T248" s="156" t="s">
        <v>382</v>
      </c>
      <c r="U248" s="156">
        <v>0</v>
      </c>
      <c r="V248" s="156">
        <f t="shared" si="62"/>
        <v>0</v>
      </c>
      <c r="W248" s="156"/>
      <c r="X248" s="156" t="s">
        <v>383</v>
      </c>
      <c r="Y248" s="147"/>
      <c r="Z248" s="147"/>
      <c r="AA248" s="147"/>
      <c r="AB248" s="147"/>
      <c r="AC248" s="147"/>
      <c r="AD248" s="147"/>
      <c r="AE248" s="147"/>
      <c r="AF248" s="147" t="s">
        <v>384</v>
      </c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</row>
    <row r="249" spans="1:59" outlineLevel="1" x14ac:dyDescent="0.2">
      <c r="A249" s="176">
        <v>232</v>
      </c>
      <c r="B249" s="177" t="s">
        <v>4037</v>
      </c>
      <c r="C249" s="186" t="s">
        <v>4038</v>
      </c>
      <c r="D249" s="178" t="s">
        <v>1957</v>
      </c>
      <c r="E249" s="179">
        <v>4</v>
      </c>
      <c r="F249" s="174"/>
      <c r="G249" s="181">
        <f t="shared" si="56"/>
        <v>0</v>
      </c>
      <c r="H249" s="157">
        <v>0</v>
      </c>
      <c r="I249" s="156">
        <f t="shared" si="57"/>
        <v>0</v>
      </c>
      <c r="J249" s="157">
        <v>1504.65</v>
      </c>
      <c r="K249" s="156">
        <f t="shared" si="58"/>
        <v>6018.6</v>
      </c>
      <c r="L249" s="156">
        <v>15</v>
      </c>
      <c r="M249" s="156">
        <f t="shared" si="59"/>
        <v>0</v>
      </c>
      <c r="N249" s="156">
        <v>0</v>
      </c>
      <c r="O249" s="156">
        <f t="shared" si="60"/>
        <v>0</v>
      </c>
      <c r="P249" s="156">
        <v>0</v>
      </c>
      <c r="Q249" s="156">
        <f t="shared" si="61"/>
        <v>0</v>
      </c>
      <c r="R249" s="156"/>
      <c r="S249" s="156" t="s">
        <v>485</v>
      </c>
      <c r="T249" s="156" t="s">
        <v>382</v>
      </c>
      <c r="U249" s="156">
        <v>0</v>
      </c>
      <c r="V249" s="156">
        <f t="shared" si="62"/>
        <v>0</v>
      </c>
      <c r="W249" s="156"/>
      <c r="X249" s="156" t="s">
        <v>383</v>
      </c>
      <c r="Y249" s="147"/>
      <c r="Z249" s="147"/>
      <c r="AA249" s="147"/>
      <c r="AB249" s="147"/>
      <c r="AC249" s="147"/>
      <c r="AD249" s="147"/>
      <c r="AE249" s="147"/>
      <c r="AF249" s="147" t="s">
        <v>384</v>
      </c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</row>
    <row r="250" spans="1:59" outlineLevel="1" x14ac:dyDescent="0.2">
      <c r="A250" s="176">
        <v>233</v>
      </c>
      <c r="B250" s="177" t="s">
        <v>4039</v>
      </c>
      <c r="C250" s="186" t="s">
        <v>3873</v>
      </c>
      <c r="D250" s="178" t="s">
        <v>1957</v>
      </c>
      <c r="E250" s="179">
        <v>8</v>
      </c>
      <c r="F250" s="174"/>
      <c r="G250" s="181">
        <f t="shared" si="56"/>
        <v>0</v>
      </c>
      <c r="H250" s="157">
        <v>0</v>
      </c>
      <c r="I250" s="156">
        <f t="shared" si="57"/>
        <v>0</v>
      </c>
      <c r="J250" s="157">
        <v>180.6</v>
      </c>
      <c r="K250" s="156">
        <f t="shared" si="58"/>
        <v>1444.8</v>
      </c>
      <c r="L250" s="156">
        <v>15</v>
      </c>
      <c r="M250" s="156">
        <f t="shared" si="59"/>
        <v>0</v>
      </c>
      <c r="N250" s="156">
        <v>0</v>
      </c>
      <c r="O250" s="156">
        <f t="shared" si="60"/>
        <v>0</v>
      </c>
      <c r="P250" s="156">
        <v>0</v>
      </c>
      <c r="Q250" s="156">
        <f t="shared" si="61"/>
        <v>0</v>
      </c>
      <c r="R250" s="156"/>
      <c r="S250" s="156" t="s">
        <v>485</v>
      </c>
      <c r="T250" s="156" t="s">
        <v>382</v>
      </c>
      <c r="U250" s="156">
        <v>0</v>
      </c>
      <c r="V250" s="156">
        <f t="shared" si="62"/>
        <v>0</v>
      </c>
      <c r="W250" s="156"/>
      <c r="X250" s="156" t="s">
        <v>383</v>
      </c>
      <c r="Y250" s="147"/>
      <c r="Z250" s="147"/>
      <c r="AA250" s="147"/>
      <c r="AB250" s="147"/>
      <c r="AC250" s="147"/>
      <c r="AD250" s="147"/>
      <c r="AE250" s="147"/>
      <c r="AF250" s="147" t="s">
        <v>384</v>
      </c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</row>
    <row r="251" spans="1:59" outlineLevel="1" x14ac:dyDescent="0.2">
      <c r="A251" s="176">
        <v>234</v>
      </c>
      <c r="B251" s="177" t="s">
        <v>4040</v>
      </c>
      <c r="C251" s="186" t="s">
        <v>3941</v>
      </c>
      <c r="D251" s="178" t="s">
        <v>1957</v>
      </c>
      <c r="E251" s="179">
        <v>2</v>
      </c>
      <c r="F251" s="174"/>
      <c r="G251" s="181">
        <f t="shared" si="56"/>
        <v>0</v>
      </c>
      <c r="H251" s="157">
        <v>0</v>
      </c>
      <c r="I251" s="156">
        <f t="shared" si="57"/>
        <v>0</v>
      </c>
      <c r="J251" s="157">
        <v>227.85</v>
      </c>
      <c r="K251" s="156">
        <f t="shared" si="58"/>
        <v>455.7</v>
      </c>
      <c r="L251" s="156">
        <v>15</v>
      </c>
      <c r="M251" s="156">
        <f t="shared" si="59"/>
        <v>0</v>
      </c>
      <c r="N251" s="156">
        <v>0</v>
      </c>
      <c r="O251" s="156">
        <f t="shared" si="60"/>
        <v>0</v>
      </c>
      <c r="P251" s="156">
        <v>0</v>
      </c>
      <c r="Q251" s="156">
        <f t="shared" si="61"/>
        <v>0</v>
      </c>
      <c r="R251" s="156"/>
      <c r="S251" s="156" t="s">
        <v>485</v>
      </c>
      <c r="T251" s="156" t="s">
        <v>382</v>
      </c>
      <c r="U251" s="156">
        <v>0</v>
      </c>
      <c r="V251" s="156">
        <f t="shared" si="62"/>
        <v>0</v>
      </c>
      <c r="W251" s="156"/>
      <c r="X251" s="156" t="s">
        <v>383</v>
      </c>
      <c r="Y251" s="147"/>
      <c r="Z251" s="147"/>
      <c r="AA251" s="147"/>
      <c r="AB251" s="147"/>
      <c r="AC251" s="147"/>
      <c r="AD251" s="147"/>
      <c r="AE251" s="147"/>
      <c r="AF251" s="147" t="s">
        <v>384</v>
      </c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</row>
    <row r="252" spans="1:59" outlineLevel="1" x14ac:dyDescent="0.2">
      <c r="A252" s="176">
        <v>235</v>
      </c>
      <c r="B252" s="177" t="s">
        <v>4041</v>
      </c>
      <c r="C252" s="186" t="s">
        <v>3877</v>
      </c>
      <c r="D252" s="178" t="s">
        <v>1957</v>
      </c>
      <c r="E252" s="179">
        <v>2</v>
      </c>
      <c r="F252" s="174"/>
      <c r="G252" s="181">
        <f t="shared" si="56"/>
        <v>0</v>
      </c>
      <c r="H252" s="157">
        <v>0</v>
      </c>
      <c r="I252" s="156">
        <f t="shared" si="57"/>
        <v>0</v>
      </c>
      <c r="J252" s="157">
        <v>345.45</v>
      </c>
      <c r="K252" s="156">
        <f t="shared" si="58"/>
        <v>690.9</v>
      </c>
      <c r="L252" s="156">
        <v>15</v>
      </c>
      <c r="M252" s="156">
        <f t="shared" si="59"/>
        <v>0</v>
      </c>
      <c r="N252" s="156">
        <v>0</v>
      </c>
      <c r="O252" s="156">
        <f t="shared" si="60"/>
        <v>0</v>
      </c>
      <c r="P252" s="156">
        <v>0</v>
      </c>
      <c r="Q252" s="156">
        <f t="shared" si="61"/>
        <v>0</v>
      </c>
      <c r="R252" s="156"/>
      <c r="S252" s="156" t="s">
        <v>485</v>
      </c>
      <c r="T252" s="156" t="s">
        <v>382</v>
      </c>
      <c r="U252" s="156">
        <v>0</v>
      </c>
      <c r="V252" s="156">
        <f t="shared" si="62"/>
        <v>0</v>
      </c>
      <c r="W252" s="156"/>
      <c r="X252" s="156" t="s">
        <v>383</v>
      </c>
      <c r="Y252" s="147"/>
      <c r="Z252" s="147"/>
      <c r="AA252" s="147"/>
      <c r="AB252" s="147"/>
      <c r="AC252" s="147"/>
      <c r="AD252" s="147"/>
      <c r="AE252" s="147"/>
      <c r="AF252" s="147" t="s">
        <v>384</v>
      </c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</row>
    <row r="253" spans="1:59" outlineLevel="1" x14ac:dyDescent="0.2">
      <c r="A253" s="176">
        <v>236</v>
      </c>
      <c r="B253" s="177" t="s">
        <v>4042</v>
      </c>
      <c r="C253" s="186" t="s">
        <v>3880</v>
      </c>
      <c r="D253" s="178" t="s">
        <v>1957</v>
      </c>
      <c r="E253" s="179">
        <v>1</v>
      </c>
      <c r="F253" s="174"/>
      <c r="G253" s="181">
        <f t="shared" si="56"/>
        <v>0</v>
      </c>
      <c r="H253" s="157">
        <v>0</v>
      </c>
      <c r="I253" s="156">
        <f t="shared" si="57"/>
        <v>0</v>
      </c>
      <c r="J253" s="157">
        <v>497.7</v>
      </c>
      <c r="K253" s="156">
        <f t="shared" si="58"/>
        <v>497.7</v>
      </c>
      <c r="L253" s="156">
        <v>15</v>
      </c>
      <c r="M253" s="156">
        <f t="shared" si="59"/>
        <v>0</v>
      </c>
      <c r="N253" s="156">
        <v>0</v>
      </c>
      <c r="O253" s="156">
        <f t="shared" si="60"/>
        <v>0</v>
      </c>
      <c r="P253" s="156">
        <v>0</v>
      </c>
      <c r="Q253" s="156">
        <f t="shared" si="61"/>
        <v>0</v>
      </c>
      <c r="R253" s="156"/>
      <c r="S253" s="156" t="s">
        <v>485</v>
      </c>
      <c r="T253" s="156" t="s">
        <v>382</v>
      </c>
      <c r="U253" s="156">
        <v>0</v>
      </c>
      <c r="V253" s="156">
        <f t="shared" si="62"/>
        <v>0</v>
      </c>
      <c r="W253" s="156"/>
      <c r="X253" s="156" t="s">
        <v>383</v>
      </c>
      <c r="Y253" s="147"/>
      <c r="Z253" s="147"/>
      <c r="AA253" s="147"/>
      <c r="AB253" s="147"/>
      <c r="AC253" s="147"/>
      <c r="AD253" s="147"/>
      <c r="AE253" s="147"/>
      <c r="AF253" s="147" t="s">
        <v>384</v>
      </c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</row>
    <row r="254" spans="1:59" outlineLevel="1" x14ac:dyDescent="0.2">
      <c r="A254" s="176">
        <v>237</v>
      </c>
      <c r="B254" s="177" t="s">
        <v>4043</v>
      </c>
      <c r="C254" s="186" t="s">
        <v>3888</v>
      </c>
      <c r="D254" s="178" t="s">
        <v>1957</v>
      </c>
      <c r="E254" s="179">
        <v>1</v>
      </c>
      <c r="F254" s="174"/>
      <c r="G254" s="181">
        <f t="shared" si="56"/>
        <v>0</v>
      </c>
      <c r="H254" s="157">
        <v>0</v>
      </c>
      <c r="I254" s="156">
        <f t="shared" si="57"/>
        <v>0</v>
      </c>
      <c r="J254" s="157">
        <v>199.5</v>
      </c>
      <c r="K254" s="156">
        <f t="shared" si="58"/>
        <v>199.5</v>
      </c>
      <c r="L254" s="156">
        <v>15</v>
      </c>
      <c r="M254" s="156">
        <f t="shared" si="59"/>
        <v>0</v>
      </c>
      <c r="N254" s="156">
        <v>0</v>
      </c>
      <c r="O254" s="156">
        <f t="shared" si="60"/>
        <v>0</v>
      </c>
      <c r="P254" s="156">
        <v>0</v>
      </c>
      <c r="Q254" s="156">
        <f t="shared" si="61"/>
        <v>0</v>
      </c>
      <c r="R254" s="156"/>
      <c r="S254" s="156" t="s">
        <v>485</v>
      </c>
      <c r="T254" s="156" t="s">
        <v>382</v>
      </c>
      <c r="U254" s="156">
        <v>0</v>
      </c>
      <c r="V254" s="156">
        <f t="shared" si="62"/>
        <v>0</v>
      </c>
      <c r="W254" s="156"/>
      <c r="X254" s="156" t="s">
        <v>383</v>
      </c>
      <c r="Y254" s="147"/>
      <c r="Z254" s="147"/>
      <c r="AA254" s="147"/>
      <c r="AB254" s="147"/>
      <c r="AC254" s="147"/>
      <c r="AD254" s="147"/>
      <c r="AE254" s="147"/>
      <c r="AF254" s="147" t="s">
        <v>384</v>
      </c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</row>
    <row r="255" spans="1:59" ht="22.5" outlineLevel="1" x14ac:dyDescent="0.2">
      <c r="A255" s="176">
        <v>238</v>
      </c>
      <c r="B255" s="177" t="s">
        <v>4044</v>
      </c>
      <c r="C255" s="186" t="s">
        <v>3898</v>
      </c>
      <c r="D255" s="178" t="s">
        <v>484</v>
      </c>
      <c r="E255" s="179">
        <v>1</v>
      </c>
      <c r="F255" s="174"/>
      <c r="G255" s="181">
        <f t="shared" si="56"/>
        <v>0</v>
      </c>
      <c r="H255" s="157">
        <v>0</v>
      </c>
      <c r="I255" s="156">
        <f t="shared" si="57"/>
        <v>0</v>
      </c>
      <c r="J255" s="157">
        <v>10815</v>
      </c>
      <c r="K255" s="156">
        <f t="shared" si="58"/>
        <v>10815</v>
      </c>
      <c r="L255" s="156">
        <v>15</v>
      </c>
      <c r="M255" s="156">
        <f t="shared" si="59"/>
        <v>0</v>
      </c>
      <c r="N255" s="156">
        <v>0</v>
      </c>
      <c r="O255" s="156">
        <f t="shared" si="60"/>
        <v>0</v>
      </c>
      <c r="P255" s="156">
        <v>0</v>
      </c>
      <c r="Q255" s="156">
        <f t="shared" si="61"/>
        <v>0</v>
      </c>
      <c r="R255" s="156"/>
      <c r="S255" s="156" t="s">
        <v>485</v>
      </c>
      <c r="T255" s="156" t="s">
        <v>382</v>
      </c>
      <c r="U255" s="156">
        <v>0</v>
      </c>
      <c r="V255" s="156">
        <f t="shared" si="62"/>
        <v>0</v>
      </c>
      <c r="W255" s="156"/>
      <c r="X255" s="156" t="s">
        <v>383</v>
      </c>
      <c r="Y255" s="147"/>
      <c r="Z255" s="147"/>
      <c r="AA255" s="147"/>
      <c r="AB255" s="147"/>
      <c r="AC255" s="147"/>
      <c r="AD255" s="147"/>
      <c r="AE255" s="147"/>
      <c r="AF255" s="147" t="s">
        <v>384</v>
      </c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</row>
    <row r="256" spans="1:59" outlineLevel="1" x14ac:dyDescent="0.2">
      <c r="A256" s="176">
        <v>239</v>
      </c>
      <c r="B256" s="177" t="s">
        <v>4045</v>
      </c>
      <c r="C256" s="186" t="s">
        <v>3899</v>
      </c>
      <c r="D256" s="178" t="s">
        <v>380</v>
      </c>
      <c r="E256" s="179">
        <v>58</v>
      </c>
      <c r="F256" s="174"/>
      <c r="G256" s="181">
        <f t="shared" si="56"/>
        <v>0</v>
      </c>
      <c r="H256" s="157">
        <v>0</v>
      </c>
      <c r="I256" s="156">
        <f t="shared" si="57"/>
        <v>0</v>
      </c>
      <c r="J256" s="157">
        <v>882</v>
      </c>
      <c r="K256" s="156">
        <f t="shared" si="58"/>
        <v>51156</v>
      </c>
      <c r="L256" s="156">
        <v>15</v>
      </c>
      <c r="M256" s="156">
        <f t="shared" si="59"/>
        <v>0</v>
      </c>
      <c r="N256" s="156">
        <v>0</v>
      </c>
      <c r="O256" s="156">
        <f t="shared" si="60"/>
        <v>0</v>
      </c>
      <c r="P256" s="156">
        <v>0</v>
      </c>
      <c r="Q256" s="156">
        <f t="shared" si="61"/>
        <v>0</v>
      </c>
      <c r="R256" s="156"/>
      <c r="S256" s="156" t="s">
        <v>485</v>
      </c>
      <c r="T256" s="156" t="s">
        <v>382</v>
      </c>
      <c r="U256" s="156">
        <v>0</v>
      </c>
      <c r="V256" s="156">
        <f t="shared" si="62"/>
        <v>0</v>
      </c>
      <c r="W256" s="156"/>
      <c r="X256" s="156" t="s">
        <v>383</v>
      </c>
      <c r="Y256" s="147"/>
      <c r="Z256" s="147"/>
      <c r="AA256" s="147"/>
      <c r="AB256" s="147"/>
      <c r="AC256" s="147"/>
      <c r="AD256" s="147"/>
      <c r="AE256" s="147"/>
      <c r="AF256" s="147" t="s">
        <v>384</v>
      </c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</row>
    <row r="257" spans="1:59" ht="22.5" outlineLevel="1" x14ac:dyDescent="0.2">
      <c r="A257" s="176">
        <v>240</v>
      </c>
      <c r="B257" s="177" t="s">
        <v>4046</v>
      </c>
      <c r="C257" s="186" t="s">
        <v>3898</v>
      </c>
      <c r="D257" s="178" t="s">
        <v>484</v>
      </c>
      <c r="E257" s="179">
        <v>1</v>
      </c>
      <c r="F257" s="174"/>
      <c r="G257" s="181">
        <f t="shared" si="56"/>
        <v>0</v>
      </c>
      <c r="H257" s="157">
        <v>0</v>
      </c>
      <c r="I257" s="156">
        <f t="shared" si="57"/>
        <v>0</v>
      </c>
      <c r="J257" s="157">
        <v>10500</v>
      </c>
      <c r="K257" s="156">
        <f t="shared" si="58"/>
        <v>10500</v>
      </c>
      <c r="L257" s="156">
        <v>15</v>
      </c>
      <c r="M257" s="156">
        <f t="shared" si="59"/>
        <v>0</v>
      </c>
      <c r="N257" s="156">
        <v>0</v>
      </c>
      <c r="O257" s="156">
        <f t="shared" si="60"/>
        <v>0</v>
      </c>
      <c r="P257" s="156">
        <v>0</v>
      </c>
      <c r="Q257" s="156">
        <f t="shared" si="61"/>
        <v>0</v>
      </c>
      <c r="R257" s="156"/>
      <c r="S257" s="156" t="s">
        <v>485</v>
      </c>
      <c r="T257" s="156" t="s">
        <v>382</v>
      </c>
      <c r="U257" s="156">
        <v>0</v>
      </c>
      <c r="V257" s="156">
        <f t="shared" si="62"/>
        <v>0</v>
      </c>
      <c r="W257" s="156"/>
      <c r="X257" s="156" t="s">
        <v>383</v>
      </c>
      <c r="Y257" s="147"/>
      <c r="Z257" s="147"/>
      <c r="AA257" s="147"/>
      <c r="AB257" s="147"/>
      <c r="AC257" s="147"/>
      <c r="AD257" s="147"/>
      <c r="AE257" s="147"/>
      <c r="AF257" s="147" t="s">
        <v>384</v>
      </c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</row>
    <row r="258" spans="1:59" ht="45" outlineLevel="1" x14ac:dyDescent="0.2">
      <c r="A258" s="176">
        <v>241</v>
      </c>
      <c r="B258" s="177" t="s">
        <v>4047</v>
      </c>
      <c r="C258" s="186" t="s">
        <v>4048</v>
      </c>
      <c r="D258" s="178" t="s">
        <v>380</v>
      </c>
      <c r="E258" s="179">
        <v>69</v>
      </c>
      <c r="F258" s="174"/>
      <c r="G258" s="181">
        <f t="shared" si="56"/>
        <v>0</v>
      </c>
      <c r="H258" s="157">
        <v>0</v>
      </c>
      <c r="I258" s="156">
        <f t="shared" si="57"/>
        <v>0</v>
      </c>
      <c r="J258" s="157">
        <v>840</v>
      </c>
      <c r="K258" s="156">
        <f t="shared" si="58"/>
        <v>57960</v>
      </c>
      <c r="L258" s="156">
        <v>15</v>
      </c>
      <c r="M258" s="156">
        <f t="shared" si="59"/>
        <v>0</v>
      </c>
      <c r="N258" s="156">
        <v>0</v>
      </c>
      <c r="O258" s="156">
        <f t="shared" si="60"/>
        <v>0</v>
      </c>
      <c r="P258" s="156">
        <v>0</v>
      </c>
      <c r="Q258" s="156">
        <f t="shared" si="61"/>
        <v>0</v>
      </c>
      <c r="R258" s="156"/>
      <c r="S258" s="156" t="s">
        <v>485</v>
      </c>
      <c r="T258" s="156" t="s">
        <v>382</v>
      </c>
      <c r="U258" s="156">
        <v>0</v>
      </c>
      <c r="V258" s="156">
        <f t="shared" si="62"/>
        <v>0</v>
      </c>
      <c r="W258" s="156"/>
      <c r="X258" s="156" t="s">
        <v>383</v>
      </c>
      <c r="Y258" s="147"/>
      <c r="Z258" s="147"/>
      <c r="AA258" s="147"/>
      <c r="AB258" s="147"/>
      <c r="AC258" s="147"/>
      <c r="AD258" s="147"/>
      <c r="AE258" s="147"/>
      <c r="AF258" s="147" t="s">
        <v>384</v>
      </c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</row>
    <row r="259" spans="1:59" ht="33.75" outlineLevel="1" x14ac:dyDescent="0.2">
      <c r="A259" s="176">
        <v>242</v>
      </c>
      <c r="B259" s="177" t="s">
        <v>4049</v>
      </c>
      <c r="C259" s="186" t="s">
        <v>3953</v>
      </c>
      <c r="D259" s="178" t="s">
        <v>380</v>
      </c>
      <c r="E259" s="179">
        <v>8</v>
      </c>
      <c r="F259" s="174"/>
      <c r="G259" s="181">
        <f t="shared" si="56"/>
        <v>0</v>
      </c>
      <c r="H259" s="157">
        <v>0</v>
      </c>
      <c r="I259" s="156">
        <f t="shared" si="57"/>
        <v>0</v>
      </c>
      <c r="J259" s="157">
        <v>682.5</v>
      </c>
      <c r="K259" s="156">
        <f t="shared" si="58"/>
        <v>5460</v>
      </c>
      <c r="L259" s="156">
        <v>15</v>
      </c>
      <c r="M259" s="156">
        <f t="shared" si="59"/>
        <v>0</v>
      </c>
      <c r="N259" s="156">
        <v>0</v>
      </c>
      <c r="O259" s="156">
        <f t="shared" si="60"/>
        <v>0</v>
      </c>
      <c r="P259" s="156">
        <v>0</v>
      </c>
      <c r="Q259" s="156">
        <f t="shared" si="61"/>
        <v>0</v>
      </c>
      <c r="R259" s="156"/>
      <c r="S259" s="156" t="s">
        <v>485</v>
      </c>
      <c r="T259" s="156" t="s">
        <v>382</v>
      </c>
      <c r="U259" s="156">
        <v>0</v>
      </c>
      <c r="V259" s="156">
        <f t="shared" si="62"/>
        <v>0</v>
      </c>
      <c r="W259" s="156"/>
      <c r="X259" s="156" t="s">
        <v>383</v>
      </c>
      <c r="Y259" s="147"/>
      <c r="Z259" s="147"/>
      <c r="AA259" s="147"/>
      <c r="AB259" s="147"/>
      <c r="AC259" s="147"/>
      <c r="AD259" s="147"/>
      <c r="AE259" s="147"/>
      <c r="AF259" s="147" t="s">
        <v>384</v>
      </c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</row>
    <row r="260" spans="1:59" ht="33.75" outlineLevel="1" x14ac:dyDescent="0.2">
      <c r="A260" s="176">
        <v>243</v>
      </c>
      <c r="B260" s="177" t="s">
        <v>4050</v>
      </c>
      <c r="C260" s="186" t="s">
        <v>4051</v>
      </c>
      <c r="D260" s="178" t="s">
        <v>380</v>
      </c>
      <c r="E260" s="179">
        <v>2</v>
      </c>
      <c r="F260" s="174"/>
      <c r="G260" s="181">
        <f t="shared" si="56"/>
        <v>0</v>
      </c>
      <c r="H260" s="157">
        <v>0</v>
      </c>
      <c r="I260" s="156">
        <f t="shared" si="57"/>
        <v>0</v>
      </c>
      <c r="J260" s="157">
        <v>420</v>
      </c>
      <c r="K260" s="156">
        <f t="shared" si="58"/>
        <v>840</v>
      </c>
      <c r="L260" s="156">
        <v>15</v>
      </c>
      <c r="M260" s="156">
        <f t="shared" si="59"/>
        <v>0</v>
      </c>
      <c r="N260" s="156">
        <v>0</v>
      </c>
      <c r="O260" s="156">
        <f t="shared" si="60"/>
        <v>0</v>
      </c>
      <c r="P260" s="156">
        <v>0</v>
      </c>
      <c r="Q260" s="156">
        <f t="shared" si="61"/>
        <v>0</v>
      </c>
      <c r="R260" s="156"/>
      <c r="S260" s="156" t="s">
        <v>485</v>
      </c>
      <c r="T260" s="156" t="s">
        <v>382</v>
      </c>
      <c r="U260" s="156">
        <v>0</v>
      </c>
      <c r="V260" s="156">
        <f t="shared" si="62"/>
        <v>0</v>
      </c>
      <c r="W260" s="156"/>
      <c r="X260" s="156" t="s">
        <v>383</v>
      </c>
      <c r="Y260" s="147"/>
      <c r="Z260" s="147"/>
      <c r="AA260" s="147"/>
      <c r="AB260" s="147"/>
      <c r="AC260" s="147"/>
      <c r="AD260" s="147"/>
      <c r="AE260" s="147"/>
      <c r="AF260" s="147" t="s">
        <v>384</v>
      </c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</row>
    <row r="261" spans="1:59" ht="45" outlineLevel="1" x14ac:dyDescent="0.2">
      <c r="A261" s="176">
        <v>244</v>
      </c>
      <c r="B261" s="177" t="s">
        <v>4052</v>
      </c>
      <c r="C261" s="186" t="s">
        <v>3902</v>
      </c>
      <c r="D261" s="178" t="s">
        <v>1957</v>
      </c>
      <c r="E261" s="179">
        <v>2</v>
      </c>
      <c r="F261" s="174"/>
      <c r="G261" s="181">
        <f t="shared" si="56"/>
        <v>0</v>
      </c>
      <c r="H261" s="157">
        <v>0</v>
      </c>
      <c r="I261" s="156">
        <f t="shared" si="57"/>
        <v>0</v>
      </c>
      <c r="J261" s="157">
        <v>2100</v>
      </c>
      <c r="K261" s="156">
        <f t="shared" si="58"/>
        <v>4200</v>
      </c>
      <c r="L261" s="156">
        <v>15</v>
      </c>
      <c r="M261" s="156">
        <f t="shared" si="59"/>
        <v>0</v>
      </c>
      <c r="N261" s="156">
        <v>0</v>
      </c>
      <c r="O261" s="156">
        <f t="shared" si="60"/>
        <v>0</v>
      </c>
      <c r="P261" s="156">
        <v>0</v>
      </c>
      <c r="Q261" s="156">
        <f t="shared" si="61"/>
        <v>0</v>
      </c>
      <c r="R261" s="156"/>
      <c r="S261" s="156" t="s">
        <v>485</v>
      </c>
      <c r="T261" s="156" t="s">
        <v>382</v>
      </c>
      <c r="U261" s="156">
        <v>0</v>
      </c>
      <c r="V261" s="156">
        <f t="shared" si="62"/>
        <v>0</v>
      </c>
      <c r="W261" s="156"/>
      <c r="X261" s="156" t="s">
        <v>383</v>
      </c>
      <c r="Y261" s="147"/>
      <c r="Z261" s="147"/>
      <c r="AA261" s="147"/>
      <c r="AB261" s="147"/>
      <c r="AC261" s="147"/>
      <c r="AD261" s="147"/>
      <c r="AE261" s="147"/>
      <c r="AF261" s="147" t="s">
        <v>384</v>
      </c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</row>
    <row r="262" spans="1:59" x14ac:dyDescent="0.2">
      <c r="A262" s="164" t="s">
        <v>376</v>
      </c>
      <c r="B262" s="165" t="s">
        <v>223</v>
      </c>
      <c r="C262" s="183" t="s">
        <v>224</v>
      </c>
      <c r="D262" s="166"/>
      <c r="E262" s="167"/>
      <c r="F262" s="168"/>
      <c r="G262" s="169">
        <f>SUMIF(AF263:AF313,"&lt;&gt;NOR",G263:G313)</f>
        <v>0</v>
      </c>
      <c r="H262" s="163"/>
      <c r="I262" s="163">
        <f>SUM(I263:I313)</f>
        <v>0</v>
      </c>
      <c r="J262" s="163"/>
      <c r="K262" s="163">
        <f>SUM(K263:K313)</f>
        <v>2038633.2699999996</v>
      </c>
      <c r="L262" s="163"/>
      <c r="M262" s="163">
        <f>SUM(M263:M313)</f>
        <v>0</v>
      </c>
      <c r="N262" s="163"/>
      <c r="O262" s="163">
        <f>SUM(O263:O313)</f>
        <v>0</v>
      </c>
      <c r="P262" s="163"/>
      <c r="Q262" s="163">
        <f>SUM(Q263:Q313)</f>
        <v>0</v>
      </c>
      <c r="R262" s="163"/>
      <c r="S262" s="163"/>
      <c r="T262" s="163"/>
      <c r="U262" s="163"/>
      <c r="V262" s="163">
        <f>SUM(V263:V313)</f>
        <v>0</v>
      </c>
      <c r="W262" s="163"/>
      <c r="X262" s="163"/>
      <c r="AF262" t="s">
        <v>377</v>
      </c>
    </row>
    <row r="263" spans="1:59" ht="56.25" outlineLevel="1" x14ac:dyDescent="0.2">
      <c r="A263" s="170">
        <v>245</v>
      </c>
      <c r="B263" s="171" t="s">
        <v>4053</v>
      </c>
      <c r="C263" s="184" t="s">
        <v>4054</v>
      </c>
      <c r="D263" s="172" t="s">
        <v>1957</v>
      </c>
      <c r="E263" s="173">
        <v>1</v>
      </c>
      <c r="F263" s="174"/>
      <c r="G263" s="175">
        <f>ROUND(E263*F263,2)</f>
        <v>0</v>
      </c>
      <c r="H263" s="157">
        <v>0</v>
      </c>
      <c r="I263" s="156">
        <f>ROUND(E263*H263,2)</f>
        <v>0</v>
      </c>
      <c r="J263" s="157">
        <v>930787.2</v>
      </c>
      <c r="K263" s="156">
        <f>ROUND(E263*J263,2)</f>
        <v>930787.2</v>
      </c>
      <c r="L263" s="156">
        <v>15</v>
      </c>
      <c r="M263" s="156">
        <f>G263*(1+L263/100)</f>
        <v>0</v>
      </c>
      <c r="N263" s="156">
        <v>0</v>
      </c>
      <c r="O263" s="156">
        <f>ROUND(E263*N263,2)</f>
        <v>0</v>
      </c>
      <c r="P263" s="156">
        <v>0</v>
      </c>
      <c r="Q263" s="156">
        <f>ROUND(E263*P263,2)</f>
        <v>0</v>
      </c>
      <c r="R263" s="156"/>
      <c r="S263" s="156" t="s">
        <v>485</v>
      </c>
      <c r="T263" s="156" t="s">
        <v>382</v>
      </c>
      <c r="U263" s="156">
        <v>0</v>
      </c>
      <c r="V263" s="156">
        <f>ROUND(E263*U263,2)</f>
        <v>0</v>
      </c>
      <c r="W263" s="156"/>
      <c r="X263" s="156" t="s">
        <v>383</v>
      </c>
      <c r="Y263" s="147"/>
      <c r="Z263" s="147"/>
      <c r="AA263" s="147"/>
      <c r="AB263" s="147"/>
      <c r="AC263" s="147"/>
      <c r="AD263" s="147"/>
      <c r="AE263" s="147"/>
      <c r="AF263" s="147" t="s">
        <v>384</v>
      </c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</row>
    <row r="264" spans="1:59" ht="67.5" outlineLevel="1" x14ac:dyDescent="0.2">
      <c r="A264" s="154"/>
      <c r="B264" s="155"/>
      <c r="C264" s="249" t="s">
        <v>4055</v>
      </c>
      <c r="D264" s="250"/>
      <c r="E264" s="250"/>
      <c r="F264" s="250"/>
      <c r="G264" s="250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47"/>
      <c r="Z264" s="147"/>
      <c r="AA264" s="147"/>
      <c r="AB264" s="147"/>
      <c r="AC264" s="147"/>
      <c r="AD264" s="147"/>
      <c r="AE264" s="147"/>
      <c r="AF264" s="147" t="s">
        <v>655</v>
      </c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91" t="str">
        <f>C264</f>
        <v>deskový výměník -  teplotní účinnost dle EN 308 - 74 %, SPF čisté filtry 2,05kW/m3/s, ohřívač vzduchu na glykol Q= 32,06kW, chladič s přímým výparem Q=53,89kW, filtr pro přívod F7/odvod M5+G4, opláštění protihluková izolace z minerální vlny s tloušťkou izolace 50 mm,  další parametry viz. TZ, rozměry viz. výkresová dokumentace, směšovací uzel bude v dodávce UT, hmotnost m= 2156kg, zabudovaný řídicí systém včetně teplotních čidel, modbus komunikace, stříška pro venkovní instalaci, základového rámu,  akustické a další parametry viz. TZ,</v>
      </c>
      <c r="BA264" s="147"/>
      <c r="BB264" s="147"/>
      <c r="BC264" s="147"/>
      <c r="BD264" s="147"/>
      <c r="BE264" s="147"/>
      <c r="BF264" s="147"/>
      <c r="BG264" s="147"/>
    </row>
    <row r="265" spans="1:59" ht="33.75" outlineLevel="1" x14ac:dyDescent="0.2">
      <c r="A265" s="176">
        <v>246</v>
      </c>
      <c r="B265" s="177" t="s">
        <v>4056</v>
      </c>
      <c r="C265" s="186" t="s">
        <v>4057</v>
      </c>
      <c r="D265" s="178" t="s">
        <v>1957</v>
      </c>
      <c r="E265" s="179">
        <v>2</v>
      </c>
      <c r="F265" s="174"/>
      <c r="G265" s="181">
        <f t="shared" ref="G265:G286" si="63">ROUND(E265*F265,2)</f>
        <v>0</v>
      </c>
      <c r="H265" s="157">
        <v>0</v>
      </c>
      <c r="I265" s="156">
        <f t="shared" ref="I265:I286" si="64">ROUND(E265*H265,2)</f>
        <v>0</v>
      </c>
      <c r="J265" s="157">
        <v>23269.68</v>
      </c>
      <c r="K265" s="156">
        <f t="shared" ref="K265:K286" si="65">ROUND(E265*J265,2)</f>
        <v>46539.360000000001</v>
      </c>
      <c r="L265" s="156">
        <v>15</v>
      </c>
      <c r="M265" s="156">
        <f t="shared" ref="M265:M286" si="66">G265*(1+L265/100)</f>
        <v>0</v>
      </c>
      <c r="N265" s="156">
        <v>0</v>
      </c>
      <c r="O265" s="156">
        <f t="shared" ref="O265:O286" si="67">ROUND(E265*N265,2)</f>
        <v>0</v>
      </c>
      <c r="P265" s="156">
        <v>0</v>
      </c>
      <c r="Q265" s="156">
        <f t="shared" ref="Q265:Q286" si="68">ROUND(E265*P265,2)</f>
        <v>0</v>
      </c>
      <c r="R265" s="156"/>
      <c r="S265" s="156" t="s">
        <v>485</v>
      </c>
      <c r="T265" s="156" t="s">
        <v>382</v>
      </c>
      <c r="U265" s="156">
        <v>0</v>
      </c>
      <c r="V265" s="156">
        <f t="shared" ref="V265:V286" si="69">ROUND(E265*U265,2)</f>
        <v>0</v>
      </c>
      <c r="W265" s="156"/>
      <c r="X265" s="156" t="s">
        <v>383</v>
      </c>
      <c r="Y265" s="147"/>
      <c r="Z265" s="147"/>
      <c r="AA265" s="147"/>
      <c r="AB265" s="147"/>
      <c r="AC265" s="147"/>
      <c r="AD265" s="147"/>
      <c r="AE265" s="147"/>
      <c r="AF265" s="147" t="s">
        <v>384</v>
      </c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</row>
    <row r="266" spans="1:59" ht="22.5" outlineLevel="1" x14ac:dyDescent="0.2">
      <c r="A266" s="176">
        <v>247</v>
      </c>
      <c r="B266" s="177" t="s">
        <v>4058</v>
      </c>
      <c r="C266" s="186" t="s">
        <v>4059</v>
      </c>
      <c r="D266" s="178" t="s">
        <v>1957</v>
      </c>
      <c r="E266" s="179">
        <v>4</v>
      </c>
      <c r="F266" s="174"/>
      <c r="G266" s="181">
        <f t="shared" si="63"/>
        <v>0</v>
      </c>
      <c r="H266" s="157">
        <v>0</v>
      </c>
      <c r="I266" s="156">
        <f t="shared" si="64"/>
        <v>0</v>
      </c>
      <c r="J266" s="157">
        <v>1396.18</v>
      </c>
      <c r="K266" s="156">
        <f t="shared" si="65"/>
        <v>5584.72</v>
      </c>
      <c r="L266" s="156">
        <v>15</v>
      </c>
      <c r="M266" s="156">
        <f t="shared" si="66"/>
        <v>0</v>
      </c>
      <c r="N266" s="156">
        <v>0</v>
      </c>
      <c r="O266" s="156">
        <f t="shared" si="67"/>
        <v>0</v>
      </c>
      <c r="P266" s="156">
        <v>0</v>
      </c>
      <c r="Q266" s="156">
        <f t="shared" si="68"/>
        <v>0</v>
      </c>
      <c r="R266" s="156"/>
      <c r="S266" s="156" t="s">
        <v>485</v>
      </c>
      <c r="T266" s="156" t="s">
        <v>382</v>
      </c>
      <c r="U266" s="156">
        <v>0</v>
      </c>
      <c r="V266" s="156">
        <f t="shared" si="69"/>
        <v>0</v>
      </c>
      <c r="W266" s="156"/>
      <c r="X266" s="156" t="s">
        <v>383</v>
      </c>
      <c r="Y266" s="147"/>
      <c r="Z266" s="147"/>
      <c r="AA266" s="147"/>
      <c r="AB266" s="147"/>
      <c r="AC266" s="147"/>
      <c r="AD266" s="147"/>
      <c r="AE266" s="147"/>
      <c r="AF266" s="147" t="s">
        <v>384</v>
      </c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</row>
    <row r="267" spans="1:59" ht="22.5" outlineLevel="1" x14ac:dyDescent="0.2">
      <c r="A267" s="176">
        <v>248</v>
      </c>
      <c r="B267" s="177" t="s">
        <v>4060</v>
      </c>
      <c r="C267" s="186" t="s">
        <v>3907</v>
      </c>
      <c r="D267" s="178" t="s">
        <v>1957</v>
      </c>
      <c r="E267" s="179">
        <v>1</v>
      </c>
      <c r="F267" s="174"/>
      <c r="G267" s="181">
        <f t="shared" si="63"/>
        <v>0</v>
      </c>
      <c r="H267" s="157">
        <v>0</v>
      </c>
      <c r="I267" s="156">
        <f t="shared" si="64"/>
        <v>0</v>
      </c>
      <c r="J267" s="157">
        <v>27923.62</v>
      </c>
      <c r="K267" s="156">
        <f t="shared" si="65"/>
        <v>27923.62</v>
      </c>
      <c r="L267" s="156">
        <v>15</v>
      </c>
      <c r="M267" s="156">
        <f t="shared" si="66"/>
        <v>0</v>
      </c>
      <c r="N267" s="156">
        <v>0</v>
      </c>
      <c r="O267" s="156">
        <f t="shared" si="67"/>
        <v>0</v>
      </c>
      <c r="P267" s="156">
        <v>0</v>
      </c>
      <c r="Q267" s="156">
        <f t="shared" si="68"/>
        <v>0</v>
      </c>
      <c r="R267" s="156"/>
      <c r="S267" s="156" t="s">
        <v>485</v>
      </c>
      <c r="T267" s="156" t="s">
        <v>382</v>
      </c>
      <c r="U267" s="156">
        <v>0</v>
      </c>
      <c r="V267" s="156">
        <f t="shared" si="69"/>
        <v>0</v>
      </c>
      <c r="W267" s="156"/>
      <c r="X267" s="156" t="s">
        <v>383</v>
      </c>
      <c r="Y267" s="147"/>
      <c r="Z267" s="147"/>
      <c r="AA267" s="147"/>
      <c r="AB267" s="147"/>
      <c r="AC267" s="147"/>
      <c r="AD267" s="147"/>
      <c r="AE267" s="147"/>
      <c r="AF267" s="147" t="s">
        <v>384</v>
      </c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</row>
    <row r="268" spans="1:59" ht="33.75" outlineLevel="1" x14ac:dyDescent="0.2">
      <c r="A268" s="176">
        <v>249</v>
      </c>
      <c r="B268" s="177" t="s">
        <v>4061</v>
      </c>
      <c r="C268" s="186" t="s">
        <v>3846</v>
      </c>
      <c r="D268" s="178" t="s">
        <v>1957</v>
      </c>
      <c r="E268" s="179">
        <v>1</v>
      </c>
      <c r="F268" s="174"/>
      <c r="G268" s="181">
        <f t="shared" si="63"/>
        <v>0</v>
      </c>
      <c r="H268" s="157">
        <v>0</v>
      </c>
      <c r="I268" s="156">
        <f t="shared" si="64"/>
        <v>0</v>
      </c>
      <c r="J268" s="157">
        <v>12100.23</v>
      </c>
      <c r="K268" s="156">
        <f t="shared" si="65"/>
        <v>12100.23</v>
      </c>
      <c r="L268" s="156">
        <v>15</v>
      </c>
      <c r="M268" s="156">
        <f t="shared" si="66"/>
        <v>0</v>
      </c>
      <c r="N268" s="156">
        <v>0</v>
      </c>
      <c r="O268" s="156">
        <f t="shared" si="67"/>
        <v>0</v>
      </c>
      <c r="P268" s="156">
        <v>0</v>
      </c>
      <c r="Q268" s="156">
        <f t="shared" si="68"/>
        <v>0</v>
      </c>
      <c r="R268" s="156"/>
      <c r="S268" s="156" t="s">
        <v>485</v>
      </c>
      <c r="T268" s="156" t="s">
        <v>382</v>
      </c>
      <c r="U268" s="156">
        <v>0</v>
      </c>
      <c r="V268" s="156">
        <f t="shared" si="69"/>
        <v>0</v>
      </c>
      <c r="W268" s="156"/>
      <c r="X268" s="156" t="s">
        <v>383</v>
      </c>
      <c r="Y268" s="147"/>
      <c r="Z268" s="147"/>
      <c r="AA268" s="147"/>
      <c r="AB268" s="147"/>
      <c r="AC268" s="147"/>
      <c r="AD268" s="147"/>
      <c r="AE268" s="147"/>
      <c r="AF268" s="147" t="s">
        <v>384</v>
      </c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</row>
    <row r="269" spans="1:59" ht="22.5" outlineLevel="1" x14ac:dyDescent="0.2">
      <c r="A269" s="176">
        <v>250</v>
      </c>
      <c r="B269" s="177" t="s">
        <v>4062</v>
      </c>
      <c r="C269" s="186" t="s">
        <v>3847</v>
      </c>
      <c r="D269" s="178" t="s">
        <v>484</v>
      </c>
      <c r="E269" s="179">
        <v>1</v>
      </c>
      <c r="F269" s="174"/>
      <c r="G269" s="181">
        <f t="shared" si="63"/>
        <v>0</v>
      </c>
      <c r="H269" s="157">
        <v>0</v>
      </c>
      <c r="I269" s="156">
        <f t="shared" si="64"/>
        <v>0</v>
      </c>
      <c r="J269" s="157">
        <v>37231.49</v>
      </c>
      <c r="K269" s="156">
        <f t="shared" si="65"/>
        <v>37231.49</v>
      </c>
      <c r="L269" s="156">
        <v>15</v>
      </c>
      <c r="M269" s="156">
        <f t="shared" si="66"/>
        <v>0</v>
      </c>
      <c r="N269" s="156">
        <v>0</v>
      </c>
      <c r="O269" s="156">
        <f t="shared" si="67"/>
        <v>0</v>
      </c>
      <c r="P269" s="156">
        <v>0</v>
      </c>
      <c r="Q269" s="156">
        <f t="shared" si="68"/>
        <v>0</v>
      </c>
      <c r="R269" s="156"/>
      <c r="S269" s="156" t="s">
        <v>485</v>
      </c>
      <c r="T269" s="156" t="s">
        <v>382</v>
      </c>
      <c r="U269" s="156">
        <v>0</v>
      </c>
      <c r="V269" s="156">
        <f t="shared" si="69"/>
        <v>0</v>
      </c>
      <c r="W269" s="156"/>
      <c r="X269" s="156" t="s">
        <v>383</v>
      </c>
      <c r="Y269" s="147"/>
      <c r="Z269" s="147"/>
      <c r="AA269" s="147"/>
      <c r="AB269" s="147"/>
      <c r="AC269" s="147"/>
      <c r="AD269" s="147"/>
      <c r="AE269" s="147"/>
      <c r="AF269" s="147" t="s">
        <v>384</v>
      </c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</row>
    <row r="270" spans="1:59" ht="22.5" outlineLevel="1" x14ac:dyDescent="0.2">
      <c r="A270" s="176">
        <v>251</v>
      </c>
      <c r="B270" s="177" t="s">
        <v>4063</v>
      </c>
      <c r="C270" s="186" t="s">
        <v>3848</v>
      </c>
      <c r="D270" s="178" t="s">
        <v>484</v>
      </c>
      <c r="E270" s="179">
        <v>1</v>
      </c>
      <c r="F270" s="174"/>
      <c r="G270" s="181">
        <f t="shared" si="63"/>
        <v>0</v>
      </c>
      <c r="H270" s="157">
        <v>0</v>
      </c>
      <c r="I270" s="156">
        <f t="shared" si="64"/>
        <v>0</v>
      </c>
      <c r="J270" s="157">
        <v>26250</v>
      </c>
      <c r="K270" s="156">
        <f t="shared" si="65"/>
        <v>26250</v>
      </c>
      <c r="L270" s="156">
        <v>15</v>
      </c>
      <c r="M270" s="156">
        <f t="shared" si="66"/>
        <v>0</v>
      </c>
      <c r="N270" s="156">
        <v>0</v>
      </c>
      <c r="O270" s="156">
        <f t="shared" si="67"/>
        <v>0</v>
      </c>
      <c r="P270" s="156">
        <v>0</v>
      </c>
      <c r="Q270" s="156">
        <f t="shared" si="68"/>
        <v>0</v>
      </c>
      <c r="R270" s="156"/>
      <c r="S270" s="156" t="s">
        <v>485</v>
      </c>
      <c r="T270" s="156" t="s">
        <v>382</v>
      </c>
      <c r="U270" s="156">
        <v>0</v>
      </c>
      <c r="V270" s="156">
        <f t="shared" si="69"/>
        <v>0</v>
      </c>
      <c r="W270" s="156"/>
      <c r="X270" s="156" t="s">
        <v>383</v>
      </c>
      <c r="Y270" s="147"/>
      <c r="Z270" s="147"/>
      <c r="AA270" s="147"/>
      <c r="AB270" s="147"/>
      <c r="AC270" s="147"/>
      <c r="AD270" s="147"/>
      <c r="AE270" s="147"/>
      <c r="AF270" s="147" t="s">
        <v>384</v>
      </c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</row>
    <row r="271" spans="1:59" ht="45" outlineLevel="1" x14ac:dyDescent="0.2">
      <c r="A271" s="176">
        <v>252</v>
      </c>
      <c r="B271" s="177" t="s">
        <v>4064</v>
      </c>
      <c r="C271" s="186" t="s">
        <v>4065</v>
      </c>
      <c r="D271" s="178" t="s">
        <v>1957</v>
      </c>
      <c r="E271" s="179">
        <v>2</v>
      </c>
      <c r="F271" s="174"/>
      <c r="G271" s="181">
        <f t="shared" si="63"/>
        <v>0</v>
      </c>
      <c r="H271" s="157">
        <v>0</v>
      </c>
      <c r="I271" s="156">
        <f t="shared" si="64"/>
        <v>0</v>
      </c>
      <c r="J271" s="157">
        <v>23100</v>
      </c>
      <c r="K271" s="156">
        <f t="shared" si="65"/>
        <v>46200</v>
      </c>
      <c r="L271" s="156">
        <v>15</v>
      </c>
      <c r="M271" s="156">
        <f t="shared" si="66"/>
        <v>0</v>
      </c>
      <c r="N271" s="156">
        <v>0</v>
      </c>
      <c r="O271" s="156">
        <f t="shared" si="67"/>
        <v>0</v>
      </c>
      <c r="P271" s="156">
        <v>0</v>
      </c>
      <c r="Q271" s="156">
        <f t="shared" si="68"/>
        <v>0</v>
      </c>
      <c r="R271" s="156"/>
      <c r="S271" s="156" t="s">
        <v>485</v>
      </c>
      <c r="T271" s="156" t="s">
        <v>382</v>
      </c>
      <c r="U271" s="156">
        <v>0</v>
      </c>
      <c r="V271" s="156">
        <f t="shared" si="69"/>
        <v>0</v>
      </c>
      <c r="W271" s="156"/>
      <c r="X271" s="156" t="s">
        <v>383</v>
      </c>
      <c r="Y271" s="147"/>
      <c r="Z271" s="147"/>
      <c r="AA271" s="147"/>
      <c r="AB271" s="147"/>
      <c r="AC271" s="147"/>
      <c r="AD271" s="147"/>
      <c r="AE271" s="147"/>
      <c r="AF271" s="147" t="s">
        <v>384</v>
      </c>
      <c r="AG271" s="147"/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</row>
    <row r="272" spans="1:59" ht="45" outlineLevel="1" x14ac:dyDescent="0.2">
      <c r="A272" s="176">
        <v>253</v>
      </c>
      <c r="B272" s="177" t="s">
        <v>4066</v>
      </c>
      <c r="C272" s="186" t="s">
        <v>4067</v>
      </c>
      <c r="D272" s="178" t="s">
        <v>1957</v>
      </c>
      <c r="E272" s="179">
        <v>1</v>
      </c>
      <c r="F272" s="174"/>
      <c r="G272" s="181">
        <f t="shared" si="63"/>
        <v>0</v>
      </c>
      <c r="H272" s="157">
        <v>0</v>
      </c>
      <c r="I272" s="156">
        <f t="shared" si="64"/>
        <v>0</v>
      </c>
      <c r="J272" s="157">
        <v>20790</v>
      </c>
      <c r="K272" s="156">
        <f t="shared" si="65"/>
        <v>20790</v>
      </c>
      <c r="L272" s="156">
        <v>15</v>
      </c>
      <c r="M272" s="156">
        <f t="shared" si="66"/>
        <v>0</v>
      </c>
      <c r="N272" s="156">
        <v>0</v>
      </c>
      <c r="O272" s="156">
        <f t="shared" si="67"/>
        <v>0</v>
      </c>
      <c r="P272" s="156">
        <v>0</v>
      </c>
      <c r="Q272" s="156">
        <f t="shared" si="68"/>
        <v>0</v>
      </c>
      <c r="R272" s="156"/>
      <c r="S272" s="156" t="s">
        <v>485</v>
      </c>
      <c r="T272" s="156" t="s">
        <v>382</v>
      </c>
      <c r="U272" s="156">
        <v>0</v>
      </c>
      <c r="V272" s="156">
        <f t="shared" si="69"/>
        <v>0</v>
      </c>
      <c r="W272" s="156"/>
      <c r="X272" s="156" t="s">
        <v>383</v>
      </c>
      <c r="Y272" s="147"/>
      <c r="Z272" s="147"/>
      <c r="AA272" s="147"/>
      <c r="AB272" s="147"/>
      <c r="AC272" s="147"/>
      <c r="AD272" s="147"/>
      <c r="AE272" s="147"/>
      <c r="AF272" s="147" t="s">
        <v>384</v>
      </c>
      <c r="AG272" s="147"/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</row>
    <row r="273" spans="1:59" ht="45" outlineLevel="1" x14ac:dyDescent="0.2">
      <c r="A273" s="176">
        <v>254</v>
      </c>
      <c r="B273" s="177" t="s">
        <v>4068</v>
      </c>
      <c r="C273" s="186" t="s">
        <v>4069</v>
      </c>
      <c r="D273" s="178" t="s">
        <v>1957</v>
      </c>
      <c r="E273" s="179">
        <v>1</v>
      </c>
      <c r="F273" s="174"/>
      <c r="G273" s="181">
        <f t="shared" si="63"/>
        <v>0</v>
      </c>
      <c r="H273" s="157">
        <v>0</v>
      </c>
      <c r="I273" s="156">
        <f t="shared" si="64"/>
        <v>0</v>
      </c>
      <c r="J273" s="157">
        <v>19110</v>
      </c>
      <c r="K273" s="156">
        <f t="shared" si="65"/>
        <v>19110</v>
      </c>
      <c r="L273" s="156">
        <v>15</v>
      </c>
      <c r="M273" s="156">
        <f t="shared" si="66"/>
        <v>0</v>
      </c>
      <c r="N273" s="156">
        <v>0</v>
      </c>
      <c r="O273" s="156">
        <f t="shared" si="67"/>
        <v>0</v>
      </c>
      <c r="P273" s="156">
        <v>0</v>
      </c>
      <c r="Q273" s="156">
        <f t="shared" si="68"/>
        <v>0</v>
      </c>
      <c r="R273" s="156"/>
      <c r="S273" s="156" t="s">
        <v>485</v>
      </c>
      <c r="T273" s="156" t="s">
        <v>382</v>
      </c>
      <c r="U273" s="156">
        <v>0</v>
      </c>
      <c r="V273" s="156">
        <f t="shared" si="69"/>
        <v>0</v>
      </c>
      <c r="W273" s="156"/>
      <c r="X273" s="156" t="s">
        <v>383</v>
      </c>
      <c r="Y273" s="147"/>
      <c r="Z273" s="147"/>
      <c r="AA273" s="147"/>
      <c r="AB273" s="147"/>
      <c r="AC273" s="147"/>
      <c r="AD273" s="147"/>
      <c r="AE273" s="147"/>
      <c r="AF273" s="147" t="s">
        <v>384</v>
      </c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</row>
    <row r="274" spans="1:59" ht="22.5" outlineLevel="1" x14ac:dyDescent="0.2">
      <c r="A274" s="176">
        <v>255</v>
      </c>
      <c r="B274" s="177" t="s">
        <v>4070</v>
      </c>
      <c r="C274" s="186" t="s">
        <v>4071</v>
      </c>
      <c r="D274" s="178" t="s">
        <v>1957</v>
      </c>
      <c r="E274" s="179">
        <v>1</v>
      </c>
      <c r="F274" s="174"/>
      <c r="G274" s="181">
        <f t="shared" si="63"/>
        <v>0</v>
      </c>
      <c r="H274" s="157">
        <v>0</v>
      </c>
      <c r="I274" s="156">
        <f t="shared" si="64"/>
        <v>0</v>
      </c>
      <c r="J274" s="157">
        <v>1926.75</v>
      </c>
      <c r="K274" s="156">
        <f t="shared" si="65"/>
        <v>1926.75</v>
      </c>
      <c r="L274" s="156">
        <v>15</v>
      </c>
      <c r="M274" s="156">
        <f t="shared" si="66"/>
        <v>0</v>
      </c>
      <c r="N274" s="156">
        <v>0</v>
      </c>
      <c r="O274" s="156">
        <f t="shared" si="67"/>
        <v>0</v>
      </c>
      <c r="P274" s="156">
        <v>0</v>
      </c>
      <c r="Q274" s="156">
        <f t="shared" si="68"/>
        <v>0</v>
      </c>
      <c r="R274" s="156"/>
      <c r="S274" s="156" t="s">
        <v>485</v>
      </c>
      <c r="T274" s="156" t="s">
        <v>382</v>
      </c>
      <c r="U274" s="156">
        <v>0</v>
      </c>
      <c r="V274" s="156">
        <f t="shared" si="69"/>
        <v>0</v>
      </c>
      <c r="W274" s="156"/>
      <c r="X274" s="156" t="s">
        <v>383</v>
      </c>
      <c r="Y274" s="147"/>
      <c r="Z274" s="147"/>
      <c r="AA274" s="147"/>
      <c r="AB274" s="147"/>
      <c r="AC274" s="147"/>
      <c r="AD274" s="147"/>
      <c r="AE274" s="147"/>
      <c r="AF274" s="147" t="s">
        <v>384</v>
      </c>
      <c r="AG274" s="147"/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</row>
    <row r="275" spans="1:59" ht="22.5" outlineLevel="1" x14ac:dyDescent="0.2">
      <c r="A275" s="176">
        <v>256</v>
      </c>
      <c r="B275" s="177" t="s">
        <v>4072</v>
      </c>
      <c r="C275" s="186" t="s">
        <v>4073</v>
      </c>
      <c r="D275" s="178" t="s">
        <v>1957</v>
      </c>
      <c r="E275" s="179">
        <v>1</v>
      </c>
      <c r="F275" s="174"/>
      <c r="G275" s="181">
        <f t="shared" si="63"/>
        <v>0</v>
      </c>
      <c r="H275" s="157">
        <v>0</v>
      </c>
      <c r="I275" s="156">
        <f t="shared" si="64"/>
        <v>0</v>
      </c>
      <c r="J275" s="157">
        <v>1651.65</v>
      </c>
      <c r="K275" s="156">
        <f t="shared" si="65"/>
        <v>1651.65</v>
      </c>
      <c r="L275" s="156">
        <v>15</v>
      </c>
      <c r="M275" s="156">
        <f t="shared" si="66"/>
        <v>0</v>
      </c>
      <c r="N275" s="156">
        <v>0</v>
      </c>
      <c r="O275" s="156">
        <f t="shared" si="67"/>
        <v>0</v>
      </c>
      <c r="P275" s="156">
        <v>0</v>
      </c>
      <c r="Q275" s="156">
        <f t="shared" si="68"/>
        <v>0</v>
      </c>
      <c r="R275" s="156"/>
      <c r="S275" s="156" t="s">
        <v>485</v>
      </c>
      <c r="T275" s="156" t="s">
        <v>382</v>
      </c>
      <c r="U275" s="156">
        <v>0</v>
      </c>
      <c r="V275" s="156">
        <f t="shared" si="69"/>
        <v>0</v>
      </c>
      <c r="W275" s="156"/>
      <c r="X275" s="156" t="s">
        <v>383</v>
      </c>
      <c r="Y275" s="147"/>
      <c r="Z275" s="147"/>
      <c r="AA275" s="147"/>
      <c r="AB275" s="147"/>
      <c r="AC275" s="147"/>
      <c r="AD275" s="147"/>
      <c r="AE275" s="147"/>
      <c r="AF275" s="147" t="s">
        <v>384</v>
      </c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</row>
    <row r="276" spans="1:59" ht="22.5" outlineLevel="1" x14ac:dyDescent="0.2">
      <c r="A276" s="176">
        <v>257</v>
      </c>
      <c r="B276" s="177" t="s">
        <v>4074</v>
      </c>
      <c r="C276" s="186" t="s">
        <v>4075</v>
      </c>
      <c r="D276" s="178" t="s">
        <v>1957</v>
      </c>
      <c r="E276" s="179">
        <v>1</v>
      </c>
      <c r="F276" s="174"/>
      <c r="G276" s="181">
        <f t="shared" si="63"/>
        <v>0</v>
      </c>
      <c r="H276" s="157">
        <v>0</v>
      </c>
      <c r="I276" s="156">
        <f t="shared" si="64"/>
        <v>0</v>
      </c>
      <c r="J276" s="157">
        <v>1315.65</v>
      </c>
      <c r="K276" s="156">
        <f t="shared" si="65"/>
        <v>1315.65</v>
      </c>
      <c r="L276" s="156">
        <v>15</v>
      </c>
      <c r="M276" s="156">
        <f t="shared" si="66"/>
        <v>0</v>
      </c>
      <c r="N276" s="156">
        <v>0</v>
      </c>
      <c r="O276" s="156">
        <f t="shared" si="67"/>
        <v>0</v>
      </c>
      <c r="P276" s="156">
        <v>0</v>
      </c>
      <c r="Q276" s="156">
        <f t="shared" si="68"/>
        <v>0</v>
      </c>
      <c r="R276" s="156"/>
      <c r="S276" s="156" t="s">
        <v>485</v>
      </c>
      <c r="T276" s="156" t="s">
        <v>382</v>
      </c>
      <c r="U276" s="156">
        <v>0</v>
      </c>
      <c r="V276" s="156">
        <f t="shared" si="69"/>
        <v>0</v>
      </c>
      <c r="W276" s="156"/>
      <c r="X276" s="156" t="s">
        <v>383</v>
      </c>
      <c r="Y276" s="147"/>
      <c r="Z276" s="147"/>
      <c r="AA276" s="147"/>
      <c r="AB276" s="147"/>
      <c r="AC276" s="147"/>
      <c r="AD276" s="147"/>
      <c r="AE276" s="147"/>
      <c r="AF276" s="147" t="s">
        <v>384</v>
      </c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</row>
    <row r="277" spans="1:59" ht="22.5" outlineLevel="1" x14ac:dyDescent="0.2">
      <c r="A277" s="176">
        <v>258</v>
      </c>
      <c r="B277" s="177" t="s">
        <v>4076</v>
      </c>
      <c r="C277" s="186" t="s">
        <v>4077</v>
      </c>
      <c r="D277" s="178" t="s">
        <v>1957</v>
      </c>
      <c r="E277" s="179">
        <v>1</v>
      </c>
      <c r="F277" s="174"/>
      <c r="G277" s="181">
        <f t="shared" si="63"/>
        <v>0</v>
      </c>
      <c r="H277" s="157">
        <v>0</v>
      </c>
      <c r="I277" s="156">
        <f t="shared" si="64"/>
        <v>0</v>
      </c>
      <c r="J277" s="157">
        <v>1249.5</v>
      </c>
      <c r="K277" s="156">
        <f t="shared" si="65"/>
        <v>1249.5</v>
      </c>
      <c r="L277" s="156">
        <v>15</v>
      </c>
      <c r="M277" s="156">
        <f t="shared" si="66"/>
        <v>0</v>
      </c>
      <c r="N277" s="156">
        <v>0</v>
      </c>
      <c r="O277" s="156">
        <f t="shared" si="67"/>
        <v>0</v>
      </c>
      <c r="P277" s="156">
        <v>0</v>
      </c>
      <c r="Q277" s="156">
        <f t="shared" si="68"/>
        <v>0</v>
      </c>
      <c r="R277" s="156"/>
      <c r="S277" s="156" t="s">
        <v>485</v>
      </c>
      <c r="T277" s="156" t="s">
        <v>382</v>
      </c>
      <c r="U277" s="156">
        <v>0</v>
      </c>
      <c r="V277" s="156">
        <f t="shared" si="69"/>
        <v>0</v>
      </c>
      <c r="W277" s="156"/>
      <c r="X277" s="156" t="s">
        <v>383</v>
      </c>
      <c r="Y277" s="147"/>
      <c r="Z277" s="147"/>
      <c r="AA277" s="147"/>
      <c r="AB277" s="147"/>
      <c r="AC277" s="147"/>
      <c r="AD277" s="147"/>
      <c r="AE277" s="147"/>
      <c r="AF277" s="147" t="s">
        <v>384</v>
      </c>
      <c r="AG277" s="147"/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</row>
    <row r="278" spans="1:59" ht="22.5" outlineLevel="1" x14ac:dyDescent="0.2">
      <c r="A278" s="176">
        <v>259</v>
      </c>
      <c r="B278" s="177" t="s">
        <v>4078</v>
      </c>
      <c r="C278" s="186" t="s">
        <v>4079</v>
      </c>
      <c r="D278" s="178" t="s">
        <v>1957</v>
      </c>
      <c r="E278" s="179">
        <v>2</v>
      </c>
      <c r="F278" s="174"/>
      <c r="G278" s="181">
        <f t="shared" si="63"/>
        <v>0</v>
      </c>
      <c r="H278" s="157">
        <v>0</v>
      </c>
      <c r="I278" s="156">
        <f t="shared" si="64"/>
        <v>0</v>
      </c>
      <c r="J278" s="157">
        <v>971.25</v>
      </c>
      <c r="K278" s="156">
        <f t="shared" si="65"/>
        <v>1942.5</v>
      </c>
      <c r="L278" s="156">
        <v>15</v>
      </c>
      <c r="M278" s="156">
        <f t="shared" si="66"/>
        <v>0</v>
      </c>
      <c r="N278" s="156">
        <v>0</v>
      </c>
      <c r="O278" s="156">
        <f t="shared" si="67"/>
        <v>0</v>
      </c>
      <c r="P278" s="156">
        <v>0</v>
      </c>
      <c r="Q278" s="156">
        <f t="shared" si="68"/>
        <v>0</v>
      </c>
      <c r="R278" s="156"/>
      <c r="S278" s="156" t="s">
        <v>485</v>
      </c>
      <c r="T278" s="156" t="s">
        <v>382</v>
      </c>
      <c r="U278" s="156">
        <v>0</v>
      </c>
      <c r="V278" s="156">
        <f t="shared" si="69"/>
        <v>0</v>
      </c>
      <c r="W278" s="156"/>
      <c r="X278" s="156" t="s">
        <v>383</v>
      </c>
      <c r="Y278" s="147"/>
      <c r="Z278" s="147"/>
      <c r="AA278" s="147"/>
      <c r="AB278" s="147"/>
      <c r="AC278" s="147"/>
      <c r="AD278" s="147"/>
      <c r="AE278" s="147"/>
      <c r="AF278" s="147" t="s">
        <v>384</v>
      </c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</row>
    <row r="279" spans="1:59" ht="22.5" outlineLevel="1" x14ac:dyDescent="0.2">
      <c r="A279" s="176">
        <v>260</v>
      </c>
      <c r="B279" s="177" t="s">
        <v>4080</v>
      </c>
      <c r="C279" s="186" t="s">
        <v>4081</v>
      </c>
      <c r="D279" s="178" t="s">
        <v>1957</v>
      </c>
      <c r="E279" s="179">
        <v>1</v>
      </c>
      <c r="F279" s="174"/>
      <c r="G279" s="181">
        <f t="shared" si="63"/>
        <v>0</v>
      </c>
      <c r="H279" s="157">
        <v>0</v>
      </c>
      <c r="I279" s="156">
        <f t="shared" si="64"/>
        <v>0</v>
      </c>
      <c r="J279" s="157">
        <v>998.55</v>
      </c>
      <c r="K279" s="156">
        <f t="shared" si="65"/>
        <v>998.55</v>
      </c>
      <c r="L279" s="156">
        <v>15</v>
      </c>
      <c r="M279" s="156">
        <f t="shared" si="66"/>
        <v>0</v>
      </c>
      <c r="N279" s="156">
        <v>0</v>
      </c>
      <c r="O279" s="156">
        <f t="shared" si="67"/>
        <v>0</v>
      </c>
      <c r="P279" s="156">
        <v>0</v>
      </c>
      <c r="Q279" s="156">
        <f t="shared" si="68"/>
        <v>0</v>
      </c>
      <c r="R279" s="156"/>
      <c r="S279" s="156" t="s">
        <v>485</v>
      </c>
      <c r="T279" s="156" t="s">
        <v>382</v>
      </c>
      <c r="U279" s="156">
        <v>0</v>
      </c>
      <c r="V279" s="156">
        <f t="shared" si="69"/>
        <v>0</v>
      </c>
      <c r="W279" s="156"/>
      <c r="X279" s="156" t="s">
        <v>383</v>
      </c>
      <c r="Y279" s="147"/>
      <c r="Z279" s="147"/>
      <c r="AA279" s="147"/>
      <c r="AB279" s="147"/>
      <c r="AC279" s="147"/>
      <c r="AD279" s="147"/>
      <c r="AE279" s="147"/>
      <c r="AF279" s="147" t="s">
        <v>384</v>
      </c>
      <c r="AG279" s="147"/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</row>
    <row r="280" spans="1:59" ht="22.5" outlineLevel="1" x14ac:dyDescent="0.2">
      <c r="A280" s="176">
        <v>261</v>
      </c>
      <c r="B280" s="177" t="s">
        <v>4082</v>
      </c>
      <c r="C280" s="186" t="s">
        <v>4083</v>
      </c>
      <c r="D280" s="178" t="s">
        <v>1957</v>
      </c>
      <c r="E280" s="179">
        <v>1</v>
      </c>
      <c r="F280" s="174"/>
      <c r="G280" s="181">
        <f t="shared" si="63"/>
        <v>0</v>
      </c>
      <c r="H280" s="157">
        <v>0</v>
      </c>
      <c r="I280" s="156">
        <f t="shared" si="64"/>
        <v>0</v>
      </c>
      <c r="J280" s="157">
        <v>933.45</v>
      </c>
      <c r="K280" s="156">
        <f t="shared" si="65"/>
        <v>933.45</v>
      </c>
      <c r="L280" s="156">
        <v>15</v>
      </c>
      <c r="M280" s="156">
        <f t="shared" si="66"/>
        <v>0</v>
      </c>
      <c r="N280" s="156">
        <v>0</v>
      </c>
      <c r="O280" s="156">
        <f t="shared" si="67"/>
        <v>0</v>
      </c>
      <c r="P280" s="156">
        <v>0</v>
      </c>
      <c r="Q280" s="156">
        <f t="shared" si="68"/>
        <v>0</v>
      </c>
      <c r="R280" s="156"/>
      <c r="S280" s="156" t="s">
        <v>485</v>
      </c>
      <c r="T280" s="156" t="s">
        <v>382</v>
      </c>
      <c r="U280" s="156">
        <v>0</v>
      </c>
      <c r="V280" s="156">
        <f t="shared" si="69"/>
        <v>0</v>
      </c>
      <c r="W280" s="156"/>
      <c r="X280" s="156" t="s">
        <v>383</v>
      </c>
      <c r="Y280" s="147"/>
      <c r="Z280" s="147"/>
      <c r="AA280" s="147"/>
      <c r="AB280" s="147"/>
      <c r="AC280" s="147"/>
      <c r="AD280" s="147"/>
      <c r="AE280" s="147"/>
      <c r="AF280" s="147" t="s">
        <v>384</v>
      </c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</row>
    <row r="281" spans="1:59" ht="22.5" outlineLevel="1" x14ac:dyDescent="0.2">
      <c r="A281" s="176">
        <v>262</v>
      </c>
      <c r="B281" s="177" t="s">
        <v>4084</v>
      </c>
      <c r="C281" s="186" t="s">
        <v>4085</v>
      </c>
      <c r="D281" s="178" t="s">
        <v>1957</v>
      </c>
      <c r="E281" s="179">
        <v>1</v>
      </c>
      <c r="F281" s="174"/>
      <c r="G281" s="181">
        <f t="shared" si="63"/>
        <v>0</v>
      </c>
      <c r="H281" s="157">
        <v>0</v>
      </c>
      <c r="I281" s="156">
        <f t="shared" si="64"/>
        <v>0</v>
      </c>
      <c r="J281" s="157">
        <v>933.45</v>
      </c>
      <c r="K281" s="156">
        <f t="shared" si="65"/>
        <v>933.45</v>
      </c>
      <c r="L281" s="156">
        <v>15</v>
      </c>
      <c r="M281" s="156">
        <f t="shared" si="66"/>
        <v>0</v>
      </c>
      <c r="N281" s="156">
        <v>0</v>
      </c>
      <c r="O281" s="156">
        <f t="shared" si="67"/>
        <v>0</v>
      </c>
      <c r="P281" s="156">
        <v>0</v>
      </c>
      <c r="Q281" s="156">
        <f t="shared" si="68"/>
        <v>0</v>
      </c>
      <c r="R281" s="156"/>
      <c r="S281" s="156" t="s">
        <v>485</v>
      </c>
      <c r="T281" s="156" t="s">
        <v>382</v>
      </c>
      <c r="U281" s="156">
        <v>0</v>
      </c>
      <c r="V281" s="156">
        <f t="shared" si="69"/>
        <v>0</v>
      </c>
      <c r="W281" s="156"/>
      <c r="X281" s="156" t="s">
        <v>383</v>
      </c>
      <c r="Y281" s="147"/>
      <c r="Z281" s="147"/>
      <c r="AA281" s="147"/>
      <c r="AB281" s="147"/>
      <c r="AC281" s="147"/>
      <c r="AD281" s="147"/>
      <c r="AE281" s="147"/>
      <c r="AF281" s="147" t="s">
        <v>384</v>
      </c>
      <c r="AG281" s="147"/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</row>
    <row r="282" spans="1:59" ht="22.5" outlineLevel="1" x14ac:dyDescent="0.2">
      <c r="A282" s="176">
        <v>263</v>
      </c>
      <c r="B282" s="177" t="s">
        <v>4086</v>
      </c>
      <c r="C282" s="186" t="s">
        <v>4087</v>
      </c>
      <c r="D282" s="178" t="s">
        <v>1957</v>
      </c>
      <c r="E282" s="179">
        <v>1</v>
      </c>
      <c r="F282" s="174"/>
      <c r="G282" s="181">
        <f t="shared" si="63"/>
        <v>0</v>
      </c>
      <c r="H282" s="157">
        <v>0</v>
      </c>
      <c r="I282" s="156">
        <f t="shared" si="64"/>
        <v>0</v>
      </c>
      <c r="J282" s="157">
        <v>904.05</v>
      </c>
      <c r="K282" s="156">
        <f t="shared" si="65"/>
        <v>904.05</v>
      </c>
      <c r="L282" s="156">
        <v>15</v>
      </c>
      <c r="M282" s="156">
        <f t="shared" si="66"/>
        <v>0</v>
      </c>
      <c r="N282" s="156">
        <v>0</v>
      </c>
      <c r="O282" s="156">
        <f t="shared" si="67"/>
        <v>0</v>
      </c>
      <c r="P282" s="156">
        <v>0</v>
      </c>
      <c r="Q282" s="156">
        <f t="shared" si="68"/>
        <v>0</v>
      </c>
      <c r="R282" s="156"/>
      <c r="S282" s="156" t="s">
        <v>485</v>
      </c>
      <c r="T282" s="156" t="s">
        <v>382</v>
      </c>
      <c r="U282" s="156">
        <v>0</v>
      </c>
      <c r="V282" s="156">
        <f t="shared" si="69"/>
        <v>0</v>
      </c>
      <c r="W282" s="156"/>
      <c r="X282" s="156" t="s">
        <v>383</v>
      </c>
      <c r="Y282" s="147"/>
      <c r="Z282" s="147"/>
      <c r="AA282" s="147"/>
      <c r="AB282" s="147"/>
      <c r="AC282" s="147"/>
      <c r="AD282" s="147"/>
      <c r="AE282" s="147"/>
      <c r="AF282" s="147" t="s">
        <v>384</v>
      </c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</row>
    <row r="283" spans="1:59" ht="22.5" outlineLevel="1" x14ac:dyDescent="0.2">
      <c r="A283" s="176">
        <v>264</v>
      </c>
      <c r="B283" s="177" t="s">
        <v>4088</v>
      </c>
      <c r="C283" s="186" t="s">
        <v>4089</v>
      </c>
      <c r="D283" s="178" t="s">
        <v>1957</v>
      </c>
      <c r="E283" s="179">
        <v>1</v>
      </c>
      <c r="F283" s="174"/>
      <c r="G283" s="181">
        <f t="shared" si="63"/>
        <v>0</v>
      </c>
      <c r="H283" s="157">
        <v>0</v>
      </c>
      <c r="I283" s="156">
        <f t="shared" si="64"/>
        <v>0</v>
      </c>
      <c r="J283" s="157">
        <v>904.05</v>
      </c>
      <c r="K283" s="156">
        <f t="shared" si="65"/>
        <v>904.05</v>
      </c>
      <c r="L283" s="156">
        <v>15</v>
      </c>
      <c r="M283" s="156">
        <f t="shared" si="66"/>
        <v>0</v>
      </c>
      <c r="N283" s="156">
        <v>0</v>
      </c>
      <c r="O283" s="156">
        <f t="shared" si="67"/>
        <v>0</v>
      </c>
      <c r="P283" s="156">
        <v>0</v>
      </c>
      <c r="Q283" s="156">
        <f t="shared" si="68"/>
        <v>0</v>
      </c>
      <c r="R283" s="156"/>
      <c r="S283" s="156" t="s">
        <v>485</v>
      </c>
      <c r="T283" s="156" t="s">
        <v>382</v>
      </c>
      <c r="U283" s="156">
        <v>0</v>
      </c>
      <c r="V283" s="156">
        <f t="shared" si="69"/>
        <v>0</v>
      </c>
      <c r="W283" s="156"/>
      <c r="X283" s="156" t="s">
        <v>383</v>
      </c>
      <c r="Y283" s="147"/>
      <c r="Z283" s="147"/>
      <c r="AA283" s="147"/>
      <c r="AB283" s="147"/>
      <c r="AC283" s="147"/>
      <c r="AD283" s="147"/>
      <c r="AE283" s="147"/>
      <c r="AF283" s="147" t="s">
        <v>384</v>
      </c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</row>
    <row r="284" spans="1:59" ht="22.5" outlineLevel="1" x14ac:dyDescent="0.2">
      <c r="A284" s="176">
        <v>265</v>
      </c>
      <c r="B284" s="177" t="s">
        <v>4090</v>
      </c>
      <c r="C284" s="186" t="s">
        <v>4091</v>
      </c>
      <c r="D284" s="178" t="s">
        <v>1957</v>
      </c>
      <c r="E284" s="179">
        <v>1</v>
      </c>
      <c r="F284" s="174"/>
      <c r="G284" s="181">
        <f t="shared" si="63"/>
        <v>0</v>
      </c>
      <c r="H284" s="157">
        <v>0</v>
      </c>
      <c r="I284" s="156">
        <f t="shared" si="64"/>
        <v>0</v>
      </c>
      <c r="J284" s="157">
        <v>884.1</v>
      </c>
      <c r="K284" s="156">
        <f t="shared" si="65"/>
        <v>884.1</v>
      </c>
      <c r="L284" s="156">
        <v>15</v>
      </c>
      <c r="M284" s="156">
        <f t="shared" si="66"/>
        <v>0</v>
      </c>
      <c r="N284" s="156">
        <v>0</v>
      </c>
      <c r="O284" s="156">
        <f t="shared" si="67"/>
        <v>0</v>
      </c>
      <c r="P284" s="156">
        <v>0</v>
      </c>
      <c r="Q284" s="156">
        <f t="shared" si="68"/>
        <v>0</v>
      </c>
      <c r="R284" s="156"/>
      <c r="S284" s="156" t="s">
        <v>485</v>
      </c>
      <c r="T284" s="156" t="s">
        <v>382</v>
      </c>
      <c r="U284" s="156">
        <v>0</v>
      </c>
      <c r="V284" s="156">
        <f t="shared" si="69"/>
        <v>0</v>
      </c>
      <c r="W284" s="156"/>
      <c r="X284" s="156" t="s">
        <v>383</v>
      </c>
      <c r="Y284" s="147"/>
      <c r="Z284" s="147"/>
      <c r="AA284" s="147"/>
      <c r="AB284" s="147"/>
      <c r="AC284" s="147"/>
      <c r="AD284" s="147"/>
      <c r="AE284" s="147"/>
      <c r="AF284" s="147" t="s">
        <v>384</v>
      </c>
      <c r="AG284" s="147"/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</row>
    <row r="285" spans="1:59" ht="56.25" outlineLevel="1" x14ac:dyDescent="0.2">
      <c r="A285" s="176">
        <v>266</v>
      </c>
      <c r="B285" s="177" t="s">
        <v>4092</v>
      </c>
      <c r="C285" s="186" t="s">
        <v>4093</v>
      </c>
      <c r="D285" s="178" t="s">
        <v>1957</v>
      </c>
      <c r="E285" s="179">
        <v>2</v>
      </c>
      <c r="F285" s="174"/>
      <c r="G285" s="181">
        <f t="shared" si="63"/>
        <v>0</v>
      </c>
      <c r="H285" s="157">
        <v>0</v>
      </c>
      <c r="I285" s="156">
        <f t="shared" si="64"/>
        <v>0</v>
      </c>
      <c r="J285" s="157">
        <v>11282.25</v>
      </c>
      <c r="K285" s="156">
        <f t="shared" si="65"/>
        <v>22564.5</v>
      </c>
      <c r="L285" s="156">
        <v>15</v>
      </c>
      <c r="M285" s="156">
        <f t="shared" si="66"/>
        <v>0</v>
      </c>
      <c r="N285" s="156">
        <v>0</v>
      </c>
      <c r="O285" s="156">
        <f t="shared" si="67"/>
        <v>0</v>
      </c>
      <c r="P285" s="156">
        <v>0</v>
      </c>
      <c r="Q285" s="156">
        <f t="shared" si="68"/>
        <v>0</v>
      </c>
      <c r="R285" s="156"/>
      <c r="S285" s="156" t="s">
        <v>485</v>
      </c>
      <c r="T285" s="156" t="s">
        <v>382</v>
      </c>
      <c r="U285" s="156">
        <v>0</v>
      </c>
      <c r="V285" s="156">
        <f t="shared" si="69"/>
        <v>0</v>
      </c>
      <c r="W285" s="156"/>
      <c r="X285" s="156" t="s">
        <v>383</v>
      </c>
      <c r="Y285" s="147"/>
      <c r="Z285" s="147"/>
      <c r="AA285" s="147"/>
      <c r="AB285" s="147"/>
      <c r="AC285" s="147"/>
      <c r="AD285" s="147"/>
      <c r="AE285" s="147"/>
      <c r="AF285" s="147" t="s">
        <v>384</v>
      </c>
      <c r="AG285" s="147"/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</row>
    <row r="286" spans="1:59" ht="56.25" outlineLevel="1" x14ac:dyDescent="0.2">
      <c r="A286" s="170">
        <v>267</v>
      </c>
      <c r="B286" s="171" t="s">
        <v>4094</v>
      </c>
      <c r="C286" s="184" t="s">
        <v>4095</v>
      </c>
      <c r="D286" s="172" t="s">
        <v>1957</v>
      </c>
      <c r="E286" s="173">
        <v>1</v>
      </c>
      <c r="F286" s="174"/>
      <c r="G286" s="175">
        <f t="shared" si="63"/>
        <v>0</v>
      </c>
      <c r="H286" s="157">
        <v>0</v>
      </c>
      <c r="I286" s="156">
        <f t="shared" si="64"/>
        <v>0</v>
      </c>
      <c r="J286" s="157">
        <v>88095</v>
      </c>
      <c r="K286" s="156">
        <f t="shared" si="65"/>
        <v>88095</v>
      </c>
      <c r="L286" s="156">
        <v>15</v>
      </c>
      <c r="M286" s="156">
        <f t="shared" si="66"/>
        <v>0</v>
      </c>
      <c r="N286" s="156">
        <v>0</v>
      </c>
      <c r="O286" s="156">
        <f t="shared" si="67"/>
        <v>0</v>
      </c>
      <c r="P286" s="156">
        <v>0</v>
      </c>
      <c r="Q286" s="156">
        <f t="shared" si="68"/>
        <v>0</v>
      </c>
      <c r="R286" s="156"/>
      <c r="S286" s="156" t="s">
        <v>485</v>
      </c>
      <c r="T286" s="156" t="s">
        <v>382</v>
      </c>
      <c r="U286" s="156">
        <v>0</v>
      </c>
      <c r="V286" s="156">
        <f t="shared" si="69"/>
        <v>0</v>
      </c>
      <c r="W286" s="156"/>
      <c r="X286" s="156" t="s">
        <v>383</v>
      </c>
      <c r="Y286" s="147"/>
      <c r="Z286" s="147"/>
      <c r="AA286" s="147"/>
      <c r="AB286" s="147"/>
      <c r="AC286" s="147"/>
      <c r="AD286" s="147"/>
      <c r="AE286" s="147"/>
      <c r="AF286" s="147" t="s">
        <v>384</v>
      </c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</row>
    <row r="287" spans="1:59" outlineLevel="1" x14ac:dyDescent="0.2">
      <c r="A287" s="154"/>
      <c r="B287" s="155"/>
      <c r="C287" s="249" t="s">
        <v>4096</v>
      </c>
      <c r="D287" s="250"/>
      <c r="E287" s="250"/>
      <c r="F287" s="250"/>
      <c r="G287" s="250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47"/>
      <c r="Z287" s="147"/>
      <c r="AA287" s="147"/>
      <c r="AB287" s="147"/>
      <c r="AC287" s="147"/>
      <c r="AD287" s="147"/>
      <c r="AE287" s="147"/>
      <c r="AF287" s="147" t="s">
        <v>655</v>
      </c>
      <c r="AG287" s="147"/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</row>
    <row r="288" spans="1:59" ht="56.25" outlineLevel="1" x14ac:dyDescent="0.2">
      <c r="A288" s="170">
        <v>268</v>
      </c>
      <c r="B288" s="171" t="s">
        <v>4097</v>
      </c>
      <c r="C288" s="184" t="s">
        <v>4098</v>
      </c>
      <c r="D288" s="172" t="s">
        <v>1957</v>
      </c>
      <c r="E288" s="173">
        <v>1</v>
      </c>
      <c r="F288" s="174"/>
      <c r="G288" s="175">
        <f>ROUND(E288*F288,2)</f>
        <v>0</v>
      </c>
      <c r="H288" s="157">
        <v>0</v>
      </c>
      <c r="I288" s="156">
        <f>ROUND(E288*H288,2)</f>
        <v>0</v>
      </c>
      <c r="J288" s="157">
        <v>85365</v>
      </c>
      <c r="K288" s="156">
        <f>ROUND(E288*J288,2)</f>
        <v>85365</v>
      </c>
      <c r="L288" s="156">
        <v>15</v>
      </c>
      <c r="M288" s="156">
        <f>G288*(1+L288/100)</f>
        <v>0</v>
      </c>
      <c r="N288" s="156">
        <v>0</v>
      </c>
      <c r="O288" s="156">
        <f>ROUND(E288*N288,2)</f>
        <v>0</v>
      </c>
      <c r="P288" s="156">
        <v>0</v>
      </c>
      <c r="Q288" s="156">
        <f>ROUND(E288*P288,2)</f>
        <v>0</v>
      </c>
      <c r="R288" s="156"/>
      <c r="S288" s="156" t="s">
        <v>485</v>
      </c>
      <c r="T288" s="156" t="s">
        <v>382</v>
      </c>
      <c r="U288" s="156">
        <v>0</v>
      </c>
      <c r="V288" s="156">
        <f>ROUND(E288*U288,2)</f>
        <v>0</v>
      </c>
      <c r="W288" s="156"/>
      <c r="X288" s="156" t="s">
        <v>383</v>
      </c>
      <c r="Y288" s="147"/>
      <c r="Z288" s="147"/>
      <c r="AA288" s="147"/>
      <c r="AB288" s="147"/>
      <c r="AC288" s="147"/>
      <c r="AD288" s="147"/>
      <c r="AE288" s="147"/>
      <c r="AF288" s="147" t="s">
        <v>384</v>
      </c>
      <c r="AG288" s="147"/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</row>
    <row r="289" spans="1:59" outlineLevel="1" x14ac:dyDescent="0.2">
      <c r="A289" s="154"/>
      <c r="B289" s="155"/>
      <c r="C289" s="249" t="s">
        <v>4099</v>
      </c>
      <c r="D289" s="250"/>
      <c r="E289" s="250"/>
      <c r="F289" s="250"/>
      <c r="G289" s="250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47"/>
      <c r="Z289" s="147"/>
      <c r="AA289" s="147"/>
      <c r="AB289" s="147"/>
      <c r="AC289" s="147"/>
      <c r="AD289" s="147"/>
      <c r="AE289" s="147"/>
      <c r="AF289" s="147" t="s">
        <v>655</v>
      </c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</row>
    <row r="290" spans="1:59" ht="56.25" outlineLevel="1" x14ac:dyDescent="0.2">
      <c r="A290" s="170">
        <v>269</v>
      </c>
      <c r="B290" s="171" t="s">
        <v>4100</v>
      </c>
      <c r="C290" s="184" t="s">
        <v>4101</v>
      </c>
      <c r="D290" s="172" t="s">
        <v>1957</v>
      </c>
      <c r="E290" s="173">
        <v>1</v>
      </c>
      <c r="F290" s="174"/>
      <c r="G290" s="175">
        <f>ROUND(E290*F290,2)</f>
        <v>0</v>
      </c>
      <c r="H290" s="157">
        <v>0</v>
      </c>
      <c r="I290" s="156">
        <f>ROUND(E290*H290,2)</f>
        <v>0</v>
      </c>
      <c r="J290" s="157">
        <v>57435</v>
      </c>
      <c r="K290" s="156">
        <f>ROUND(E290*J290,2)</f>
        <v>57435</v>
      </c>
      <c r="L290" s="156">
        <v>15</v>
      </c>
      <c r="M290" s="156">
        <f>G290*(1+L290/100)</f>
        <v>0</v>
      </c>
      <c r="N290" s="156">
        <v>0</v>
      </c>
      <c r="O290" s="156">
        <f>ROUND(E290*N290,2)</f>
        <v>0</v>
      </c>
      <c r="P290" s="156">
        <v>0</v>
      </c>
      <c r="Q290" s="156">
        <f>ROUND(E290*P290,2)</f>
        <v>0</v>
      </c>
      <c r="R290" s="156"/>
      <c r="S290" s="156" t="s">
        <v>485</v>
      </c>
      <c r="T290" s="156" t="s">
        <v>382</v>
      </c>
      <c r="U290" s="156">
        <v>0</v>
      </c>
      <c r="V290" s="156">
        <f>ROUND(E290*U290,2)</f>
        <v>0</v>
      </c>
      <c r="W290" s="156"/>
      <c r="X290" s="156" t="s">
        <v>383</v>
      </c>
      <c r="Y290" s="147"/>
      <c r="Z290" s="147"/>
      <c r="AA290" s="147"/>
      <c r="AB290" s="147"/>
      <c r="AC290" s="147"/>
      <c r="AD290" s="147"/>
      <c r="AE290" s="147"/>
      <c r="AF290" s="147" t="s">
        <v>384</v>
      </c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</row>
    <row r="291" spans="1:59" outlineLevel="1" x14ac:dyDescent="0.2">
      <c r="A291" s="154"/>
      <c r="B291" s="155"/>
      <c r="C291" s="249" t="s">
        <v>4102</v>
      </c>
      <c r="D291" s="250"/>
      <c r="E291" s="250"/>
      <c r="F291" s="250"/>
      <c r="G291" s="250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47"/>
      <c r="Z291" s="147"/>
      <c r="AA291" s="147"/>
      <c r="AB291" s="147"/>
      <c r="AC291" s="147"/>
      <c r="AD291" s="147"/>
      <c r="AE291" s="147"/>
      <c r="AF291" s="147" t="s">
        <v>655</v>
      </c>
      <c r="AG291" s="147"/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</row>
    <row r="292" spans="1:59" ht="56.25" outlineLevel="1" x14ac:dyDescent="0.2">
      <c r="A292" s="170">
        <v>270</v>
      </c>
      <c r="B292" s="171" t="s">
        <v>4103</v>
      </c>
      <c r="C292" s="184" t="s">
        <v>4104</v>
      </c>
      <c r="D292" s="172" t="s">
        <v>1957</v>
      </c>
      <c r="E292" s="173">
        <v>1</v>
      </c>
      <c r="F292" s="174"/>
      <c r="G292" s="175">
        <f>ROUND(E292*F292,2)</f>
        <v>0</v>
      </c>
      <c r="H292" s="157">
        <v>0</v>
      </c>
      <c r="I292" s="156">
        <f>ROUND(E292*H292,2)</f>
        <v>0</v>
      </c>
      <c r="J292" s="157">
        <v>57435</v>
      </c>
      <c r="K292" s="156">
        <f>ROUND(E292*J292,2)</f>
        <v>57435</v>
      </c>
      <c r="L292" s="156">
        <v>15</v>
      </c>
      <c r="M292" s="156">
        <f>G292*(1+L292/100)</f>
        <v>0</v>
      </c>
      <c r="N292" s="156">
        <v>0</v>
      </c>
      <c r="O292" s="156">
        <f>ROUND(E292*N292,2)</f>
        <v>0</v>
      </c>
      <c r="P292" s="156">
        <v>0</v>
      </c>
      <c r="Q292" s="156">
        <f>ROUND(E292*P292,2)</f>
        <v>0</v>
      </c>
      <c r="R292" s="156"/>
      <c r="S292" s="156" t="s">
        <v>485</v>
      </c>
      <c r="T292" s="156" t="s">
        <v>382</v>
      </c>
      <c r="U292" s="156">
        <v>0</v>
      </c>
      <c r="V292" s="156">
        <f>ROUND(E292*U292,2)</f>
        <v>0</v>
      </c>
      <c r="W292" s="156"/>
      <c r="X292" s="156" t="s">
        <v>383</v>
      </c>
      <c r="Y292" s="147"/>
      <c r="Z292" s="147"/>
      <c r="AA292" s="147"/>
      <c r="AB292" s="147"/>
      <c r="AC292" s="147"/>
      <c r="AD292" s="147"/>
      <c r="AE292" s="147"/>
      <c r="AF292" s="147" t="s">
        <v>384</v>
      </c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</row>
    <row r="293" spans="1:59" outlineLevel="1" x14ac:dyDescent="0.2">
      <c r="A293" s="154"/>
      <c r="B293" s="155"/>
      <c r="C293" s="249" t="s">
        <v>4105</v>
      </c>
      <c r="D293" s="250"/>
      <c r="E293" s="250"/>
      <c r="F293" s="250"/>
      <c r="G293" s="250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47"/>
      <c r="Z293" s="147"/>
      <c r="AA293" s="147"/>
      <c r="AB293" s="147"/>
      <c r="AC293" s="147"/>
      <c r="AD293" s="147"/>
      <c r="AE293" s="147"/>
      <c r="AF293" s="147" t="s">
        <v>655</v>
      </c>
      <c r="AG293" s="147"/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</row>
    <row r="294" spans="1:59" ht="22.5" outlineLevel="1" x14ac:dyDescent="0.2">
      <c r="A294" s="176">
        <v>271</v>
      </c>
      <c r="B294" s="177" t="s">
        <v>4106</v>
      </c>
      <c r="C294" s="186" t="s">
        <v>4107</v>
      </c>
      <c r="D294" s="178" t="s">
        <v>1957</v>
      </c>
      <c r="E294" s="179">
        <v>4</v>
      </c>
      <c r="F294" s="174"/>
      <c r="G294" s="181">
        <f>ROUND(E294*F294,2)</f>
        <v>0</v>
      </c>
      <c r="H294" s="157">
        <v>0</v>
      </c>
      <c r="I294" s="156">
        <f>ROUND(E294*H294,2)</f>
        <v>0</v>
      </c>
      <c r="J294" s="157">
        <v>1575</v>
      </c>
      <c r="K294" s="156">
        <f>ROUND(E294*J294,2)</f>
        <v>6300</v>
      </c>
      <c r="L294" s="156">
        <v>15</v>
      </c>
      <c r="M294" s="156">
        <f>G294*(1+L294/100)</f>
        <v>0</v>
      </c>
      <c r="N294" s="156">
        <v>0</v>
      </c>
      <c r="O294" s="156">
        <f>ROUND(E294*N294,2)</f>
        <v>0</v>
      </c>
      <c r="P294" s="156">
        <v>0</v>
      </c>
      <c r="Q294" s="156">
        <f>ROUND(E294*P294,2)</f>
        <v>0</v>
      </c>
      <c r="R294" s="156"/>
      <c r="S294" s="156" t="s">
        <v>485</v>
      </c>
      <c r="T294" s="156" t="s">
        <v>382</v>
      </c>
      <c r="U294" s="156">
        <v>0</v>
      </c>
      <c r="V294" s="156">
        <f>ROUND(E294*U294,2)</f>
        <v>0</v>
      </c>
      <c r="W294" s="156"/>
      <c r="X294" s="156" t="s">
        <v>383</v>
      </c>
      <c r="Y294" s="147"/>
      <c r="Z294" s="147"/>
      <c r="AA294" s="147"/>
      <c r="AB294" s="147"/>
      <c r="AC294" s="147"/>
      <c r="AD294" s="147"/>
      <c r="AE294" s="147"/>
      <c r="AF294" s="147" t="s">
        <v>384</v>
      </c>
      <c r="AG294" s="147"/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</row>
    <row r="295" spans="1:59" ht="33.75" outlineLevel="1" x14ac:dyDescent="0.2">
      <c r="A295" s="176">
        <v>272</v>
      </c>
      <c r="B295" s="177" t="s">
        <v>4108</v>
      </c>
      <c r="C295" s="186" t="s">
        <v>4109</v>
      </c>
      <c r="D295" s="178" t="s">
        <v>1957</v>
      </c>
      <c r="E295" s="179">
        <v>1</v>
      </c>
      <c r="F295" s="174"/>
      <c r="G295" s="181">
        <f>ROUND(E295*F295,2)</f>
        <v>0</v>
      </c>
      <c r="H295" s="157">
        <v>0</v>
      </c>
      <c r="I295" s="156">
        <f>ROUND(E295*H295,2)</f>
        <v>0</v>
      </c>
      <c r="J295" s="157">
        <v>23205</v>
      </c>
      <c r="K295" s="156">
        <f>ROUND(E295*J295,2)</f>
        <v>23205</v>
      </c>
      <c r="L295" s="156">
        <v>15</v>
      </c>
      <c r="M295" s="156">
        <f>G295*(1+L295/100)</f>
        <v>0</v>
      </c>
      <c r="N295" s="156">
        <v>0</v>
      </c>
      <c r="O295" s="156">
        <f>ROUND(E295*N295,2)</f>
        <v>0</v>
      </c>
      <c r="P295" s="156">
        <v>0</v>
      </c>
      <c r="Q295" s="156">
        <f>ROUND(E295*P295,2)</f>
        <v>0</v>
      </c>
      <c r="R295" s="156"/>
      <c r="S295" s="156" t="s">
        <v>485</v>
      </c>
      <c r="T295" s="156" t="s">
        <v>382</v>
      </c>
      <c r="U295" s="156">
        <v>0</v>
      </c>
      <c r="V295" s="156">
        <f>ROUND(E295*U295,2)</f>
        <v>0</v>
      </c>
      <c r="W295" s="156"/>
      <c r="X295" s="156" t="s">
        <v>383</v>
      </c>
      <c r="Y295" s="147"/>
      <c r="Z295" s="147"/>
      <c r="AA295" s="147"/>
      <c r="AB295" s="147"/>
      <c r="AC295" s="147"/>
      <c r="AD295" s="147"/>
      <c r="AE295" s="147"/>
      <c r="AF295" s="147" t="s">
        <v>384</v>
      </c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</row>
    <row r="296" spans="1:59" ht="56.25" outlineLevel="1" x14ac:dyDescent="0.2">
      <c r="A296" s="170">
        <v>273</v>
      </c>
      <c r="B296" s="171" t="s">
        <v>4110</v>
      </c>
      <c r="C296" s="184" t="s">
        <v>4111</v>
      </c>
      <c r="D296" s="172" t="s">
        <v>1957</v>
      </c>
      <c r="E296" s="173">
        <v>1</v>
      </c>
      <c r="F296" s="174"/>
      <c r="G296" s="175">
        <f>ROUND(E296*F296,2)</f>
        <v>0</v>
      </c>
      <c r="H296" s="157">
        <v>0</v>
      </c>
      <c r="I296" s="156">
        <f>ROUND(E296*H296,2)</f>
        <v>0</v>
      </c>
      <c r="J296" s="157">
        <v>4386.8999999999996</v>
      </c>
      <c r="K296" s="156">
        <f>ROUND(E296*J296,2)</f>
        <v>4386.8999999999996</v>
      </c>
      <c r="L296" s="156">
        <v>15</v>
      </c>
      <c r="M296" s="156">
        <f>G296*(1+L296/100)</f>
        <v>0</v>
      </c>
      <c r="N296" s="156">
        <v>0</v>
      </c>
      <c r="O296" s="156">
        <f>ROUND(E296*N296,2)</f>
        <v>0</v>
      </c>
      <c r="P296" s="156">
        <v>0</v>
      </c>
      <c r="Q296" s="156">
        <f>ROUND(E296*P296,2)</f>
        <v>0</v>
      </c>
      <c r="R296" s="156"/>
      <c r="S296" s="156" t="s">
        <v>485</v>
      </c>
      <c r="T296" s="156" t="s">
        <v>382</v>
      </c>
      <c r="U296" s="156">
        <v>0</v>
      </c>
      <c r="V296" s="156">
        <f>ROUND(E296*U296,2)</f>
        <v>0</v>
      </c>
      <c r="W296" s="156"/>
      <c r="X296" s="156" t="s">
        <v>383</v>
      </c>
      <c r="Y296" s="147"/>
      <c r="Z296" s="147"/>
      <c r="AA296" s="147"/>
      <c r="AB296" s="147"/>
      <c r="AC296" s="147"/>
      <c r="AD296" s="147"/>
      <c r="AE296" s="147"/>
      <c r="AF296" s="147" t="s">
        <v>384</v>
      </c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</row>
    <row r="297" spans="1:59" outlineLevel="1" x14ac:dyDescent="0.2">
      <c r="A297" s="154"/>
      <c r="B297" s="155"/>
      <c r="C297" s="249" t="s">
        <v>4112</v>
      </c>
      <c r="D297" s="250"/>
      <c r="E297" s="250"/>
      <c r="F297" s="250"/>
      <c r="G297" s="250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47"/>
      <c r="Z297" s="147"/>
      <c r="AA297" s="147"/>
      <c r="AB297" s="147"/>
      <c r="AC297" s="147"/>
      <c r="AD297" s="147"/>
      <c r="AE297" s="147"/>
      <c r="AF297" s="147" t="s">
        <v>655</v>
      </c>
      <c r="AG297" s="147"/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</row>
    <row r="298" spans="1:59" ht="56.25" outlineLevel="1" x14ac:dyDescent="0.2">
      <c r="A298" s="170">
        <v>274</v>
      </c>
      <c r="B298" s="171" t="s">
        <v>4113</v>
      </c>
      <c r="C298" s="184" t="s">
        <v>4114</v>
      </c>
      <c r="D298" s="172" t="s">
        <v>1957</v>
      </c>
      <c r="E298" s="173">
        <v>1</v>
      </c>
      <c r="F298" s="174"/>
      <c r="G298" s="175">
        <f>ROUND(E298*F298,2)</f>
        <v>0</v>
      </c>
      <c r="H298" s="157">
        <v>0</v>
      </c>
      <c r="I298" s="156">
        <f>ROUND(E298*H298,2)</f>
        <v>0</v>
      </c>
      <c r="J298" s="157">
        <v>4306.05</v>
      </c>
      <c r="K298" s="156">
        <f>ROUND(E298*J298,2)</f>
        <v>4306.05</v>
      </c>
      <c r="L298" s="156">
        <v>15</v>
      </c>
      <c r="M298" s="156">
        <f>G298*(1+L298/100)</f>
        <v>0</v>
      </c>
      <c r="N298" s="156">
        <v>0</v>
      </c>
      <c r="O298" s="156">
        <f>ROUND(E298*N298,2)</f>
        <v>0</v>
      </c>
      <c r="P298" s="156">
        <v>0</v>
      </c>
      <c r="Q298" s="156">
        <f>ROUND(E298*P298,2)</f>
        <v>0</v>
      </c>
      <c r="R298" s="156"/>
      <c r="S298" s="156" t="s">
        <v>485</v>
      </c>
      <c r="T298" s="156" t="s">
        <v>382</v>
      </c>
      <c r="U298" s="156">
        <v>0</v>
      </c>
      <c r="V298" s="156">
        <f>ROUND(E298*U298,2)</f>
        <v>0</v>
      </c>
      <c r="W298" s="156"/>
      <c r="X298" s="156" t="s">
        <v>383</v>
      </c>
      <c r="Y298" s="147"/>
      <c r="Z298" s="147"/>
      <c r="AA298" s="147"/>
      <c r="AB298" s="147"/>
      <c r="AC298" s="147"/>
      <c r="AD298" s="147"/>
      <c r="AE298" s="147"/>
      <c r="AF298" s="147" t="s">
        <v>384</v>
      </c>
      <c r="AG298" s="147"/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</row>
    <row r="299" spans="1:59" outlineLevel="1" x14ac:dyDescent="0.2">
      <c r="A299" s="154"/>
      <c r="B299" s="155"/>
      <c r="C299" s="249" t="s">
        <v>4112</v>
      </c>
      <c r="D299" s="250"/>
      <c r="E299" s="250"/>
      <c r="F299" s="250"/>
      <c r="G299" s="250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47"/>
      <c r="Z299" s="147"/>
      <c r="AA299" s="147"/>
      <c r="AB299" s="147"/>
      <c r="AC299" s="147"/>
      <c r="AD299" s="147"/>
      <c r="AE299" s="147"/>
      <c r="AF299" s="147" t="s">
        <v>655</v>
      </c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</row>
    <row r="300" spans="1:59" ht="56.25" outlineLevel="1" x14ac:dyDescent="0.2">
      <c r="A300" s="170">
        <v>275</v>
      </c>
      <c r="B300" s="171" t="s">
        <v>4115</v>
      </c>
      <c r="C300" s="184" t="s">
        <v>4116</v>
      </c>
      <c r="D300" s="172" t="s">
        <v>1957</v>
      </c>
      <c r="E300" s="173">
        <v>1</v>
      </c>
      <c r="F300" s="174"/>
      <c r="G300" s="175">
        <f>ROUND(E300*F300,2)</f>
        <v>0</v>
      </c>
      <c r="H300" s="157">
        <v>0</v>
      </c>
      <c r="I300" s="156">
        <f>ROUND(E300*H300,2)</f>
        <v>0</v>
      </c>
      <c r="J300" s="157">
        <v>3139.5</v>
      </c>
      <c r="K300" s="156">
        <f>ROUND(E300*J300,2)</f>
        <v>3139.5</v>
      </c>
      <c r="L300" s="156">
        <v>15</v>
      </c>
      <c r="M300" s="156">
        <f>G300*(1+L300/100)</f>
        <v>0</v>
      </c>
      <c r="N300" s="156">
        <v>0</v>
      </c>
      <c r="O300" s="156">
        <f>ROUND(E300*N300,2)</f>
        <v>0</v>
      </c>
      <c r="P300" s="156">
        <v>0</v>
      </c>
      <c r="Q300" s="156">
        <f>ROUND(E300*P300,2)</f>
        <v>0</v>
      </c>
      <c r="R300" s="156"/>
      <c r="S300" s="156" t="s">
        <v>485</v>
      </c>
      <c r="T300" s="156" t="s">
        <v>382</v>
      </c>
      <c r="U300" s="156">
        <v>0</v>
      </c>
      <c r="V300" s="156">
        <f>ROUND(E300*U300,2)</f>
        <v>0</v>
      </c>
      <c r="W300" s="156"/>
      <c r="X300" s="156" t="s">
        <v>383</v>
      </c>
      <c r="Y300" s="147"/>
      <c r="Z300" s="147"/>
      <c r="AA300" s="147"/>
      <c r="AB300" s="147"/>
      <c r="AC300" s="147"/>
      <c r="AD300" s="147"/>
      <c r="AE300" s="147"/>
      <c r="AF300" s="147" t="s">
        <v>384</v>
      </c>
      <c r="AG300" s="147"/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</row>
    <row r="301" spans="1:59" outlineLevel="1" x14ac:dyDescent="0.2">
      <c r="A301" s="154"/>
      <c r="B301" s="155"/>
      <c r="C301" s="249" t="s">
        <v>4117</v>
      </c>
      <c r="D301" s="250"/>
      <c r="E301" s="250"/>
      <c r="F301" s="250"/>
      <c r="G301" s="250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47"/>
      <c r="Z301" s="147"/>
      <c r="AA301" s="147"/>
      <c r="AB301" s="147"/>
      <c r="AC301" s="147"/>
      <c r="AD301" s="147"/>
      <c r="AE301" s="147"/>
      <c r="AF301" s="147" t="s">
        <v>655</v>
      </c>
      <c r="AG301" s="147"/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</row>
    <row r="302" spans="1:59" ht="56.25" outlineLevel="1" x14ac:dyDescent="0.2">
      <c r="A302" s="170">
        <v>276</v>
      </c>
      <c r="B302" s="171" t="s">
        <v>4118</v>
      </c>
      <c r="C302" s="184" t="s">
        <v>4119</v>
      </c>
      <c r="D302" s="172" t="s">
        <v>1957</v>
      </c>
      <c r="E302" s="173">
        <v>1</v>
      </c>
      <c r="F302" s="174"/>
      <c r="G302" s="175">
        <f>ROUND(E302*F302,2)</f>
        <v>0</v>
      </c>
      <c r="H302" s="157">
        <v>0</v>
      </c>
      <c r="I302" s="156">
        <f>ROUND(E302*H302,2)</f>
        <v>0</v>
      </c>
      <c r="J302" s="157">
        <v>3080.7</v>
      </c>
      <c r="K302" s="156">
        <f>ROUND(E302*J302,2)</f>
        <v>3080.7</v>
      </c>
      <c r="L302" s="156">
        <v>15</v>
      </c>
      <c r="M302" s="156">
        <f>G302*(1+L302/100)</f>
        <v>0</v>
      </c>
      <c r="N302" s="156">
        <v>0</v>
      </c>
      <c r="O302" s="156">
        <f>ROUND(E302*N302,2)</f>
        <v>0</v>
      </c>
      <c r="P302" s="156">
        <v>0</v>
      </c>
      <c r="Q302" s="156">
        <f>ROUND(E302*P302,2)</f>
        <v>0</v>
      </c>
      <c r="R302" s="156"/>
      <c r="S302" s="156" t="s">
        <v>485</v>
      </c>
      <c r="T302" s="156" t="s">
        <v>382</v>
      </c>
      <c r="U302" s="156">
        <v>0</v>
      </c>
      <c r="V302" s="156">
        <f>ROUND(E302*U302,2)</f>
        <v>0</v>
      </c>
      <c r="W302" s="156"/>
      <c r="X302" s="156" t="s">
        <v>383</v>
      </c>
      <c r="Y302" s="147"/>
      <c r="Z302" s="147"/>
      <c r="AA302" s="147"/>
      <c r="AB302" s="147"/>
      <c r="AC302" s="147"/>
      <c r="AD302" s="147"/>
      <c r="AE302" s="147"/>
      <c r="AF302" s="147" t="s">
        <v>384</v>
      </c>
      <c r="AG302" s="147"/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</row>
    <row r="303" spans="1:59" outlineLevel="1" x14ac:dyDescent="0.2">
      <c r="A303" s="154"/>
      <c r="B303" s="155"/>
      <c r="C303" s="249" t="s">
        <v>4117</v>
      </c>
      <c r="D303" s="250"/>
      <c r="E303" s="250"/>
      <c r="F303" s="250"/>
      <c r="G303" s="250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47"/>
      <c r="Z303" s="147"/>
      <c r="AA303" s="147"/>
      <c r="AB303" s="147"/>
      <c r="AC303" s="147"/>
      <c r="AD303" s="147"/>
      <c r="AE303" s="147"/>
      <c r="AF303" s="147" t="s">
        <v>655</v>
      </c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</row>
    <row r="304" spans="1:59" ht="45" outlineLevel="1" x14ac:dyDescent="0.2">
      <c r="A304" s="176">
        <v>277</v>
      </c>
      <c r="B304" s="177" t="s">
        <v>4120</v>
      </c>
      <c r="C304" s="186" t="s">
        <v>4121</v>
      </c>
      <c r="D304" s="178" t="s">
        <v>1957</v>
      </c>
      <c r="E304" s="179">
        <v>3</v>
      </c>
      <c r="F304" s="174"/>
      <c r="G304" s="181">
        <f t="shared" ref="G304:G313" si="70">ROUND(E304*F304,2)</f>
        <v>0</v>
      </c>
      <c r="H304" s="157">
        <v>0</v>
      </c>
      <c r="I304" s="156">
        <f t="shared" ref="I304:I313" si="71">ROUND(E304*H304,2)</f>
        <v>0</v>
      </c>
      <c r="J304" s="157">
        <v>1782.9</v>
      </c>
      <c r="K304" s="156">
        <f t="shared" ref="K304:K313" si="72">ROUND(E304*J304,2)</f>
        <v>5348.7</v>
      </c>
      <c r="L304" s="156">
        <v>15</v>
      </c>
      <c r="M304" s="156">
        <f t="shared" ref="M304:M313" si="73">G304*(1+L304/100)</f>
        <v>0</v>
      </c>
      <c r="N304" s="156">
        <v>0</v>
      </c>
      <c r="O304" s="156">
        <f t="shared" ref="O304:O313" si="74">ROUND(E304*N304,2)</f>
        <v>0</v>
      </c>
      <c r="P304" s="156">
        <v>0</v>
      </c>
      <c r="Q304" s="156">
        <f t="shared" ref="Q304:Q313" si="75">ROUND(E304*P304,2)</f>
        <v>0</v>
      </c>
      <c r="R304" s="156"/>
      <c r="S304" s="156" t="s">
        <v>485</v>
      </c>
      <c r="T304" s="156" t="s">
        <v>382</v>
      </c>
      <c r="U304" s="156">
        <v>0</v>
      </c>
      <c r="V304" s="156">
        <f t="shared" ref="V304:V313" si="76">ROUND(E304*U304,2)</f>
        <v>0</v>
      </c>
      <c r="W304" s="156"/>
      <c r="X304" s="156" t="s">
        <v>383</v>
      </c>
      <c r="Y304" s="147"/>
      <c r="Z304" s="147"/>
      <c r="AA304" s="147"/>
      <c r="AB304" s="147"/>
      <c r="AC304" s="147"/>
      <c r="AD304" s="147"/>
      <c r="AE304" s="147"/>
      <c r="AF304" s="147" t="s">
        <v>384</v>
      </c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</row>
    <row r="305" spans="1:59" ht="33.75" outlineLevel="1" x14ac:dyDescent="0.2">
      <c r="A305" s="176">
        <v>278</v>
      </c>
      <c r="B305" s="177" t="s">
        <v>4122</v>
      </c>
      <c r="C305" s="186" t="s">
        <v>4123</v>
      </c>
      <c r="D305" s="178" t="s">
        <v>1957</v>
      </c>
      <c r="E305" s="179">
        <v>2</v>
      </c>
      <c r="F305" s="174"/>
      <c r="G305" s="181">
        <f t="shared" si="70"/>
        <v>0</v>
      </c>
      <c r="H305" s="157">
        <v>0</v>
      </c>
      <c r="I305" s="156">
        <f t="shared" si="71"/>
        <v>0</v>
      </c>
      <c r="J305" s="157">
        <v>537.6</v>
      </c>
      <c r="K305" s="156">
        <f t="shared" si="72"/>
        <v>1075.2</v>
      </c>
      <c r="L305" s="156">
        <v>15</v>
      </c>
      <c r="M305" s="156">
        <f t="shared" si="73"/>
        <v>0</v>
      </c>
      <c r="N305" s="156">
        <v>0</v>
      </c>
      <c r="O305" s="156">
        <f t="shared" si="74"/>
        <v>0</v>
      </c>
      <c r="P305" s="156">
        <v>0</v>
      </c>
      <c r="Q305" s="156">
        <f t="shared" si="75"/>
        <v>0</v>
      </c>
      <c r="R305" s="156"/>
      <c r="S305" s="156" t="s">
        <v>485</v>
      </c>
      <c r="T305" s="156" t="s">
        <v>382</v>
      </c>
      <c r="U305" s="156">
        <v>0</v>
      </c>
      <c r="V305" s="156">
        <f t="shared" si="76"/>
        <v>0</v>
      </c>
      <c r="W305" s="156"/>
      <c r="X305" s="156" t="s">
        <v>383</v>
      </c>
      <c r="Y305" s="147"/>
      <c r="Z305" s="147"/>
      <c r="AA305" s="147"/>
      <c r="AB305" s="147"/>
      <c r="AC305" s="147"/>
      <c r="AD305" s="147"/>
      <c r="AE305" s="147"/>
      <c r="AF305" s="147" t="s">
        <v>384</v>
      </c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</row>
    <row r="306" spans="1:59" ht="33.75" outlineLevel="1" x14ac:dyDescent="0.2">
      <c r="A306" s="176">
        <v>279</v>
      </c>
      <c r="B306" s="177" t="s">
        <v>4124</v>
      </c>
      <c r="C306" s="186" t="s">
        <v>4125</v>
      </c>
      <c r="D306" s="178" t="s">
        <v>1957</v>
      </c>
      <c r="E306" s="179">
        <v>1</v>
      </c>
      <c r="F306" s="174"/>
      <c r="G306" s="181">
        <f t="shared" si="70"/>
        <v>0</v>
      </c>
      <c r="H306" s="157">
        <v>0</v>
      </c>
      <c r="I306" s="156">
        <f t="shared" si="71"/>
        <v>0</v>
      </c>
      <c r="J306" s="157">
        <v>659.4</v>
      </c>
      <c r="K306" s="156">
        <f t="shared" si="72"/>
        <v>659.4</v>
      </c>
      <c r="L306" s="156">
        <v>15</v>
      </c>
      <c r="M306" s="156">
        <f t="shared" si="73"/>
        <v>0</v>
      </c>
      <c r="N306" s="156">
        <v>0</v>
      </c>
      <c r="O306" s="156">
        <f t="shared" si="74"/>
        <v>0</v>
      </c>
      <c r="P306" s="156">
        <v>0</v>
      </c>
      <c r="Q306" s="156">
        <f t="shared" si="75"/>
        <v>0</v>
      </c>
      <c r="R306" s="156"/>
      <c r="S306" s="156" t="s">
        <v>485</v>
      </c>
      <c r="T306" s="156" t="s">
        <v>382</v>
      </c>
      <c r="U306" s="156">
        <v>0</v>
      </c>
      <c r="V306" s="156">
        <f t="shared" si="76"/>
        <v>0</v>
      </c>
      <c r="W306" s="156"/>
      <c r="X306" s="156" t="s">
        <v>383</v>
      </c>
      <c r="Y306" s="147"/>
      <c r="Z306" s="147"/>
      <c r="AA306" s="147"/>
      <c r="AB306" s="147"/>
      <c r="AC306" s="147"/>
      <c r="AD306" s="147"/>
      <c r="AE306" s="147"/>
      <c r="AF306" s="147" t="s">
        <v>384</v>
      </c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</row>
    <row r="307" spans="1:59" ht="22.5" outlineLevel="1" x14ac:dyDescent="0.2">
      <c r="A307" s="176">
        <v>280</v>
      </c>
      <c r="B307" s="177" t="s">
        <v>4126</v>
      </c>
      <c r="C307" s="186" t="s">
        <v>4127</v>
      </c>
      <c r="D307" s="178" t="s">
        <v>1957</v>
      </c>
      <c r="E307" s="179">
        <v>2</v>
      </c>
      <c r="F307" s="174"/>
      <c r="G307" s="181">
        <f t="shared" si="70"/>
        <v>0</v>
      </c>
      <c r="H307" s="157">
        <v>0</v>
      </c>
      <c r="I307" s="156">
        <f t="shared" si="71"/>
        <v>0</v>
      </c>
      <c r="J307" s="157">
        <v>8715</v>
      </c>
      <c r="K307" s="156">
        <f t="shared" si="72"/>
        <v>17430</v>
      </c>
      <c r="L307" s="156">
        <v>15</v>
      </c>
      <c r="M307" s="156">
        <f t="shared" si="73"/>
        <v>0</v>
      </c>
      <c r="N307" s="156">
        <v>0</v>
      </c>
      <c r="O307" s="156">
        <f t="shared" si="74"/>
        <v>0</v>
      </c>
      <c r="P307" s="156">
        <v>0</v>
      </c>
      <c r="Q307" s="156">
        <f t="shared" si="75"/>
        <v>0</v>
      </c>
      <c r="R307" s="156"/>
      <c r="S307" s="156" t="s">
        <v>485</v>
      </c>
      <c r="T307" s="156" t="s">
        <v>382</v>
      </c>
      <c r="U307" s="156">
        <v>0</v>
      </c>
      <c r="V307" s="156">
        <f t="shared" si="76"/>
        <v>0</v>
      </c>
      <c r="W307" s="156"/>
      <c r="X307" s="156" t="s">
        <v>383</v>
      </c>
      <c r="Y307" s="147"/>
      <c r="Z307" s="147"/>
      <c r="AA307" s="147"/>
      <c r="AB307" s="147"/>
      <c r="AC307" s="147"/>
      <c r="AD307" s="147"/>
      <c r="AE307" s="147"/>
      <c r="AF307" s="147" t="s">
        <v>384</v>
      </c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</row>
    <row r="308" spans="1:59" outlineLevel="1" x14ac:dyDescent="0.2">
      <c r="A308" s="176">
        <v>281</v>
      </c>
      <c r="B308" s="177" t="s">
        <v>4128</v>
      </c>
      <c r="C308" s="186" t="s">
        <v>3899</v>
      </c>
      <c r="D308" s="178" t="s">
        <v>380</v>
      </c>
      <c r="E308" s="179">
        <v>196</v>
      </c>
      <c r="F308" s="174"/>
      <c r="G308" s="181">
        <f t="shared" si="70"/>
        <v>0</v>
      </c>
      <c r="H308" s="157">
        <v>0</v>
      </c>
      <c r="I308" s="156">
        <f t="shared" si="71"/>
        <v>0</v>
      </c>
      <c r="J308" s="157">
        <v>882</v>
      </c>
      <c r="K308" s="156">
        <f t="shared" si="72"/>
        <v>172872</v>
      </c>
      <c r="L308" s="156">
        <v>15</v>
      </c>
      <c r="M308" s="156">
        <f t="shared" si="73"/>
        <v>0</v>
      </c>
      <c r="N308" s="156">
        <v>0</v>
      </c>
      <c r="O308" s="156">
        <f t="shared" si="74"/>
        <v>0</v>
      </c>
      <c r="P308" s="156">
        <v>0</v>
      </c>
      <c r="Q308" s="156">
        <f t="shared" si="75"/>
        <v>0</v>
      </c>
      <c r="R308" s="156"/>
      <c r="S308" s="156" t="s">
        <v>485</v>
      </c>
      <c r="T308" s="156" t="s">
        <v>382</v>
      </c>
      <c r="U308" s="156">
        <v>0</v>
      </c>
      <c r="V308" s="156">
        <f t="shared" si="76"/>
        <v>0</v>
      </c>
      <c r="W308" s="156"/>
      <c r="X308" s="156" t="s">
        <v>383</v>
      </c>
      <c r="Y308" s="147"/>
      <c r="Z308" s="147"/>
      <c r="AA308" s="147"/>
      <c r="AB308" s="147"/>
      <c r="AC308" s="147"/>
      <c r="AD308" s="147"/>
      <c r="AE308" s="147"/>
      <c r="AF308" s="147" t="s">
        <v>384</v>
      </c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</row>
    <row r="309" spans="1:59" ht="22.5" outlineLevel="1" x14ac:dyDescent="0.2">
      <c r="A309" s="176">
        <v>282</v>
      </c>
      <c r="B309" s="177" t="s">
        <v>4129</v>
      </c>
      <c r="C309" s="186" t="s">
        <v>3898</v>
      </c>
      <c r="D309" s="178" t="s">
        <v>484</v>
      </c>
      <c r="E309" s="179">
        <v>1</v>
      </c>
      <c r="F309" s="174"/>
      <c r="G309" s="181">
        <f t="shared" si="70"/>
        <v>0</v>
      </c>
      <c r="H309" s="157">
        <v>0</v>
      </c>
      <c r="I309" s="156">
        <f t="shared" si="71"/>
        <v>0</v>
      </c>
      <c r="J309" s="157">
        <v>52500</v>
      </c>
      <c r="K309" s="156">
        <f t="shared" si="72"/>
        <v>52500</v>
      </c>
      <c r="L309" s="156">
        <v>15</v>
      </c>
      <c r="M309" s="156">
        <f t="shared" si="73"/>
        <v>0</v>
      </c>
      <c r="N309" s="156">
        <v>0</v>
      </c>
      <c r="O309" s="156">
        <f t="shared" si="74"/>
        <v>0</v>
      </c>
      <c r="P309" s="156">
        <v>0</v>
      </c>
      <c r="Q309" s="156">
        <f t="shared" si="75"/>
        <v>0</v>
      </c>
      <c r="R309" s="156"/>
      <c r="S309" s="156" t="s">
        <v>485</v>
      </c>
      <c r="T309" s="156" t="s">
        <v>382</v>
      </c>
      <c r="U309" s="156">
        <v>0</v>
      </c>
      <c r="V309" s="156">
        <f t="shared" si="76"/>
        <v>0</v>
      </c>
      <c r="W309" s="156"/>
      <c r="X309" s="156" t="s">
        <v>383</v>
      </c>
      <c r="Y309" s="147"/>
      <c r="Z309" s="147"/>
      <c r="AA309" s="147"/>
      <c r="AB309" s="147"/>
      <c r="AC309" s="147"/>
      <c r="AD309" s="147"/>
      <c r="AE309" s="147"/>
      <c r="AF309" s="147" t="s">
        <v>384</v>
      </c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</row>
    <row r="310" spans="1:59" ht="45" outlineLevel="1" x14ac:dyDescent="0.2">
      <c r="A310" s="176">
        <v>283</v>
      </c>
      <c r="B310" s="177" t="s">
        <v>4130</v>
      </c>
      <c r="C310" s="186" t="s">
        <v>3900</v>
      </c>
      <c r="D310" s="178" t="s">
        <v>380</v>
      </c>
      <c r="E310" s="179">
        <v>52</v>
      </c>
      <c r="F310" s="174"/>
      <c r="G310" s="181">
        <f t="shared" si="70"/>
        <v>0</v>
      </c>
      <c r="H310" s="157">
        <v>0</v>
      </c>
      <c r="I310" s="156">
        <f t="shared" si="71"/>
        <v>0</v>
      </c>
      <c r="J310" s="157">
        <v>840</v>
      </c>
      <c r="K310" s="156">
        <f t="shared" si="72"/>
        <v>43680</v>
      </c>
      <c r="L310" s="156">
        <v>15</v>
      </c>
      <c r="M310" s="156">
        <f t="shared" si="73"/>
        <v>0</v>
      </c>
      <c r="N310" s="156">
        <v>0</v>
      </c>
      <c r="O310" s="156">
        <f t="shared" si="74"/>
        <v>0</v>
      </c>
      <c r="P310" s="156">
        <v>0</v>
      </c>
      <c r="Q310" s="156">
        <f t="shared" si="75"/>
        <v>0</v>
      </c>
      <c r="R310" s="156"/>
      <c r="S310" s="156" t="s">
        <v>485</v>
      </c>
      <c r="T310" s="156" t="s">
        <v>382</v>
      </c>
      <c r="U310" s="156">
        <v>0</v>
      </c>
      <c r="V310" s="156">
        <f t="shared" si="76"/>
        <v>0</v>
      </c>
      <c r="W310" s="156"/>
      <c r="X310" s="156" t="s">
        <v>383</v>
      </c>
      <c r="Y310" s="147"/>
      <c r="Z310" s="147"/>
      <c r="AA310" s="147"/>
      <c r="AB310" s="147"/>
      <c r="AC310" s="147"/>
      <c r="AD310" s="147"/>
      <c r="AE310" s="147"/>
      <c r="AF310" s="147" t="s">
        <v>384</v>
      </c>
      <c r="AG310" s="147"/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</row>
    <row r="311" spans="1:59" ht="45" outlineLevel="1" x14ac:dyDescent="0.2">
      <c r="A311" s="176">
        <v>284</v>
      </c>
      <c r="B311" s="177" t="s">
        <v>4131</v>
      </c>
      <c r="C311" s="186" t="s">
        <v>3901</v>
      </c>
      <c r="D311" s="178" t="s">
        <v>380</v>
      </c>
      <c r="E311" s="179">
        <v>74</v>
      </c>
      <c r="F311" s="174"/>
      <c r="G311" s="181">
        <f t="shared" si="70"/>
        <v>0</v>
      </c>
      <c r="H311" s="157">
        <v>0</v>
      </c>
      <c r="I311" s="156">
        <f t="shared" si="71"/>
        <v>0</v>
      </c>
      <c r="J311" s="157">
        <v>1995</v>
      </c>
      <c r="K311" s="156">
        <f t="shared" si="72"/>
        <v>147630</v>
      </c>
      <c r="L311" s="156">
        <v>15</v>
      </c>
      <c r="M311" s="156">
        <f t="shared" si="73"/>
        <v>0</v>
      </c>
      <c r="N311" s="156">
        <v>0</v>
      </c>
      <c r="O311" s="156">
        <f t="shared" si="74"/>
        <v>0</v>
      </c>
      <c r="P311" s="156">
        <v>0</v>
      </c>
      <c r="Q311" s="156">
        <f t="shared" si="75"/>
        <v>0</v>
      </c>
      <c r="R311" s="156"/>
      <c r="S311" s="156" t="s">
        <v>485</v>
      </c>
      <c r="T311" s="156" t="s">
        <v>382</v>
      </c>
      <c r="U311" s="156">
        <v>0</v>
      </c>
      <c r="V311" s="156">
        <f t="shared" si="76"/>
        <v>0</v>
      </c>
      <c r="W311" s="156"/>
      <c r="X311" s="156" t="s">
        <v>383</v>
      </c>
      <c r="Y311" s="147"/>
      <c r="Z311" s="147"/>
      <c r="AA311" s="147"/>
      <c r="AB311" s="147"/>
      <c r="AC311" s="147"/>
      <c r="AD311" s="147"/>
      <c r="AE311" s="147"/>
      <c r="AF311" s="147" t="s">
        <v>384</v>
      </c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</row>
    <row r="312" spans="1:59" ht="45" outlineLevel="1" x14ac:dyDescent="0.2">
      <c r="A312" s="176">
        <v>285</v>
      </c>
      <c r="B312" s="177" t="s">
        <v>4132</v>
      </c>
      <c r="C312" s="186" t="s">
        <v>4133</v>
      </c>
      <c r="D312" s="178" t="s">
        <v>380</v>
      </c>
      <c r="E312" s="179">
        <v>29</v>
      </c>
      <c r="F312" s="174"/>
      <c r="G312" s="181">
        <f t="shared" si="70"/>
        <v>0</v>
      </c>
      <c r="H312" s="157">
        <v>0</v>
      </c>
      <c r="I312" s="156">
        <f t="shared" si="71"/>
        <v>0</v>
      </c>
      <c r="J312" s="157">
        <v>1785</v>
      </c>
      <c r="K312" s="156">
        <f t="shared" si="72"/>
        <v>51765</v>
      </c>
      <c r="L312" s="156">
        <v>15</v>
      </c>
      <c r="M312" s="156">
        <f t="shared" si="73"/>
        <v>0</v>
      </c>
      <c r="N312" s="156">
        <v>0</v>
      </c>
      <c r="O312" s="156">
        <f t="shared" si="74"/>
        <v>0</v>
      </c>
      <c r="P312" s="156">
        <v>0</v>
      </c>
      <c r="Q312" s="156">
        <f t="shared" si="75"/>
        <v>0</v>
      </c>
      <c r="R312" s="156"/>
      <c r="S312" s="156" t="s">
        <v>485</v>
      </c>
      <c r="T312" s="156" t="s">
        <v>382</v>
      </c>
      <c r="U312" s="156">
        <v>0</v>
      </c>
      <c r="V312" s="156">
        <f t="shared" si="76"/>
        <v>0</v>
      </c>
      <c r="W312" s="156"/>
      <c r="X312" s="156" t="s">
        <v>383</v>
      </c>
      <c r="Y312" s="147"/>
      <c r="Z312" s="147"/>
      <c r="AA312" s="147"/>
      <c r="AB312" s="147"/>
      <c r="AC312" s="147"/>
      <c r="AD312" s="147"/>
      <c r="AE312" s="147"/>
      <c r="AF312" s="147" t="s">
        <v>384</v>
      </c>
      <c r="AG312" s="147"/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</row>
    <row r="313" spans="1:59" ht="45" outlineLevel="1" x14ac:dyDescent="0.2">
      <c r="A313" s="176">
        <v>286</v>
      </c>
      <c r="B313" s="177" t="s">
        <v>4134</v>
      </c>
      <c r="C313" s="186" t="s">
        <v>3902</v>
      </c>
      <c r="D313" s="178" t="s">
        <v>1957</v>
      </c>
      <c r="E313" s="179">
        <v>2</v>
      </c>
      <c r="F313" s="174"/>
      <c r="G313" s="181">
        <f t="shared" si="70"/>
        <v>0</v>
      </c>
      <c r="H313" s="157">
        <v>0</v>
      </c>
      <c r="I313" s="156">
        <f t="shared" si="71"/>
        <v>0</v>
      </c>
      <c r="J313" s="157">
        <v>2100</v>
      </c>
      <c r="K313" s="156">
        <f t="shared" si="72"/>
        <v>4200</v>
      </c>
      <c r="L313" s="156">
        <v>15</v>
      </c>
      <c r="M313" s="156">
        <f t="shared" si="73"/>
        <v>0</v>
      </c>
      <c r="N313" s="156">
        <v>0</v>
      </c>
      <c r="O313" s="156">
        <f t="shared" si="74"/>
        <v>0</v>
      </c>
      <c r="P313" s="156">
        <v>0</v>
      </c>
      <c r="Q313" s="156">
        <f t="shared" si="75"/>
        <v>0</v>
      </c>
      <c r="R313" s="156"/>
      <c r="S313" s="156" t="s">
        <v>485</v>
      </c>
      <c r="T313" s="156" t="s">
        <v>382</v>
      </c>
      <c r="U313" s="156">
        <v>0</v>
      </c>
      <c r="V313" s="156">
        <f t="shared" si="76"/>
        <v>0</v>
      </c>
      <c r="W313" s="156"/>
      <c r="X313" s="156" t="s">
        <v>383</v>
      </c>
      <c r="Y313" s="147"/>
      <c r="Z313" s="147"/>
      <c r="AA313" s="147"/>
      <c r="AB313" s="147"/>
      <c r="AC313" s="147"/>
      <c r="AD313" s="147"/>
      <c r="AE313" s="147"/>
      <c r="AF313" s="147" t="s">
        <v>384</v>
      </c>
      <c r="AG313" s="147"/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</row>
    <row r="314" spans="1:59" x14ac:dyDescent="0.2">
      <c r="A314" s="164" t="s">
        <v>376</v>
      </c>
      <c r="B314" s="165" t="s">
        <v>225</v>
      </c>
      <c r="C314" s="183" t="s">
        <v>226</v>
      </c>
      <c r="D314" s="166"/>
      <c r="E314" s="167"/>
      <c r="F314" s="168"/>
      <c r="G314" s="169">
        <f>SUMIF(AF315:AF357,"&lt;&gt;NOR",G315:G357)</f>
        <v>0</v>
      </c>
      <c r="H314" s="163"/>
      <c r="I314" s="163">
        <f>SUM(I315:I357)</f>
        <v>0</v>
      </c>
      <c r="J314" s="163"/>
      <c r="K314" s="163">
        <f>SUM(K315:K357)</f>
        <v>390011.00000000006</v>
      </c>
      <c r="L314" s="163"/>
      <c r="M314" s="163">
        <f>SUM(M315:M357)</f>
        <v>0</v>
      </c>
      <c r="N314" s="163"/>
      <c r="O314" s="163">
        <f>SUM(O315:O357)</f>
        <v>0</v>
      </c>
      <c r="P314" s="163"/>
      <c r="Q314" s="163">
        <f>SUM(Q315:Q357)</f>
        <v>0</v>
      </c>
      <c r="R314" s="163"/>
      <c r="S314" s="163"/>
      <c r="T314" s="163"/>
      <c r="U314" s="163"/>
      <c r="V314" s="163">
        <f>SUM(V315:V357)</f>
        <v>0</v>
      </c>
      <c r="W314" s="163"/>
      <c r="X314" s="163"/>
      <c r="AF314" t="s">
        <v>377</v>
      </c>
    </row>
    <row r="315" spans="1:59" ht="56.25" outlineLevel="1" x14ac:dyDescent="0.2">
      <c r="A315" s="170">
        <v>287</v>
      </c>
      <c r="B315" s="171" t="s">
        <v>4135</v>
      </c>
      <c r="C315" s="184" t="s">
        <v>4136</v>
      </c>
      <c r="D315" s="172" t="s">
        <v>1957</v>
      </c>
      <c r="E315" s="173">
        <v>1</v>
      </c>
      <c r="F315" s="174"/>
      <c r="G315" s="175">
        <f>ROUND(E315*F315,2)</f>
        <v>0</v>
      </c>
      <c r="H315" s="157">
        <v>0</v>
      </c>
      <c r="I315" s="156">
        <f>ROUND(E315*H315,2)</f>
        <v>0</v>
      </c>
      <c r="J315" s="157">
        <v>251708.1</v>
      </c>
      <c r="K315" s="156">
        <f>ROUND(E315*J315,2)</f>
        <v>251708.1</v>
      </c>
      <c r="L315" s="156">
        <v>15</v>
      </c>
      <c r="M315" s="156">
        <f>G315*(1+L315/100)</f>
        <v>0</v>
      </c>
      <c r="N315" s="156">
        <v>0</v>
      </c>
      <c r="O315" s="156">
        <f>ROUND(E315*N315,2)</f>
        <v>0</v>
      </c>
      <c r="P315" s="156">
        <v>0</v>
      </c>
      <c r="Q315" s="156">
        <f>ROUND(E315*P315,2)</f>
        <v>0</v>
      </c>
      <c r="R315" s="156"/>
      <c r="S315" s="156" t="s">
        <v>485</v>
      </c>
      <c r="T315" s="156" t="s">
        <v>382</v>
      </c>
      <c r="U315" s="156">
        <v>0</v>
      </c>
      <c r="V315" s="156">
        <f>ROUND(E315*U315,2)</f>
        <v>0</v>
      </c>
      <c r="W315" s="156"/>
      <c r="X315" s="156" t="s">
        <v>383</v>
      </c>
      <c r="Y315" s="147"/>
      <c r="Z315" s="147"/>
      <c r="AA315" s="147"/>
      <c r="AB315" s="147"/>
      <c r="AC315" s="147"/>
      <c r="AD315" s="147"/>
      <c r="AE315" s="147"/>
      <c r="AF315" s="147" t="s">
        <v>384</v>
      </c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</row>
    <row r="316" spans="1:59" ht="67.5" outlineLevel="1" x14ac:dyDescent="0.2">
      <c r="A316" s="154"/>
      <c r="B316" s="155"/>
      <c r="C316" s="249" t="s">
        <v>4137</v>
      </c>
      <c r="D316" s="250"/>
      <c r="E316" s="250"/>
      <c r="F316" s="250"/>
      <c r="G316" s="250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47"/>
      <c r="Z316" s="147"/>
      <c r="AA316" s="147"/>
      <c r="AB316" s="147"/>
      <c r="AC316" s="147"/>
      <c r="AD316" s="147"/>
      <c r="AE316" s="147"/>
      <c r="AF316" s="147" t="s">
        <v>655</v>
      </c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91" t="str">
        <f>C316</f>
        <v>teplotní účinnost dle EN 308 - 82,8 %, SPF čisté filtry 1,40kW/m3/s, elektrický ohřívač vzduchu Q= 4,2kW, filtr pro přívod F7/odvod M5, opláštění protihluková izolace z minerální vlny s tloušťkou izolace 50 mm,  další parametry viz. TZ, rozměry viz. výkresová dokumentace, směšovací uzel bude v dodávce UT, hmotnost m= 271kg, zabudovaný řídicí systém včetně teplotních čidel, modbus komunikace, vč. základového rámu akustické a další parametry viz. TZ, rozměry viz. výkresová dokumentace</v>
      </c>
      <c r="BA316" s="147"/>
      <c r="BB316" s="147"/>
      <c r="BC316" s="147"/>
      <c r="BD316" s="147"/>
      <c r="BE316" s="147"/>
      <c r="BF316" s="147"/>
      <c r="BG316" s="147"/>
    </row>
    <row r="317" spans="1:59" ht="22.5" outlineLevel="1" x14ac:dyDescent="0.2">
      <c r="A317" s="176">
        <v>288</v>
      </c>
      <c r="B317" s="177" t="s">
        <v>4138</v>
      </c>
      <c r="C317" s="186" t="s">
        <v>3907</v>
      </c>
      <c r="D317" s="178" t="s">
        <v>1957</v>
      </c>
      <c r="E317" s="179">
        <v>1</v>
      </c>
      <c r="F317" s="174"/>
      <c r="G317" s="181">
        <f t="shared" ref="G317:G357" si="77">ROUND(E317*F317,2)</f>
        <v>0</v>
      </c>
      <c r="H317" s="157">
        <v>0</v>
      </c>
      <c r="I317" s="156">
        <f t="shared" ref="I317:I357" si="78">ROUND(E317*H317,2)</f>
        <v>0</v>
      </c>
      <c r="J317" s="157">
        <v>7551.24</v>
      </c>
      <c r="K317" s="156">
        <f t="shared" ref="K317:K357" si="79">ROUND(E317*J317,2)</f>
        <v>7551.24</v>
      </c>
      <c r="L317" s="156">
        <v>15</v>
      </c>
      <c r="M317" s="156">
        <f t="shared" ref="M317:M357" si="80">G317*(1+L317/100)</f>
        <v>0</v>
      </c>
      <c r="N317" s="156">
        <v>0</v>
      </c>
      <c r="O317" s="156">
        <f t="shared" ref="O317:O357" si="81">ROUND(E317*N317,2)</f>
        <v>0</v>
      </c>
      <c r="P317" s="156">
        <v>0</v>
      </c>
      <c r="Q317" s="156">
        <f t="shared" ref="Q317:Q357" si="82">ROUND(E317*P317,2)</f>
        <v>0</v>
      </c>
      <c r="R317" s="156"/>
      <c r="S317" s="156" t="s">
        <v>485</v>
      </c>
      <c r="T317" s="156" t="s">
        <v>382</v>
      </c>
      <c r="U317" s="156">
        <v>0</v>
      </c>
      <c r="V317" s="156">
        <f t="shared" ref="V317:V357" si="83">ROUND(E317*U317,2)</f>
        <v>0</v>
      </c>
      <c r="W317" s="156"/>
      <c r="X317" s="156" t="s">
        <v>383</v>
      </c>
      <c r="Y317" s="147"/>
      <c r="Z317" s="147"/>
      <c r="AA317" s="147"/>
      <c r="AB317" s="147"/>
      <c r="AC317" s="147"/>
      <c r="AD317" s="147"/>
      <c r="AE317" s="147"/>
      <c r="AF317" s="147" t="s">
        <v>384</v>
      </c>
      <c r="AG317" s="147"/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</row>
    <row r="318" spans="1:59" ht="33.75" outlineLevel="1" x14ac:dyDescent="0.2">
      <c r="A318" s="176">
        <v>289</v>
      </c>
      <c r="B318" s="177" t="s">
        <v>4139</v>
      </c>
      <c r="C318" s="186" t="s">
        <v>3846</v>
      </c>
      <c r="D318" s="178" t="s">
        <v>1957</v>
      </c>
      <c r="E318" s="179">
        <v>1</v>
      </c>
      <c r="F318" s="174"/>
      <c r="G318" s="181">
        <f t="shared" si="77"/>
        <v>0</v>
      </c>
      <c r="H318" s="157">
        <v>0</v>
      </c>
      <c r="I318" s="156">
        <f t="shared" si="78"/>
        <v>0</v>
      </c>
      <c r="J318" s="157">
        <v>3272.21</v>
      </c>
      <c r="K318" s="156">
        <f t="shared" si="79"/>
        <v>3272.21</v>
      </c>
      <c r="L318" s="156">
        <v>15</v>
      </c>
      <c r="M318" s="156">
        <f t="shared" si="80"/>
        <v>0</v>
      </c>
      <c r="N318" s="156">
        <v>0</v>
      </c>
      <c r="O318" s="156">
        <f t="shared" si="81"/>
        <v>0</v>
      </c>
      <c r="P318" s="156">
        <v>0</v>
      </c>
      <c r="Q318" s="156">
        <f t="shared" si="82"/>
        <v>0</v>
      </c>
      <c r="R318" s="156"/>
      <c r="S318" s="156" t="s">
        <v>485</v>
      </c>
      <c r="T318" s="156" t="s">
        <v>382</v>
      </c>
      <c r="U318" s="156">
        <v>0</v>
      </c>
      <c r="V318" s="156">
        <f t="shared" si="83"/>
        <v>0</v>
      </c>
      <c r="W318" s="156"/>
      <c r="X318" s="156" t="s">
        <v>383</v>
      </c>
      <c r="Y318" s="147"/>
      <c r="Z318" s="147"/>
      <c r="AA318" s="147"/>
      <c r="AB318" s="147"/>
      <c r="AC318" s="147"/>
      <c r="AD318" s="147"/>
      <c r="AE318" s="147"/>
      <c r="AF318" s="147" t="s">
        <v>384</v>
      </c>
      <c r="AG318" s="147"/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</row>
    <row r="319" spans="1:59" ht="22.5" outlineLevel="1" x14ac:dyDescent="0.2">
      <c r="A319" s="176">
        <v>290</v>
      </c>
      <c r="B319" s="177" t="s">
        <v>4140</v>
      </c>
      <c r="C319" s="186" t="s">
        <v>3848</v>
      </c>
      <c r="D319" s="178" t="s">
        <v>484</v>
      </c>
      <c r="E319" s="179">
        <v>1</v>
      </c>
      <c r="F319" s="174"/>
      <c r="G319" s="181">
        <f t="shared" si="77"/>
        <v>0</v>
      </c>
      <c r="H319" s="157">
        <v>0</v>
      </c>
      <c r="I319" s="156">
        <f t="shared" si="78"/>
        <v>0</v>
      </c>
      <c r="J319" s="157">
        <v>7875</v>
      </c>
      <c r="K319" s="156">
        <f t="shared" si="79"/>
        <v>7875</v>
      </c>
      <c r="L319" s="156">
        <v>15</v>
      </c>
      <c r="M319" s="156">
        <f t="shared" si="80"/>
        <v>0</v>
      </c>
      <c r="N319" s="156">
        <v>0</v>
      </c>
      <c r="O319" s="156">
        <f t="shared" si="81"/>
        <v>0</v>
      </c>
      <c r="P319" s="156">
        <v>0</v>
      </c>
      <c r="Q319" s="156">
        <f t="shared" si="82"/>
        <v>0</v>
      </c>
      <c r="R319" s="156"/>
      <c r="S319" s="156" t="s">
        <v>485</v>
      </c>
      <c r="T319" s="156" t="s">
        <v>382</v>
      </c>
      <c r="U319" s="156">
        <v>0</v>
      </c>
      <c r="V319" s="156">
        <f t="shared" si="83"/>
        <v>0</v>
      </c>
      <c r="W319" s="156"/>
      <c r="X319" s="156" t="s">
        <v>383</v>
      </c>
      <c r="Y319" s="147"/>
      <c r="Z319" s="147"/>
      <c r="AA319" s="147"/>
      <c r="AB319" s="147"/>
      <c r="AC319" s="147"/>
      <c r="AD319" s="147"/>
      <c r="AE319" s="147"/>
      <c r="AF319" s="147" t="s">
        <v>384</v>
      </c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</row>
    <row r="320" spans="1:59" outlineLevel="1" x14ac:dyDescent="0.2">
      <c r="A320" s="176">
        <v>291</v>
      </c>
      <c r="B320" s="177" t="s">
        <v>4141</v>
      </c>
      <c r="C320" s="186" t="s">
        <v>4142</v>
      </c>
      <c r="D320" s="178" t="s">
        <v>1957</v>
      </c>
      <c r="E320" s="179">
        <v>4</v>
      </c>
      <c r="F320" s="174"/>
      <c r="G320" s="181">
        <f t="shared" si="77"/>
        <v>0</v>
      </c>
      <c r="H320" s="157">
        <v>0</v>
      </c>
      <c r="I320" s="156">
        <f t="shared" si="78"/>
        <v>0</v>
      </c>
      <c r="J320" s="157">
        <v>297.14999999999998</v>
      </c>
      <c r="K320" s="156">
        <f t="shared" si="79"/>
        <v>1188.5999999999999</v>
      </c>
      <c r="L320" s="156">
        <v>15</v>
      </c>
      <c r="M320" s="156">
        <f t="shared" si="80"/>
        <v>0</v>
      </c>
      <c r="N320" s="156">
        <v>0</v>
      </c>
      <c r="O320" s="156">
        <f t="shared" si="81"/>
        <v>0</v>
      </c>
      <c r="P320" s="156">
        <v>0</v>
      </c>
      <c r="Q320" s="156">
        <f t="shared" si="82"/>
        <v>0</v>
      </c>
      <c r="R320" s="156"/>
      <c r="S320" s="156" t="s">
        <v>485</v>
      </c>
      <c r="T320" s="156" t="s">
        <v>382</v>
      </c>
      <c r="U320" s="156">
        <v>0</v>
      </c>
      <c r="V320" s="156">
        <f t="shared" si="83"/>
        <v>0</v>
      </c>
      <c r="W320" s="156"/>
      <c r="X320" s="156" t="s">
        <v>383</v>
      </c>
      <c r="Y320" s="147"/>
      <c r="Z320" s="147"/>
      <c r="AA320" s="147"/>
      <c r="AB320" s="147"/>
      <c r="AC320" s="147"/>
      <c r="AD320" s="147"/>
      <c r="AE320" s="147"/>
      <c r="AF320" s="147" t="s">
        <v>384</v>
      </c>
      <c r="AG320" s="147"/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</row>
    <row r="321" spans="1:59" ht="33.75" outlineLevel="1" x14ac:dyDescent="0.2">
      <c r="A321" s="176">
        <v>292</v>
      </c>
      <c r="B321" s="177" t="s">
        <v>4143</v>
      </c>
      <c r="C321" s="186" t="s">
        <v>4144</v>
      </c>
      <c r="D321" s="178" t="s">
        <v>1957</v>
      </c>
      <c r="E321" s="179">
        <v>2</v>
      </c>
      <c r="F321" s="174"/>
      <c r="G321" s="181">
        <f t="shared" si="77"/>
        <v>0</v>
      </c>
      <c r="H321" s="157">
        <v>0</v>
      </c>
      <c r="I321" s="156">
        <f t="shared" si="78"/>
        <v>0</v>
      </c>
      <c r="J321" s="157">
        <v>4515</v>
      </c>
      <c r="K321" s="156">
        <f t="shared" si="79"/>
        <v>9030</v>
      </c>
      <c r="L321" s="156">
        <v>15</v>
      </c>
      <c r="M321" s="156">
        <f t="shared" si="80"/>
        <v>0</v>
      </c>
      <c r="N321" s="156">
        <v>0</v>
      </c>
      <c r="O321" s="156">
        <f t="shared" si="81"/>
        <v>0</v>
      </c>
      <c r="P321" s="156">
        <v>0</v>
      </c>
      <c r="Q321" s="156">
        <f t="shared" si="82"/>
        <v>0</v>
      </c>
      <c r="R321" s="156"/>
      <c r="S321" s="156" t="s">
        <v>485</v>
      </c>
      <c r="T321" s="156" t="s">
        <v>382</v>
      </c>
      <c r="U321" s="156">
        <v>0</v>
      </c>
      <c r="V321" s="156">
        <f t="shared" si="83"/>
        <v>0</v>
      </c>
      <c r="W321" s="156"/>
      <c r="X321" s="156" t="s">
        <v>383</v>
      </c>
      <c r="Y321" s="147"/>
      <c r="Z321" s="147"/>
      <c r="AA321" s="147"/>
      <c r="AB321" s="147"/>
      <c r="AC321" s="147"/>
      <c r="AD321" s="147"/>
      <c r="AE321" s="147"/>
      <c r="AF321" s="147" t="s">
        <v>384</v>
      </c>
      <c r="AG321" s="147"/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</row>
    <row r="322" spans="1:59" ht="33.75" outlineLevel="1" x14ac:dyDescent="0.2">
      <c r="A322" s="176">
        <v>293</v>
      </c>
      <c r="B322" s="177" t="s">
        <v>4145</v>
      </c>
      <c r="C322" s="186" t="s">
        <v>4146</v>
      </c>
      <c r="D322" s="178" t="s">
        <v>1957</v>
      </c>
      <c r="E322" s="179">
        <v>2</v>
      </c>
      <c r="F322" s="174"/>
      <c r="G322" s="181">
        <f t="shared" si="77"/>
        <v>0</v>
      </c>
      <c r="H322" s="157">
        <v>0</v>
      </c>
      <c r="I322" s="156">
        <f t="shared" si="78"/>
        <v>0</v>
      </c>
      <c r="J322" s="157">
        <v>3990</v>
      </c>
      <c r="K322" s="156">
        <f t="shared" si="79"/>
        <v>7980</v>
      </c>
      <c r="L322" s="156">
        <v>15</v>
      </c>
      <c r="M322" s="156">
        <f t="shared" si="80"/>
        <v>0</v>
      </c>
      <c r="N322" s="156">
        <v>0</v>
      </c>
      <c r="O322" s="156">
        <f t="shared" si="81"/>
        <v>0</v>
      </c>
      <c r="P322" s="156">
        <v>0</v>
      </c>
      <c r="Q322" s="156">
        <f t="shared" si="82"/>
        <v>0</v>
      </c>
      <c r="R322" s="156"/>
      <c r="S322" s="156" t="s">
        <v>485</v>
      </c>
      <c r="T322" s="156" t="s">
        <v>382</v>
      </c>
      <c r="U322" s="156">
        <v>0</v>
      </c>
      <c r="V322" s="156">
        <f t="shared" si="83"/>
        <v>0</v>
      </c>
      <c r="W322" s="156"/>
      <c r="X322" s="156" t="s">
        <v>383</v>
      </c>
      <c r="Y322" s="147"/>
      <c r="Z322" s="147"/>
      <c r="AA322" s="147"/>
      <c r="AB322" s="147"/>
      <c r="AC322" s="147"/>
      <c r="AD322" s="147"/>
      <c r="AE322" s="147"/>
      <c r="AF322" s="147" t="s">
        <v>384</v>
      </c>
      <c r="AG322" s="147"/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</row>
    <row r="323" spans="1:59" ht="45" outlineLevel="1" x14ac:dyDescent="0.2">
      <c r="A323" s="176">
        <v>294</v>
      </c>
      <c r="B323" s="177" t="s">
        <v>4147</v>
      </c>
      <c r="C323" s="186" t="s">
        <v>4148</v>
      </c>
      <c r="D323" s="178" t="s">
        <v>1957</v>
      </c>
      <c r="E323" s="179">
        <v>2</v>
      </c>
      <c r="F323" s="174"/>
      <c r="G323" s="181">
        <f t="shared" si="77"/>
        <v>0</v>
      </c>
      <c r="H323" s="157">
        <v>0</v>
      </c>
      <c r="I323" s="156">
        <f t="shared" si="78"/>
        <v>0</v>
      </c>
      <c r="J323" s="157">
        <v>7228.2</v>
      </c>
      <c r="K323" s="156">
        <f t="shared" si="79"/>
        <v>14456.4</v>
      </c>
      <c r="L323" s="156">
        <v>15</v>
      </c>
      <c r="M323" s="156">
        <f t="shared" si="80"/>
        <v>0</v>
      </c>
      <c r="N323" s="156">
        <v>0</v>
      </c>
      <c r="O323" s="156">
        <f t="shared" si="81"/>
        <v>0</v>
      </c>
      <c r="P323" s="156">
        <v>0</v>
      </c>
      <c r="Q323" s="156">
        <f t="shared" si="82"/>
        <v>0</v>
      </c>
      <c r="R323" s="156"/>
      <c r="S323" s="156" t="s">
        <v>485</v>
      </c>
      <c r="T323" s="156" t="s">
        <v>382</v>
      </c>
      <c r="U323" s="156">
        <v>0</v>
      </c>
      <c r="V323" s="156">
        <f t="shared" si="83"/>
        <v>0</v>
      </c>
      <c r="W323" s="156"/>
      <c r="X323" s="156" t="s">
        <v>383</v>
      </c>
      <c r="Y323" s="147"/>
      <c r="Z323" s="147"/>
      <c r="AA323" s="147"/>
      <c r="AB323" s="147"/>
      <c r="AC323" s="147"/>
      <c r="AD323" s="147"/>
      <c r="AE323" s="147"/>
      <c r="AF323" s="147" t="s">
        <v>384</v>
      </c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</row>
    <row r="324" spans="1:59" ht="22.5" outlineLevel="1" x14ac:dyDescent="0.2">
      <c r="A324" s="176">
        <v>295</v>
      </c>
      <c r="B324" s="177" t="s">
        <v>4149</v>
      </c>
      <c r="C324" s="186" t="s">
        <v>4150</v>
      </c>
      <c r="D324" s="178" t="s">
        <v>1957</v>
      </c>
      <c r="E324" s="179">
        <v>1</v>
      </c>
      <c r="F324" s="174"/>
      <c r="G324" s="181">
        <f t="shared" si="77"/>
        <v>0</v>
      </c>
      <c r="H324" s="157">
        <v>0</v>
      </c>
      <c r="I324" s="156">
        <f t="shared" si="78"/>
        <v>0</v>
      </c>
      <c r="J324" s="157">
        <v>3333.75</v>
      </c>
      <c r="K324" s="156">
        <f t="shared" si="79"/>
        <v>3333.75</v>
      </c>
      <c r="L324" s="156">
        <v>15</v>
      </c>
      <c r="M324" s="156">
        <f t="shared" si="80"/>
        <v>0</v>
      </c>
      <c r="N324" s="156">
        <v>0</v>
      </c>
      <c r="O324" s="156">
        <f t="shared" si="81"/>
        <v>0</v>
      </c>
      <c r="P324" s="156">
        <v>0</v>
      </c>
      <c r="Q324" s="156">
        <f t="shared" si="82"/>
        <v>0</v>
      </c>
      <c r="R324" s="156"/>
      <c r="S324" s="156" t="s">
        <v>485</v>
      </c>
      <c r="T324" s="156" t="s">
        <v>382</v>
      </c>
      <c r="U324" s="156">
        <v>0</v>
      </c>
      <c r="V324" s="156">
        <f t="shared" si="83"/>
        <v>0</v>
      </c>
      <c r="W324" s="156"/>
      <c r="X324" s="156" t="s">
        <v>383</v>
      </c>
      <c r="Y324" s="147"/>
      <c r="Z324" s="147"/>
      <c r="AA324" s="147"/>
      <c r="AB324" s="147"/>
      <c r="AC324" s="147"/>
      <c r="AD324" s="147"/>
      <c r="AE324" s="147"/>
      <c r="AF324" s="147" t="s">
        <v>384</v>
      </c>
      <c r="AG324" s="147"/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</row>
    <row r="325" spans="1:59" ht="22.5" outlineLevel="1" x14ac:dyDescent="0.2">
      <c r="A325" s="176">
        <v>296</v>
      </c>
      <c r="B325" s="177" t="s">
        <v>4151</v>
      </c>
      <c r="C325" s="186" t="s">
        <v>4152</v>
      </c>
      <c r="D325" s="178" t="s">
        <v>1957</v>
      </c>
      <c r="E325" s="179">
        <v>1</v>
      </c>
      <c r="F325" s="174"/>
      <c r="G325" s="181">
        <f t="shared" si="77"/>
        <v>0</v>
      </c>
      <c r="H325" s="157">
        <v>0</v>
      </c>
      <c r="I325" s="156">
        <f t="shared" si="78"/>
        <v>0</v>
      </c>
      <c r="J325" s="157">
        <v>4063.5</v>
      </c>
      <c r="K325" s="156">
        <f t="shared" si="79"/>
        <v>4063.5</v>
      </c>
      <c r="L325" s="156">
        <v>15</v>
      </c>
      <c r="M325" s="156">
        <f t="shared" si="80"/>
        <v>0</v>
      </c>
      <c r="N325" s="156">
        <v>0</v>
      </c>
      <c r="O325" s="156">
        <f t="shared" si="81"/>
        <v>0</v>
      </c>
      <c r="P325" s="156">
        <v>0</v>
      </c>
      <c r="Q325" s="156">
        <f t="shared" si="82"/>
        <v>0</v>
      </c>
      <c r="R325" s="156"/>
      <c r="S325" s="156" t="s">
        <v>485</v>
      </c>
      <c r="T325" s="156" t="s">
        <v>382</v>
      </c>
      <c r="U325" s="156">
        <v>0</v>
      </c>
      <c r="V325" s="156">
        <f t="shared" si="83"/>
        <v>0</v>
      </c>
      <c r="W325" s="156"/>
      <c r="X325" s="156" t="s">
        <v>383</v>
      </c>
      <c r="Y325" s="147"/>
      <c r="Z325" s="147"/>
      <c r="AA325" s="147"/>
      <c r="AB325" s="147"/>
      <c r="AC325" s="147"/>
      <c r="AD325" s="147"/>
      <c r="AE325" s="147"/>
      <c r="AF325" s="147" t="s">
        <v>384</v>
      </c>
      <c r="AG325" s="147"/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</row>
    <row r="326" spans="1:59" ht="45" outlineLevel="1" x14ac:dyDescent="0.2">
      <c r="A326" s="176">
        <v>297</v>
      </c>
      <c r="B326" s="177" t="s">
        <v>4153</v>
      </c>
      <c r="C326" s="186" t="s">
        <v>4154</v>
      </c>
      <c r="D326" s="178" t="s">
        <v>1957</v>
      </c>
      <c r="E326" s="179">
        <v>1</v>
      </c>
      <c r="F326" s="174"/>
      <c r="G326" s="181">
        <f t="shared" si="77"/>
        <v>0</v>
      </c>
      <c r="H326" s="157">
        <v>0</v>
      </c>
      <c r="I326" s="156">
        <f t="shared" si="78"/>
        <v>0</v>
      </c>
      <c r="J326" s="157">
        <v>1112.79</v>
      </c>
      <c r="K326" s="156">
        <f t="shared" si="79"/>
        <v>1112.79</v>
      </c>
      <c r="L326" s="156">
        <v>15</v>
      </c>
      <c r="M326" s="156">
        <f t="shared" si="80"/>
        <v>0</v>
      </c>
      <c r="N326" s="156">
        <v>0</v>
      </c>
      <c r="O326" s="156">
        <f t="shared" si="81"/>
        <v>0</v>
      </c>
      <c r="P326" s="156">
        <v>0</v>
      </c>
      <c r="Q326" s="156">
        <f t="shared" si="82"/>
        <v>0</v>
      </c>
      <c r="R326" s="156"/>
      <c r="S326" s="156" t="s">
        <v>485</v>
      </c>
      <c r="T326" s="156" t="s">
        <v>382</v>
      </c>
      <c r="U326" s="156">
        <v>0</v>
      </c>
      <c r="V326" s="156">
        <f t="shared" si="83"/>
        <v>0</v>
      </c>
      <c r="W326" s="156"/>
      <c r="X326" s="156" t="s">
        <v>383</v>
      </c>
      <c r="Y326" s="147"/>
      <c r="Z326" s="147"/>
      <c r="AA326" s="147"/>
      <c r="AB326" s="147"/>
      <c r="AC326" s="147"/>
      <c r="AD326" s="147"/>
      <c r="AE326" s="147"/>
      <c r="AF326" s="147" t="s">
        <v>384</v>
      </c>
      <c r="AG326" s="147"/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</row>
    <row r="327" spans="1:59" ht="33.75" outlineLevel="1" x14ac:dyDescent="0.2">
      <c r="A327" s="176">
        <v>298</v>
      </c>
      <c r="B327" s="177" t="s">
        <v>4155</v>
      </c>
      <c r="C327" s="186" t="s">
        <v>4156</v>
      </c>
      <c r="D327" s="178" t="s">
        <v>1957</v>
      </c>
      <c r="E327" s="179">
        <v>4</v>
      </c>
      <c r="F327" s="174"/>
      <c r="G327" s="181">
        <f t="shared" si="77"/>
        <v>0</v>
      </c>
      <c r="H327" s="157">
        <v>0</v>
      </c>
      <c r="I327" s="156">
        <f t="shared" si="78"/>
        <v>0</v>
      </c>
      <c r="J327" s="157">
        <v>463.05</v>
      </c>
      <c r="K327" s="156">
        <f t="shared" si="79"/>
        <v>1852.2</v>
      </c>
      <c r="L327" s="156">
        <v>15</v>
      </c>
      <c r="M327" s="156">
        <f t="shared" si="80"/>
        <v>0</v>
      </c>
      <c r="N327" s="156">
        <v>0</v>
      </c>
      <c r="O327" s="156">
        <f t="shared" si="81"/>
        <v>0</v>
      </c>
      <c r="P327" s="156">
        <v>0</v>
      </c>
      <c r="Q327" s="156">
        <f t="shared" si="82"/>
        <v>0</v>
      </c>
      <c r="R327" s="156"/>
      <c r="S327" s="156" t="s">
        <v>485</v>
      </c>
      <c r="T327" s="156" t="s">
        <v>382</v>
      </c>
      <c r="U327" s="156">
        <v>0</v>
      </c>
      <c r="V327" s="156">
        <f t="shared" si="83"/>
        <v>0</v>
      </c>
      <c r="W327" s="156"/>
      <c r="X327" s="156" t="s">
        <v>383</v>
      </c>
      <c r="Y327" s="147"/>
      <c r="Z327" s="147"/>
      <c r="AA327" s="147"/>
      <c r="AB327" s="147"/>
      <c r="AC327" s="147"/>
      <c r="AD327" s="147"/>
      <c r="AE327" s="147"/>
      <c r="AF327" s="147" t="s">
        <v>384</v>
      </c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</row>
    <row r="328" spans="1:59" ht="33.75" outlineLevel="1" x14ac:dyDescent="0.2">
      <c r="A328" s="176">
        <v>299</v>
      </c>
      <c r="B328" s="177" t="s">
        <v>4157</v>
      </c>
      <c r="C328" s="186" t="s">
        <v>4158</v>
      </c>
      <c r="D328" s="178" t="s">
        <v>1957</v>
      </c>
      <c r="E328" s="179">
        <v>2</v>
      </c>
      <c r="F328" s="174"/>
      <c r="G328" s="181">
        <f t="shared" si="77"/>
        <v>0</v>
      </c>
      <c r="H328" s="157">
        <v>0</v>
      </c>
      <c r="I328" s="156">
        <f t="shared" si="78"/>
        <v>0</v>
      </c>
      <c r="J328" s="157">
        <v>438.9</v>
      </c>
      <c r="K328" s="156">
        <f t="shared" si="79"/>
        <v>877.8</v>
      </c>
      <c r="L328" s="156">
        <v>15</v>
      </c>
      <c r="M328" s="156">
        <f t="shared" si="80"/>
        <v>0</v>
      </c>
      <c r="N328" s="156">
        <v>0</v>
      </c>
      <c r="O328" s="156">
        <f t="shared" si="81"/>
        <v>0</v>
      </c>
      <c r="P328" s="156">
        <v>0</v>
      </c>
      <c r="Q328" s="156">
        <f t="shared" si="82"/>
        <v>0</v>
      </c>
      <c r="R328" s="156"/>
      <c r="S328" s="156" t="s">
        <v>485</v>
      </c>
      <c r="T328" s="156" t="s">
        <v>382</v>
      </c>
      <c r="U328" s="156">
        <v>0</v>
      </c>
      <c r="V328" s="156">
        <f t="shared" si="83"/>
        <v>0</v>
      </c>
      <c r="W328" s="156"/>
      <c r="X328" s="156" t="s">
        <v>383</v>
      </c>
      <c r="Y328" s="147"/>
      <c r="Z328" s="147"/>
      <c r="AA328" s="147"/>
      <c r="AB328" s="147"/>
      <c r="AC328" s="147"/>
      <c r="AD328" s="147"/>
      <c r="AE328" s="147"/>
      <c r="AF328" s="147" t="s">
        <v>384</v>
      </c>
      <c r="AG328" s="147"/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</row>
    <row r="329" spans="1:59" ht="22.5" outlineLevel="1" x14ac:dyDescent="0.2">
      <c r="A329" s="176">
        <v>300</v>
      </c>
      <c r="B329" s="177" t="s">
        <v>4159</v>
      </c>
      <c r="C329" s="186" t="s">
        <v>4160</v>
      </c>
      <c r="D329" s="178" t="s">
        <v>1957</v>
      </c>
      <c r="E329" s="179">
        <v>2</v>
      </c>
      <c r="F329" s="174"/>
      <c r="G329" s="181">
        <f t="shared" si="77"/>
        <v>0</v>
      </c>
      <c r="H329" s="157">
        <v>0</v>
      </c>
      <c r="I329" s="156">
        <f t="shared" si="78"/>
        <v>0</v>
      </c>
      <c r="J329" s="157">
        <v>258.3</v>
      </c>
      <c r="K329" s="156">
        <f t="shared" si="79"/>
        <v>516.6</v>
      </c>
      <c r="L329" s="156">
        <v>15</v>
      </c>
      <c r="M329" s="156">
        <f t="shared" si="80"/>
        <v>0</v>
      </c>
      <c r="N329" s="156">
        <v>0</v>
      </c>
      <c r="O329" s="156">
        <f t="shared" si="81"/>
        <v>0</v>
      </c>
      <c r="P329" s="156">
        <v>0</v>
      </c>
      <c r="Q329" s="156">
        <f t="shared" si="82"/>
        <v>0</v>
      </c>
      <c r="R329" s="156"/>
      <c r="S329" s="156" t="s">
        <v>485</v>
      </c>
      <c r="T329" s="156" t="s">
        <v>382</v>
      </c>
      <c r="U329" s="156">
        <v>0</v>
      </c>
      <c r="V329" s="156">
        <f t="shared" si="83"/>
        <v>0</v>
      </c>
      <c r="W329" s="156"/>
      <c r="X329" s="156" t="s">
        <v>383</v>
      </c>
      <c r="Y329" s="147"/>
      <c r="Z329" s="147"/>
      <c r="AA329" s="147"/>
      <c r="AB329" s="147"/>
      <c r="AC329" s="147"/>
      <c r="AD329" s="147"/>
      <c r="AE329" s="147"/>
      <c r="AF329" s="147" t="s">
        <v>384</v>
      </c>
      <c r="AG329" s="147"/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</row>
    <row r="330" spans="1:59" ht="33.75" outlineLevel="1" x14ac:dyDescent="0.2">
      <c r="A330" s="176">
        <v>301</v>
      </c>
      <c r="B330" s="177" t="s">
        <v>2990</v>
      </c>
      <c r="C330" s="186" t="s">
        <v>4161</v>
      </c>
      <c r="D330" s="178" t="s">
        <v>1957</v>
      </c>
      <c r="E330" s="179">
        <v>1</v>
      </c>
      <c r="F330" s="174"/>
      <c r="G330" s="181">
        <f t="shared" si="77"/>
        <v>0</v>
      </c>
      <c r="H330" s="157">
        <v>0</v>
      </c>
      <c r="I330" s="156">
        <f t="shared" si="78"/>
        <v>0</v>
      </c>
      <c r="J330" s="157">
        <v>2946.51</v>
      </c>
      <c r="K330" s="156">
        <f t="shared" si="79"/>
        <v>2946.51</v>
      </c>
      <c r="L330" s="156">
        <v>15</v>
      </c>
      <c r="M330" s="156">
        <f t="shared" si="80"/>
        <v>0</v>
      </c>
      <c r="N330" s="156">
        <v>0</v>
      </c>
      <c r="O330" s="156">
        <f t="shared" si="81"/>
        <v>0</v>
      </c>
      <c r="P330" s="156">
        <v>0</v>
      </c>
      <c r="Q330" s="156">
        <f t="shared" si="82"/>
        <v>0</v>
      </c>
      <c r="R330" s="156"/>
      <c r="S330" s="156" t="s">
        <v>485</v>
      </c>
      <c r="T330" s="156" t="s">
        <v>382</v>
      </c>
      <c r="U330" s="156">
        <v>0</v>
      </c>
      <c r="V330" s="156">
        <f t="shared" si="83"/>
        <v>0</v>
      </c>
      <c r="W330" s="156"/>
      <c r="X330" s="156" t="s">
        <v>383</v>
      </c>
      <c r="Y330" s="147"/>
      <c r="Z330" s="147"/>
      <c r="AA330" s="147"/>
      <c r="AB330" s="147"/>
      <c r="AC330" s="147"/>
      <c r="AD330" s="147"/>
      <c r="AE330" s="147"/>
      <c r="AF330" s="147" t="s">
        <v>384</v>
      </c>
      <c r="AG330" s="147"/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</row>
    <row r="331" spans="1:59" outlineLevel="1" x14ac:dyDescent="0.2">
      <c r="A331" s="176">
        <v>302</v>
      </c>
      <c r="B331" s="177" t="s">
        <v>2992</v>
      </c>
      <c r="C331" s="186" t="s">
        <v>4162</v>
      </c>
      <c r="D331" s="178" t="s">
        <v>1957</v>
      </c>
      <c r="E331" s="179">
        <v>1</v>
      </c>
      <c r="F331" s="174"/>
      <c r="G331" s="181">
        <f t="shared" si="77"/>
        <v>0</v>
      </c>
      <c r="H331" s="157">
        <v>0</v>
      </c>
      <c r="I331" s="156">
        <f t="shared" si="78"/>
        <v>0</v>
      </c>
      <c r="J331" s="157">
        <v>2520</v>
      </c>
      <c r="K331" s="156">
        <f t="shared" si="79"/>
        <v>2520</v>
      </c>
      <c r="L331" s="156">
        <v>15</v>
      </c>
      <c r="M331" s="156">
        <f t="shared" si="80"/>
        <v>0</v>
      </c>
      <c r="N331" s="156">
        <v>0</v>
      </c>
      <c r="O331" s="156">
        <f t="shared" si="81"/>
        <v>0</v>
      </c>
      <c r="P331" s="156">
        <v>0</v>
      </c>
      <c r="Q331" s="156">
        <f t="shared" si="82"/>
        <v>0</v>
      </c>
      <c r="R331" s="156"/>
      <c r="S331" s="156" t="s">
        <v>485</v>
      </c>
      <c r="T331" s="156" t="s">
        <v>382</v>
      </c>
      <c r="U331" s="156">
        <v>0</v>
      </c>
      <c r="V331" s="156">
        <f t="shared" si="83"/>
        <v>0</v>
      </c>
      <c r="W331" s="156"/>
      <c r="X331" s="156" t="s">
        <v>383</v>
      </c>
      <c r="Y331" s="147"/>
      <c r="Z331" s="147"/>
      <c r="AA331" s="147"/>
      <c r="AB331" s="147"/>
      <c r="AC331" s="147"/>
      <c r="AD331" s="147"/>
      <c r="AE331" s="147"/>
      <c r="AF331" s="147" t="s">
        <v>384</v>
      </c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</row>
    <row r="332" spans="1:59" ht="45" outlineLevel="1" x14ac:dyDescent="0.2">
      <c r="A332" s="176">
        <v>303</v>
      </c>
      <c r="B332" s="177" t="s">
        <v>2994</v>
      </c>
      <c r="C332" s="186" t="s">
        <v>4163</v>
      </c>
      <c r="D332" s="178" t="s">
        <v>1957</v>
      </c>
      <c r="E332" s="179">
        <v>1</v>
      </c>
      <c r="F332" s="174"/>
      <c r="G332" s="181">
        <f t="shared" si="77"/>
        <v>0</v>
      </c>
      <c r="H332" s="157">
        <v>0</v>
      </c>
      <c r="I332" s="156">
        <f t="shared" si="78"/>
        <v>0</v>
      </c>
      <c r="J332" s="157">
        <v>1086.75</v>
      </c>
      <c r="K332" s="156">
        <f t="shared" si="79"/>
        <v>1086.75</v>
      </c>
      <c r="L332" s="156">
        <v>15</v>
      </c>
      <c r="M332" s="156">
        <f t="shared" si="80"/>
        <v>0</v>
      </c>
      <c r="N332" s="156">
        <v>0</v>
      </c>
      <c r="O332" s="156">
        <f t="shared" si="81"/>
        <v>0</v>
      </c>
      <c r="P332" s="156">
        <v>0</v>
      </c>
      <c r="Q332" s="156">
        <f t="shared" si="82"/>
        <v>0</v>
      </c>
      <c r="R332" s="156"/>
      <c r="S332" s="156" t="s">
        <v>485</v>
      </c>
      <c r="T332" s="156" t="s">
        <v>382</v>
      </c>
      <c r="U332" s="156">
        <v>0</v>
      </c>
      <c r="V332" s="156">
        <f t="shared" si="83"/>
        <v>0</v>
      </c>
      <c r="W332" s="156"/>
      <c r="X332" s="156" t="s">
        <v>383</v>
      </c>
      <c r="Y332" s="147"/>
      <c r="Z332" s="147"/>
      <c r="AA332" s="147"/>
      <c r="AB332" s="147"/>
      <c r="AC332" s="147"/>
      <c r="AD332" s="147"/>
      <c r="AE332" s="147"/>
      <c r="AF332" s="147" t="s">
        <v>384</v>
      </c>
      <c r="AG332" s="147"/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</row>
    <row r="333" spans="1:59" outlineLevel="1" x14ac:dyDescent="0.2">
      <c r="A333" s="176">
        <v>304</v>
      </c>
      <c r="B333" s="177" t="s">
        <v>2996</v>
      </c>
      <c r="C333" s="186" t="s">
        <v>3861</v>
      </c>
      <c r="D333" s="178" t="s">
        <v>397</v>
      </c>
      <c r="E333" s="179">
        <v>11</v>
      </c>
      <c r="F333" s="174"/>
      <c r="G333" s="181">
        <f t="shared" si="77"/>
        <v>0</v>
      </c>
      <c r="H333" s="157">
        <v>0</v>
      </c>
      <c r="I333" s="156">
        <f t="shared" si="78"/>
        <v>0</v>
      </c>
      <c r="J333" s="157">
        <v>252</v>
      </c>
      <c r="K333" s="156">
        <f t="shared" si="79"/>
        <v>2772</v>
      </c>
      <c r="L333" s="156">
        <v>15</v>
      </c>
      <c r="M333" s="156">
        <f t="shared" si="80"/>
        <v>0</v>
      </c>
      <c r="N333" s="156">
        <v>0</v>
      </c>
      <c r="O333" s="156">
        <f t="shared" si="81"/>
        <v>0</v>
      </c>
      <c r="P333" s="156">
        <v>0</v>
      </c>
      <c r="Q333" s="156">
        <f t="shared" si="82"/>
        <v>0</v>
      </c>
      <c r="R333" s="156"/>
      <c r="S333" s="156" t="s">
        <v>485</v>
      </c>
      <c r="T333" s="156" t="s">
        <v>382</v>
      </c>
      <c r="U333" s="156">
        <v>0</v>
      </c>
      <c r="V333" s="156">
        <f t="shared" si="83"/>
        <v>0</v>
      </c>
      <c r="W333" s="156"/>
      <c r="X333" s="156" t="s">
        <v>383</v>
      </c>
      <c r="Y333" s="147"/>
      <c r="Z333" s="147"/>
      <c r="AA333" s="147"/>
      <c r="AB333" s="147"/>
      <c r="AC333" s="147"/>
      <c r="AD333" s="147"/>
      <c r="AE333" s="147"/>
      <c r="AF333" s="147" t="s">
        <v>384</v>
      </c>
      <c r="AG333" s="147"/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</row>
    <row r="334" spans="1:59" outlineLevel="1" x14ac:dyDescent="0.2">
      <c r="A334" s="176">
        <v>305</v>
      </c>
      <c r="B334" s="177" t="s">
        <v>2998</v>
      </c>
      <c r="C334" s="186" t="s">
        <v>3863</v>
      </c>
      <c r="D334" s="178" t="s">
        <v>397</v>
      </c>
      <c r="E334" s="179">
        <v>7</v>
      </c>
      <c r="F334" s="174"/>
      <c r="G334" s="181">
        <f t="shared" si="77"/>
        <v>0</v>
      </c>
      <c r="H334" s="157">
        <v>0</v>
      </c>
      <c r="I334" s="156">
        <f t="shared" si="78"/>
        <v>0</v>
      </c>
      <c r="J334" s="157">
        <v>345.45</v>
      </c>
      <c r="K334" s="156">
        <f t="shared" si="79"/>
        <v>2418.15</v>
      </c>
      <c r="L334" s="156">
        <v>15</v>
      </c>
      <c r="M334" s="156">
        <f t="shared" si="80"/>
        <v>0</v>
      </c>
      <c r="N334" s="156">
        <v>0</v>
      </c>
      <c r="O334" s="156">
        <f t="shared" si="81"/>
        <v>0</v>
      </c>
      <c r="P334" s="156">
        <v>0</v>
      </c>
      <c r="Q334" s="156">
        <f t="shared" si="82"/>
        <v>0</v>
      </c>
      <c r="R334" s="156"/>
      <c r="S334" s="156" t="s">
        <v>485</v>
      </c>
      <c r="T334" s="156" t="s">
        <v>382</v>
      </c>
      <c r="U334" s="156">
        <v>0</v>
      </c>
      <c r="V334" s="156">
        <f t="shared" si="83"/>
        <v>0</v>
      </c>
      <c r="W334" s="156"/>
      <c r="X334" s="156" t="s">
        <v>383</v>
      </c>
      <c r="Y334" s="147"/>
      <c r="Z334" s="147"/>
      <c r="AA334" s="147"/>
      <c r="AB334" s="147"/>
      <c r="AC334" s="147"/>
      <c r="AD334" s="147"/>
      <c r="AE334" s="147"/>
      <c r="AF334" s="147" t="s">
        <v>384</v>
      </c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</row>
    <row r="335" spans="1:59" outlineLevel="1" x14ac:dyDescent="0.2">
      <c r="A335" s="176">
        <v>306</v>
      </c>
      <c r="B335" s="177" t="s">
        <v>3000</v>
      </c>
      <c r="C335" s="186" t="s">
        <v>3864</v>
      </c>
      <c r="D335" s="178" t="s">
        <v>397</v>
      </c>
      <c r="E335" s="179">
        <v>7</v>
      </c>
      <c r="F335" s="174"/>
      <c r="G335" s="181">
        <f t="shared" si="77"/>
        <v>0</v>
      </c>
      <c r="H335" s="157">
        <v>0</v>
      </c>
      <c r="I335" s="156">
        <f t="shared" si="78"/>
        <v>0</v>
      </c>
      <c r="J335" s="157">
        <v>444.15</v>
      </c>
      <c r="K335" s="156">
        <f t="shared" si="79"/>
        <v>3109.05</v>
      </c>
      <c r="L335" s="156">
        <v>15</v>
      </c>
      <c r="M335" s="156">
        <f t="shared" si="80"/>
        <v>0</v>
      </c>
      <c r="N335" s="156">
        <v>0</v>
      </c>
      <c r="O335" s="156">
        <f t="shared" si="81"/>
        <v>0</v>
      </c>
      <c r="P335" s="156">
        <v>0</v>
      </c>
      <c r="Q335" s="156">
        <f t="shared" si="82"/>
        <v>0</v>
      </c>
      <c r="R335" s="156"/>
      <c r="S335" s="156" t="s">
        <v>485</v>
      </c>
      <c r="T335" s="156" t="s">
        <v>382</v>
      </c>
      <c r="U335" s="156">
        <v>0</v>
      </c>
      <c r="V335" s="156">
        <f t="shared" si="83"/>
        <v>0</v>
      </c>
      <c r="W335" s="156"/>
      <c r="X335" s="156" t="s">
        <v>383</v>
      </c>
      <c r="Y335" s="147"/>
      <c r="Z335" s="147"/>
      <c r="AA335" s="147"/>
      <c r="AB335" s="147"/>
      <c r="AC335" s="147"/>
      <c r="AD335" s="147"/>
      <c r="AE335" s="147"/>
      <c r="AF335" s="147" t="s">
        <v>384</v>
      </c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</row>
    <row r="336" spans="1:59" outlineLevel="1" x14ac:dyDescent="0.2">
      <c r="A336" s="176">
        <v>307</v>
      </c>
      <c r="B336" s="177" t="s">
        <v>3002</v>
      </c>
      <c r="C336" s="186" t="s">
        <v>3865</v>
      </c>
      <c r="D336" s="178" t="s">
        <v>397</v>
      </c>
      <c r="E336" s="179">
        <v>13</v>
      </c>
      <c r="F336" s="174"/>
      <c r="G336" s="181">
        <f t="shared" si="77"/>
        <v>0</v>
      </c>
      <c r="H336" s="157">
        <v>0</v>
      </c>
      <c r="I336" s="156">
        <f t="shared" si="78"/>
        <v>0</v>
      </c>
      <c r="J336" s="157">
        <v>449.4</v>
      </c>
      <c r="K336" s="156">
        <f t="shared" si="79"/>
        <v>5842.2</v>
      </c>
      <c r="L336" s="156">
        <v>15</v>
      </c>
      <c r="M336" s="156">
        <f t="shared" si="80"/>
        <v>0</v>
      </c>
      <c r="N336" s="156">
        <v>0</v>
      </c>
      <c r="O336" s="156">
        <f t="shared" si="81"/>
        <v>0</v>
      </c>
      <c r="P336" s="156">
        <v>0</v>
      </c>
      <c r="Q336" s="156">
        <f t="shared" si="82"/>
        <v>0</v>
      </c>
      <c r="R336" s="156"/>
      <c r="S336" s="156" t="s">
        <v>485</v>
      </c>
      <c r="T336" s="156" t="s">
        <v>382</v>
      </c>
      <c r="U336" s="156">
        <v>0</v>
      </c>
      <c r="V336" s="156">
        <f t="shared" si="83"/>
        <v>0</v>
      </c>
      <c r="W336" s="156"/>
      <c r="X336" s="156" t="s">
        <v>383</v>
      </c>
      <c r="Y336" s="147"/>
      <c r="Z336" s="147"/>
      <c r="AA336" s="147"/>
      <c r="AB336" s="147"/>
      <c r="AC336" s="147"/>
      <c r="AD336" s="147"/>
      <c r="AE336" s="147"/>
      <c r="AF336" s="147" t="s">
        <v>384</v>
      </c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</row>
    <row r="337" spans="1:59" outlineLevel="1" x14ac:dyDescent="0.2">
      <c r="A337" s="176">
        <v>308</v>
      </c>
      <c r="B337" s="177" t="s">
        <v>3004</v>
      </c>
      <c r="C337" s="186" t="s">
        <v>3867</v>
      </c>
      <c r="D337" s="178" t="s">
        <v>397</v>
      </c>
      <c r="E337" s="179">
        <v>3</v>
      </c>
      <c r="F337" s="174"/>
      <c r="G337" s="181">
        <f t="shared" si="77"/>
        <v>0</v>
      </c>
      <c r="H337" s="157">
        <v>0</v>
      </c>
      <c r="I337" s="156">
        <f t="shared" si="78"/>
        <v>0</v>
      </c>
      <c r="J337" s="157">
        <v>654.15</v>
      </c>
      <c r="K337" s="156">
        <f t="shared" si="79"/>
        <v>1962.45</v>
      </c>
      <c r="L337" s="156">
        <v>15</v>
      </c>
      <c r="M337" s="156">
        <f t="shared" si="80"/>
        <v>0</v>
      </c>
      <c r="N337" s="156">
        <v>0</v>
      </c>
      <c r="O337" s="156">
        <f t="shared" si="81"/>
        <v>0</v>
      </c>
      <c r="P337" s="156">
        <v>0</v>
      </c>
      <c r="Q337" s="156">
        <f t="shared" si="82"/>
        <v>0</v>
      </c>
      <c r="R337" s="156"/>
      <c r="S337" s="156" t="s">
        <v>485</v>
      </c>
      <c r="T337" s="156" t="s">
        <v>382</v>
      </c>
      <c r="U337" s="156">
        <v>0</v>
      </c>
      <c r="V337" s="156">
        <f t="shared" si="83"/>
        <v>0</v>
      </c>
      <c r="W337" s="156"/>
      <c r="X337" s="156" t="s">
        <v>383</v>
      </c>
      <c r="Y337" s="147"/>
      <c r="Z337" s="147"/>
      <c r="AA337" s="147"/>
      <c r="AB337" s="147"/>
      <c r="AC337" s="147"/>
      <c r="AD337" s="147"/>
      <c r="AE337" s="147"/>
      <c r="AF337" s="147" t="s">
        <v>384</v>
      </c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</row>
    <row r="338" spans="1:59" outlineLevel="1" x14ac:dyDescent="0.2">
      <c r="A338" s="176">
        <v>309</v>
      </c>
      <c r="B338" s="177" t="s">
        <v>3006</v>
      </c>
      <c r="C338" s="186" t="s">
        <v>3869</v>
      </c>
      <c r="D338" s="178" t="s">
        <v>1957</v>
      </c>
      <c r="E338" s="179">
        <v>2</v>
      </c>
      <c r="F338" s="174"/>
      <c r="G338" s="181">
        <f t="shared" si="77"/>
        <v>0</v>
      </c>
      <c r="H338" s="157">
        <v>0</v>
      </c>
      <c r="I338" s="156">
        <f t="shared" si="78"/>
        <v>0</v>
      </c>
      <c r="J338" s="157">
        <v>220.5</v>
      </c>
      <c r="K338" s="156">
        <f t="shared" si="79"/>
        <v>441</v>
      </c>
      <c r="L338" s="156">
        <v>15</v>
      </c>
      <c r="M338" s="156">
        <f t="shared" si="80"/>
        <v>0</v>
      </c>
      <c r="N338" s="156">
        <v>0</v>
      </c>
      <c r="O338" s="156">
        <f t="shared" si="81"/>
        <v>0</v>
      </c>
      <c r="P338" s="156">
        <v>0</v>
      </c>
      <c r="Q338" s="156">
        <f t="shared" si="82"/>
        <v>0</v>
      </c>
      <c r="R338" s="156"/>
      <c r="S338" s="156" t="s">
        <v>485</v>
      </c>
      <c r="T338" s="156" t="s">
        <v>382</v>
      </c>
      <c r="U338" s="156">
        <v>0</v>
      </c>
      <c r="V338" s="156">
        <f t="shared" si="83"/>
        <v>0</v>
      </c>
      <c r="W338" s="156"/>
      <c r="X338" s="156" t="s">
        <v>383</v>
      </c>
      <c r="Y338" s="147"/>
      <c r="Z338" s="147"/>
      <c r="AA338" s="147"/>
      <c r="AB338" s="147"/>
      <c r="AC338" s="147"/>
      <c r="AD338" s="147"/>
      <c r="AE338" s="147"/>
      <c r="AF338" s="147" t="s">
        <v>384</v>
      </c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</row>
    <row r="339" spans="1:59" outlineLevel="1" x14ac:dyDescent="0.2">
      <c r="A339" s="176">
        <v>310</v>
      </c>
      <c r="B339" s="177" t="s">
        <v>3008</v>
      </c>
      <c r="C339" s="186" t="s">
        <v>3938</v>
      </c>
      <c r="D339" s="178" t="s">
        <v>1957</v>
      </c>
      <c r="E339" s="179">
        <v>3</v>
      </c>
      <c r="F339" s="174"/>
      <c r="G339" s="181">
        <f t="shared" si="77"/>
        <v>0</v>
      </c>
      <c r="H339" s="157">
        <v>0</v>
      </c>
      <c r="I339" s="156">
        <f t="shared" si="78"/>
        <v>0</v>
      </c>
      <c r="J339" s="157">
        <v>354.9</v>
      </c>
      <c r="K339" s="156">
        <f t="shared" si="79"/>
        <v>1064.7</v>
      </c>
      <c r="L339" s="156">
        <v>15</v>
      </c>
      <c r="M339" s="156">
        <f t="shared" si="80"/>
        <v>0</v>
      </c>
      <c r="N339" s="156">
        <v>0</v>
      </c>
      <c r="O339" s="156">
        <f t="shared" si="81"/>
        <v>0</v>
      </c>
      <c r="P339" s="156">
        <v>0</v>
      </c>
      <c r="Q339" s="156">
        <f t="shared" si="82"/>
        <v>0</v>
      </c>
      <c r="R339" s="156"/>
      <c r="S339" s="156" t="s">
        <v>485</v>
      </c>
      <c r="T339" s="156" t="s">
        <v>382</v>
      </c>
      <c r="U339" s="156">
        <v>0</v>
      </c>
      <c r="V339" s="156">
        <f t="shared" si="83"/>
        <v>0</v>
      </c>
      <c r="W339" s="156"/>
      <c r="X339" s="156" t="s">
        <v>383</v>
      </c>
      <c r="Y339" s="147"/>
      <c r="Z339" s="147"/>
      <c r="AA339" s="147"/>
      <c r="AB339" s="147"/>
      <c r="AC339" s="147"/>
      <c r="AD339" s="147"/>
      <c r="AE339" s="147"/>
      <c r="AF339" s="147" t="s">
        <v>384</v>
      </c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</row>
    <row r="340" spans="1:59" outlineLevel="1" x14ac:dyDescent="0.2">
      <c r="A340" s="176">
        <v>311</v>
      </c>
      <c r="B340" s="177" t="s">
        <v>3010</v>
      </c>
      <c r="C340" s="186" t="s">
        <v>3940</v>
      </c>
      <c r="D340" s="178" t="s">
        <v>1957</v>
      </c>
      <c r="E340" s="179">
        <v>1</v>
      </c>
      <c r="F340" s="174"/>
      <c r="G340" s="181">
        <f t="shared" si="77"/>
        <v>0</v>
      </c>
      <c r="H340" s="157">
        <v>0</v>
      </c>
      <c r="I340" s="156">
        <f t="shared" si="78"/>
        <v>0</v>
      </c>
      <c r="J340" s="157">
        <v>689.85</v>
      </c>
      <c r="K340" s="156">
        <f t="shared" si="79"/>
        <v>689.85</v>
      </c>
      <c r="L340" s="156">
        <v>15</v>
      </c>
      <c r="M340" s="156">
        <f t="shared" si="80"/>
        <v>0</v>
      </c>
      <c r="N340" s="156">
        <v>0</v>
      </c>
      <c r="O340" s="156">
        <f t="shared" si="81"/>
        <v>0</v>
      </c>
      <c r="P340" s="156">
        <v>0</v>
      </c>
      <c r="Q340" s="156">
        <f t="shared" si="82"/>
        <v>0</v>
      </c>
      <c r="R340" s="156"/>
      <c r="S340" s="156" t="s">
        <v>485</v>
      </c>
      <c r="T340" s="156" t="s">
        <v>382</v>
      </c>
      <c r="U340" s="156">
        <v>0</v>
      </c>
      <c r="V340" s="156">
        <f t="shared" si="83"/>
        <v>0</v>
      </c>
      <c r="W340" s="156"/>
      <c r="X340" s="156" t="s">
        <v>383</v>
      </c>
      <c r="Y340" s="147"/>
      <c r="Z340" s="147"/>
      <c r="AA340" s="147"/>
      <c r="AB340" s="147"/>
      <c r="AC340" s="147"/>
      <c r="AD340" s="147"/>
      <c r="AE340" s="147"/>
      <c r="AF340" s="147" t="s">
        <v>384</v>
      </c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</row>
    <row r="341" spans="1:59" outlineLevel="1" x14ac:dyDescent="0.2">
      <c r="A341" s="176">
        <v>312</v>
      </c>
      <c r="B341" s="177" t="s">
        <v>3012</v>
      </c>
      <c r="C341" s="186" t="s">
        <v>4164</v>
      </c>
      <c r="D341" s="178" t="s">
        <v>1957</v>
      </c>
      <c r="E341" s="179">
        <v>6</v>
      </c>
      <c r="F341" s="174"/>
      <c r="G341" s="181">
        <f t="shared" si="77"/>
        <v>0</v>
      </c>
      <c r="H341" s="157">
        <v>0</v>
      </c>
      <c r="I341" s="156">
        <f t="shared" si="78"/>
        <v>0</v>
      </c>
      <c r="J341" s="157">
        <v>1075.2</v>
      </c>
      <c r="K341" s="156">
        <f t="shared" si="79"/>
        <v>6451.2</v>
      </c>
      <c r="L341" s="156">
        <v>15</v>
      </c>
      <c r="M341" s="156">
        <f t="shared" si="80"/>
        <v>0</v>
      </c>
      <c r="N341" s="156">
        <v>0</v>
      </c>
      <c r="O341" s="156">
        <f t="shared" si="81"/>
        <v>0</v>
      </c>
      <c r="P341" s="156">
        <v>0</v>
      </c>
      <c r="Q341" s="156">
        <f t="shared" si="82"/>
        <v>0</v>
      </c>
      <c r="R341" s="156"/>
      <c r="S341" s="156" t="s">
        <v>485</v>
      </c>
      <c r="T341" s="156" t="s">
        <v>382</v>
      </c>
      <c r="U341" s="156">
        <v>0</v>
      </c>
      <c r="V341" s="156">
        <f t="shared" si="83"/>
        <v>0</v>
      </c>
      <c r="W341" s="156"/>
      <c r="X341" s="156" t="s">
        <v>383</v>
      </c>
      <c r="Y341" s="147"/>
      <c r="Z341" s="147"/>
      <c r="AA341" s="147"/>
      <c r="AB341" s="147"/>
      <c r="AC341" s="147"/>
      <c r="AD341" s="147"/>
      <c r="AE341" s="147"/>
      <c r="AF341" s="147" t="s">
        <v>384</v>
      </c>
      <c r="AG341" s="147"/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</row>
    <row r="342" spans="1:59" outlineLevel="1" x14ac:dyDescent="0.2">
      <c r="A342" s="176">
        <v>313</v>
      </c>
      <c r="B342" s="177" t="s">
        <v>3014</v>
      </c>
      <c r="C342" s="186" t="s">
        <v>4165</v>
      </c>
      <c r="D342" s="178" t="s">
        <v>1957</v>
      </c>
      <c r="E342" s="179">
        <v>2</v>
      </c>
      <c r="F342" s="174"/>
      <c r="G342" s="181">
        <f t="shared" si="77"/>
        <v>0</v>
      </c>
      <c r="H342" s="157">
        <v>0</v>
      </c>
      <c r="I342" s="156">
        <f t="shared" si="78"/>
        <v>0</v>
      </c>
      <c r="J342" s="157">
        <v>180.6</v>
      </c>
      <c r="K342" s="156">
        <f t="shared" si="79"/>
        <v>361.2</v>
      </c>
      <c r="L342" s="156">
        <v>15</v>
      </c>
      <c r="M342" s="156">
        <f t="shared" si="80"/>
        <v>0</v>
      </c>
      <c r="N342" s="156">
        <v>0</v>
      </c>
      <c r="O342" s="156">
        <f t="shared" si="81"/>
        <v>0</v>
      </c>
      <c r="P342" s="156">
        <v>0</v>
      </c>
      <c r="Q342" s="156">
        <f t="shared" si="82"/>
        <v>0</v>
      </c>
      <c r="R342" s="156"/>
      <c r="S342" s="156" t="s">
        <v>485</v>
      </c>
      <c r="T342" s="156" t="s">
        <v>382</v>
      </c>
      <c r="U342" s="156">
        <v>0</v>
      </c>
      <c r="V342" s="156">
        <f t="shared" si="83"/>
        <v>0</v>
      </c>
      <c r="W342" s="156"/>
      <c r="X342" s="156" t="s">
        <v>383</v>
      </c>
      <c r="Y342" s="147"/>
      <c r="Z342" s="147"/>
      <c r="AA342" s="147"/>
      <c r="AB342" s="147"/>
      <c r="AC342" s="147"/>
      <c r="AD342" s="147"/>
      <c r="AE342" s="147"/>
      <c r="AF342" s="147" t="s">
        <v>384</v>
      </c>
      <c r="AG342" s="147"/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</row>
    <row r="343" spans="1:59" outlineLevel="1" x14ac:dyDescent="0.2">
      <c r="A343" s="176">
        <v>314</v>
      </c>
      <c r="B343" s="177" t="s">
        <v>3016</v>
      </c>
      <c r="C343" s="186" t="s">
        <v>4166</v>
      </c>
      <c r="D343" s="178" t="s">
        <v>1957</v>
      </c>
      <c r="E343" s="179">
        <v>2</v>
      </c>
      <c r="F343" s="174"/>
      <c r="G343" s="181">
        <f t="shared" si="77"/>
        <v>0</v>
      </c>
      <c r="H343" s="157">
        <v>0</v>
      </c>
      <c r="I343" s="156">
        <f t="shared" si="78"/>
        <v>0</v>
      </c>
      <c r="J343" s="157">
        <v>366.45</v>
      </c>
      <c r="K343" s="156">
        <f t="shared" si="79"/>
        <v>732.9</v>
      </c>
      <c r="L343" s="156">
        <v>15</v>
      </c>
      <c r="M343" s="156">
        <f t="shared" si="80"/>
        <v>0</v>
      </c>
      <c r="N343" s="156">
        <v>0</v>
      </c>
      <c r="O343" s="156">
        <f t="shared" si="81"/>
        <v>0</v>
      </c>
      <c r="P343" s="156">
        <v>0</v>
      </c>
      <c r="Q343" s="156">
        <f t="shared" si="82"/>
        <v>0</v>
      </c>
      <c r="R343" s="156"/>
      <c r="S343" s="156" t="s">
        <v>485</v>
      </c>
      <c r="T343" s="156" t="s">
        <v>382</v>
      </c>
      <c r="U343" s="156">
        <v>0</v>
      </c>
      <c r="V343" s="156">
        <f t="shared" si="83"/>
        <v>0</v>
      </c>
      <c r="W343" s="156"/>
      <c r="X343" s="156" t="s">
        <v>383</v>
      </c>
      <c r="Y343" s="147"/>
      <c r="Z343" s="147"/>
      <c r="AA343" s="147"/>
      <c r="AB343" s="147"/>
      <c r="AC343" s="147"/>
      <c r="AD343" s="147"/>
      <c r="AE343" s="147"/>
      <c r="AF343" s="147" t="s">
        <v>384</v>
      </c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</row>
    <row r="344" spans="1:59" outlineLevel="1" x14ac:dyDescent="0.2">
      <c r="A344" s="176">
        <v>315</v>
      </c>
      <c r="B344" s="177" t="s">
        <v>4167</v>
      </c>
      <c r="C344" s="186" t="s">
        <v>3946</v>
      </c>
      <c r="D344" s="178" t="s">
        <v>1957</v>
      </c>
      <c r="E344" s="179">
        <v>1</v>
      </c>
      <c r="F344" s="174"/>
      <c r="G344" s="181">
        <f t="shared" si="77"/>
        <v>0</v>
      </c>
      <c r="H344" s="157">
        <v>0</v>
      </c>
      <c r="I344" s="156">
        <f t="shared" si="78"/>
        <v>0</v>
      </c>
      <c r="J344" s="157">
        <v>560.70000000000005</v>
      </c>
      <c r="K344" s="156">
        <f t="shared" si="79"/>
        <v>560.70000000000005</v>
      </c>
      <c r="L344" s="156">
        <v>15</v>
      </c>
      <c r="M344" s="156">
        <f t="shared" si="80"/>
        <v>0</v>
      </c>
      <c r="N344" s="156">
        <v>0</v>
      </c>
      <c r="O344" s="156">
        <f t="shared" si="81"/>
        <v>0</v>
      </c>
      <c r="P344" s="156">
        <v>0</v>
      </c>
      <c r="Q344" s="156">
        <f t="shared" si="82"/>
        <v>0</v>
      </c>
      <c r="R344" s="156"/>
      <c r="S344" s="156" t="s">
        <v>485</v>
      </c>
      <c r="T344" s="156" t="s">
        <v>382</v>
      </c>
      <c r="U344" s="156">
        <v>0</v>
      </c>
      <c r="V344" s="156">
        <f t="shared" si="83"/>
        <v>0</v>
      </c>
      <c r="W344" s="156"/>
      <c r="X344" s="156" t="s">
        <v>383</v>
      </c>
      <c r="Y344" s="147"/>
      <c r="Z344" s="147"/>
      <c r="AA344" s="147"/>
      <c r="AB344" s="147"/>
      <c r="AC344" s="147"/>
      <c r="AD344" s="147"/>
      <c r="AE344" s="147"/>
      <c r="AF344" s="147" t="s">
        <v>384</v>
      </c>
      <c r="AG344" s="147"/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</row>
    <row r="345" spans="1:59" outlineLevel="1" x14ac:dyDescent="0.2">
      <c r="A345" s="176">
        <v>316</v>
      </c>
      <c r="B345" s="177" t="s">
        <v>4168</v>
      </c>
      <c r="C345" s="186" t="s">
        <v>3947</v>
      </c>
      <c r="D345" s="178" t="s">
        <v>1957</v>
      </c>
      <c r="E345" s="179">
        <v>1</v>
      </c>
      <c r="F345" s="174"/>
      <c r="G345" s="181">
        <f t="shared" si="77"/>
        <v>0</v>
      </c>
      <c r="H345" s="157">
        <v>0</v>
      </c>
      <c r="I345" s="156">
        <f t="shared" si="78"/>
        <v>0</v>
      </c>
      <c r="J345" s="157">
        <v>574.35</v>
      </c>
      <c r="K345" s="156">
        <f t="shared" si="79"/>
        <v>574.35</v>
      </c>
      <c r="L345" s="156">
        <v>15</v>
      </c>
      <c r="M345" s="156">
        <f t="shared" si="80"/>
        <v>0</v>
      </c>
      <c r="N345" s="156">
        <v>0</v>
      </c>
      <c r="O345" s="156">
        <f t="shared" si="81"/>
        <v>0</v>
      </c>
      <c r="P345" s="156">
        <v>0</v>
      </c>
      <c r="Q345" s="156">
        <f t="shared" si="82"/>
        <v>0</v>
      </c>
      <c r="R345" s="156"/>
      <c r="S345" s="156" t="s">
        <v>485</v>
      </c>
      <c r="T345" s="156" t="s">
        <v>382</v>
      </c>
      <c r="U345" s="156">
        <v>0</v>
      </c>
      <c r="V345" s="156">
        <f t="shared" si="83"/>
        <v>0</v>
      </c>
      <c r="W345" s="156"/>
      <c r="X345" s="156" t="s">
        <v>383</v>
      </c>
      <c r="Y345" s="147"/>
      <c r="Z345" s="147"/>
      <c r="AA345" s="147"/>
      <c r="AB345" s="147"/>
      <c r="AC345" s="147"/>
      <c r="AD345" s="147"/>
      <c r="AE345" s="147"/>
      <c r="AF345" s="147" t="s">
        <v>384</v>
      </c>
      <c r="AG345" s="147"/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</row>
    <row r="346" spans="1:59" outlineLevel="1" x14ac:dyDescent="0.2">
      <c r="A346" s="176">
        <v>317</v>
      </c>
      <c r="B346" s="177" t="s">
        <v>4169</v>
      </c>
      <c r="C346" s="186" t="s">
        <v>4170</v>
      </c>
      <c r="D346" s="178" t="s">
        <v>1957</v>
      </c>
      <c r="E346" s="179">
        <v>1</v>
      </c>
      <c r="F346" s="174"/>
      <c r="G346" s="181">
        <f t="shared" si="77"/>
        <v>0</v>
      </c>
      <c r="H346" s="157">
        <v>0</v>
      </c>
      <c r="I346" s="156">
        <f t="shared" si="78"/>
        <v>0</v>
      </c>
      <c r="J346" s="157">
        <v>1138.2</v>
      </c>
      <c r="K346" s="156">
        <f t="shared" si="79"/>
        <v>1138.2</v>
      </c>
      <c r="L346" s="156">
        <v>15</v>
      </c>
      <c r="M346" s="156">
        <f t="shared" si="80"/>
        <v>0</v>
      </c>
      <c r="N346" s="156">
        <v>0</v>
      </c>
      <c r="O346" s="156">
        <f t="shared" si="81"/>
        <v>0</v>
      </c>
      <c r="P346" s="156">
        <v>0</v>
      </c>
      <c r="Q346" s="156">
        <f t="shared" si="82"/>
        <v>0</v>
      </c>
      <c r="R346" s="156"/>
      <c r="S346" s="156" t="s">
        <v>485</v>
      </c>
      <c r="T346" s="156" t="s">
        <v>382</v>
      </c>
      <c r="U346" s="156">
        <v>0</v>
      </c>
      <c r="V346" s="156">
        <f t="shared" si="83"/>
        <v>0</v>
      </c>
      <c r="W346" s="156"/>
      <c r="X346" s="156" t="s">
        <v>383</v>
      </c>
      <c r="Y346" s="147"/>
      <c r="Z346" s="147"/>
      <c r="AA346" s="147"/>
      <c r="AB346" s="147"/>
      <c r="AC346" s="147"/>
      <c r="AD346" s="147"/>
      <c r="AE346" s="147"/>
      <c r="AF346" s="147" t="s">
        <v>384</v>
      </c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</row>
    <row r="347" spans="1:59" outlineLevel="1" x14ac:dyDescent="0.2">
      <c r="A347" s="176">
        <v>318</v>
      </c>
      <c r="B347" s="177" t="s">
        <v>4171</v>
      </c>
      <c r="C347" s="186" t="s">
        <v>4172</v>
      </c>
      <c r="D347" s="178" t="s">
        <v>1957</v>
      </c>
      <c r="E347" s="179">
        <v>1</v>
      </c>
      <c r="F347" s="174"/>
      <c r="G347" s="181">
        <f t="shared" si="77"/>
        <v>0</v>
      </c>
      <c r="H347" s="157">
        <v>0</v>
      </c>
      <c r="I347" s="156">
        <f t="shared" si="78"/>
        <v>0</v>
      </c>
      <c r="J347" s="157">
        <v>236.25</v>
      </c>
      <c r="K347" s="156">
        <f t="shared" si="79"/>
        <v>236.25</v>
      </c>
      <c r="L347" s="156">
        <v>15</v>
      </c>
      <c r="M347" s="156">
        <f t="shared" si="80"/>
        <v>0</v>
      </c>
      <c r="N347" s="156">
        <v>0</v>
      </c>
      <c r="O347" s="156">
        <f t="shared" si="81"/>
        <v>0</v>
      </c>
      <c r="P347" s="156">
        <v>0</v>
      </c>
      <c r="Q347" s="156">
        <f t="shared" si="82"/>
        <v>0</v>
      </c>
      <c r="R347" s="156"/>
      <c r="S347" s="156" t="s">
        <v>485</v>
      </c>
      <c r="T347" s="156" t="s">
        <v>382</v>
      </c>
      <c r="U347" s="156">
        <v>0</v>
      </c>
      <c r="V347" s="156">
        <f t="shared" si="83"/>
        <v>0</v>
      </c>
      <c r="W347" s="156"/>
      <c r="X347" s="156" t="s">
        <v>383</v>
      </c>
      <c r="Y347" s="147"/>
      <c r="Z347" s="147"/>
      <c r="AA347" s="147"/>
      <c r="AB347" s="147"/>
      <c r="AC347" s="147"/>
      <c r="AD347" s="147"/>
      <c r="AE347" s="147"/>
      <c r="AF347" s="147" t="s">
        <v>384</v>
      </c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</row>
    <row r="348" spans="1:59" outlineLevel="1" x14ac:dyDescent="0.2">
      <c r="A348" s="176">
        <v>319</v>
      </c>
      <c r="B348" s="177" t="s">
        <v>4173</v>
      </c>
      <c r="C348" s="186" t="s">
        <v>4174</v>
      </c>
      <c r="D348" s="178" t="s">
        <v>1957</v>
      </c>
      <c r="E348" s="179">
        <v>1</v>
      </c>
      <c r="F348" s="174"/>
      <c r="G348" s="181">
        <f t="shared" si="77"/>
        <v>0</v>
      </c>
      <c r="H348" s="157">
        <v>0</v>
      </c>
      <c r="I348" s="156">
        <f t="shared" si="78"/>
        <v>0</v>
      </c>
      <c r="J348" s="157">
        <v>366.45</v>
      </c>
      <c r="K348" s="156">
        <f t="shared" si="79"/>
        <v>366.45</v>
      </c>
      <c r="L348" s="156">
        <v>15</v>
      </c>
      <c r="M348" s="156">
        <f t="shared" si="80"/>
        <v>0</v>
      </c>
      <c r="N348" s="156">
        <v>0</v>
      </c>
      <c r="O348" s="156">
        <f t="shared" si="81"/>
        <v>0</v>
      </c>
      <c r="P348" s="156">
        <v>0</v>
      </c>
      <c r="Q348" s="156">
        <f t="shared" si="82"/>
        <v>0</v>
      </c>
      <c r="R348" s="156"/>
      <c r="S348" s="156" t="s">
        <v>485</v>
      </c>
      <c r="T348" s="156" t="s">
        <v>382</v>
      </c>
      <c r="U348" s="156">
        <v>0</v>
      </c>
      <c r="V348" s="156">
        <f t="shared" si="83"/>
        <v>0</v>
      </c>
      <c r="W348" s="156"/>
      <c r="X348" s="156" t="s">
        <v>383</v>
      </c>
      <c r="Y348" s="147"/>
      <c r="Z348" s="147"/>
      <c r="AA348" s="147"/>
      <c r="AB348" s="147"/>
      <c r="AC348" s="147"/>
      <c r="AD348" s="147"/>
      <c r="AE348" s="147"/>
      <c r="AF348" s="147" t="s">
        <v>384</v>
      </c>
      <c r="AG348" s="147"/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</row>
    <row r="349" spans="1:59" outlineLevel="1" x14ac:dyDescent="0.2">
      <c r="A349" s="176">
        <v>320</v>
      </c>
      <c r="B349" s="177" t="s">
        <v>4175</v>
      </c>
      <c r="C349" s="186" t="s">
        <v>4176</v>
      </c>
      <c r="D349" s="178" t="s">
        <v>1957</v>
      </c>
      <c r="E349" s="179">
        <v>2</v>
      </c>
      <c r="F349" s="174"/>
      <c r="G349" s="181">
        <f t="shared" si="77"/>
        <v>0</v>
      </c>
      <c r="H349" s="157">
        <v>0</v>
      </c>
      <c r="I349" s="156">
        <f t="shared" si="78"/>
        <v>0</v>
      </c>
      <c r="J349" s="157">
        <v>747.6</v>
      </c>
      <c r="K349" s="156">
        <f t="shared" si="79"/>
        <v>1495.2</v>
      </c>
      <c r="L349" s="156">
        <v>15</v>
      </c>
      <c r="M349" s="156">
        <f t="shared" si="80"/>
        <v>0</v>
      </c>
      <c r="N349" s="156">
        <v>0</v>
      </c>
      <c r="O349" s="156">
        <f t="shared" si="81"/>
        <v>0</v>
      </c>
      <c r="P349" s="156">
        <v>0</v>
      </c>
      <c r="Q349" s="156">
        <f t="shared" si="82"/>
        <v>0</v>
      </c>
      <c r="R349" s="156"/>
      <c r="S349" s="156" t="s">
        <v>485</v>
      </c>
      <c r="T349" s="156" t="s">
        <v>382</v>
      </c>
      <c r="U349" s="156">
        <v>0</v>
      </c>
      <c r="V349" s="156">
        <f t="shared" si="83"/>
        <v>0</v>
      </c>
      <c r="W349" s="156"/>
      <c r="X349" s="156" t="s">
        <v>383</v>
      </c>
      <c r="Y349" s="147"/>
      <c r="Z349" s="147"/>
      <c r="AA349" s="147"/>
      <c r="AB349" s="147"/>
      <c r="AC349" s="147"/>
      <c r="AD349" s="147"/>
      <c r="AE349" s="147"/>
      <c r="AF349" s="147" t="s">
        <v>384</v>
      </c>
      <c r="AG349" s="147"/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</row>
    <row r="350" spans="1:59" outlineLevel="1" x14ac:dyDescent="0.2">
      <c r="A350" s="176">
        <v>321</v>
      </c>
      <c r="B350" s="177" t="s">
        <v>4177</v>
      </c>
      <c r="C350" s="186" t="s">
        <v>4178</v>
      </c>
      <c r="D350" s="178" t="s">
        <v>1957</v>
      </c>
      <c r="E350" s="179">
        <v>1</v>
      </c>
      <c r="F350" s="174"/>
      <c r="G350" s="181">
        <f t="shared" si="77"/>
        <v>0</v>
      </c>
      <c r="H350" s="157">
        <v>0</v>
      </c>
      <c r="I350" s="156">
        <f t="shared" si="78"/>
        <v>0</v>
      </c>
      <c r="J350" s="157">
        <v>749.7</v>
      </c>
      <c r="K350" s="156">
        <f t="shared" si="79"/>
        <v>749.7</v>
      </c>
      <c r="L350" s="156">
        <v>15</v>
      </c>
      <c r="M350" s="156">
        <f t="shared" si="80"/>
        <v>0</v>
      </c>
      <c r="N350" s="156">
        <v>0</v>
      </c>
      <c r="O350" s="156">
        <f t="shared" si="81"/>
        <v>0</v>
      </c>
      <c r="P350" s="156">
        <v>0</v>
      </c>
      <c r="Q350" s="156">
        <f t="shared" si="82"/>
        <v>0</v>
      </c>
      <c r="R350" s="156"/>
      <c r="S350" s="156" t="s">
        <v>485</v>
      </c>
      <c r="T350" s="156" t="s">
        <v>382</v>
      </c>
      <c r="U350" s="156">
        <v>0</v>
      </c>
      <c r="V350" s="156">
        <f t="shared" si="83"/>
        <v>0</v>
      </c>
      <c r="W350" s="156"/>
      <c r="X350" s="156" t="s">
        <v>383</v>
      </c>
      <c r="Y350" s="147"/>
      <c r="Z350" s="147"/>
      <c r="AA350" s="147"/>
      <c r="AB350" s="147"/>
      <c r="AC350" s="147"/>
      <c r="AD350" s="147"/>
      <c r="AE350" s="147"/>
      <c r="AF350" s="147" t="s">
        <v>384</v>
      </c>
      <c r="AG350" s="147"/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</row>
    <row r="351" spans="1:59" outlineLevel="1" x14ac:dyDescent="0.2">
      <c r="A351" s="176">
        <v>322</v>
      </c>
      <c r="B351" s="177" t="s">
        <v>4179</v>
      </c>
      <c r="C351" s="186" t="s">
        <v>4180</v>
      </c>
      <c r="D351" s="178" t="s">
        <v>397</v>
      </c>
      <c r="E351" s="179">
        <v>2</v>
      </c>
      <c r="F351" s="174"/>
      <c r="G351" s="181">
        <f t="shared" si="77"/>
        <v>0</v>
      </c>
      <c r="H351" s="157">
        <v>0</v>
      </c>
      <c r="I351" s="156">
        <f t="shared" si="78"/>
        <v>0</v>
      </c>
      <c r="J351" s="157">
        <v>189</v>
      </c>
      <c r="K351" s="156">
        <f t="shared" si="79"/>
        <v>378</v>
      </c>
      <c r="L351" s="156">
        <v>15</v>
      </c>
      <c r="M351" s="156">
        <f t="shared" si="80"/>
        <v>0</v>
      </c>
      <c r="N351" s="156">
        <v>0</v>
      </c>
      <c r="O351" s="156">
        <f t="shared" si="81"/>
        <v>0</v>
      </c>
      <c r="P351" s="156">
        <v>0</v>
      </c>
      <c r="Q351" s="156">
        <f t="shared" si="82"/>
        <v>0</v>
      </c>
      <c r="R351" s="156"/>
      <c r="S351" s="156" t="s">
        <v>485</v>
      </c>
      <c r="T351" s="156" t="s">
        <v>382</v>
      </c>
      <c r="U351" s="156">
        <v>0</v>
      </c>
      <c r="V351" s="156">
        <f t="shared" si="83"/>
        <v>0</v>
      </c>
      <c r="W351" s="156"/>
      <c r="X351" s="156" t="s">
        <v>383</v>
      </c>
      <c r="Y351" s="147"/>
      <c r="Z351" s="147"/>
      <c r="AA351" s="147"/>
      <c r="AB351" s="147"/>
      <c r="AC351" s="147"/>
      <c r="AD351" s="147"/>
      <c r="AE351" s="147"/>
      <c r="AF351" s="147" t="s">
        <v>384</v>
      </c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</row>
    <row r="352" spans="1:59" ht="22.5" outlineLevel="1" x14ac:dyDescent="0.2">
      <c r="A352" s="176">
        <v>323</v>
      </c>
      <c r="B352" s="177" t="s">
        <v>4181</v>
      </c>
      <c r="C352" s="186" t="s">
        <v>3898</v>
      </c>
      <c r="D352" s="178" t="s">
        <v>484</v>
      </c>
      <c r="E352" s="179">
        <v>1</v>
      </c>
      <c r="F352" s="174"/>
      <c r="G352" s="181">
        <f t="shared" si="77"/>
        <v>0</v>
      </c>
      <c r="H352" s="157">
        <v>0</v>
      </c>
      <c r="I352" s="156">
        <f t="shared" si="78"/>
        <v>0</v>
      </c>
      <c r="J352" s="157">
        <v>11550</v>
      </c>
      <c r="K352" s="156">
        <f t="shared" si="79"/>
        <v>11550</v>
      </c>
      <c r="L352" s="156">
        <v>15</v>
      </c>
      <c r="M352" s="156">
        <f t="shared" si="80"/>
        <v>0</v>
      </c>
      <c r="N352" s="156">
        <v>0</v>
      </c>
      <c r="O352" s="156">
        <f t="shared" si="81"/>
        <v>0</v>
      </c>
      <c r="P352" s="156">
        <v>0</v>
      </c>
      <c r="Q352" s="156">
        <f t="shared" si="82"/>
        <v>0</v>
      </c>
      <c r="R352" s="156"/>
      <c r="S352" s="156" t="s">
        <v>485</v>
      </c>
      <c r="T352" s="156" t="s">
        <v>382</v>
      </c>
      <c r="U352" s="156">
        <v>0</v>
      </c>
      <c r="V352" s="156">
        <f t="shared" si="83"/>
        <v>0</v>
      </c>
      <c r="W352" s="156"/>
      <c r="X352" s="156" t="s">
        <v>383</v>
      </c>
      <c r="Y352" s="147"/>
      <c r="Z352" s="147"/>
      <c r="AA352" s="147"/>
      <c r="AB352" s="147"/>
      <c r="AC352" s="147"/>
      <c r="AD352" s="147"/>
      <c r="AE352" s="147"/>
      <c r="AF352" s="147" t="s">
        <v>384</v>
      </c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</row>
    <row r="353" spans="1:59" outlineLevel="1" x14ac:dyDescent="0.2">
      <c r="A353" s="176">
        <v>324</v>
      </c>
      <c r="B353" s="177" t="s">
        <v>4182</v>
      </c>
      <c r="C353" s="186" t="s">
        <v>3899</v>
      </c>
      <c r="D353" s="178" t="s">
        <v>380</v>
      </c>
      <c r="E353" s="179">
        <v>13</v>
      </c>
      <c r="F353" s="174"/>
      <c r="G353" s="181">
        <f t="shared" si="77"/>
        <v>0</v>
      </c>
      <c r="H353" s="157">
        <v>0</v>
      </c>
      <c r="I353" s="156">
        <f t="shared" si="78"/>
        <v>0</v>
      </c>
      <c r="J353" s="157">
        <v>882</v>
      </c>
      <c r="K353" s="156">
        <f t="shared" si="79"/>
        <v>11466</v>
      </c>
      <c r="L353" s="156">
        <v>15</v>
      </c>
      <c r="M353" s="156">
        <f t="shared" si="80"/>
        <v>0</v>
      </c>
      <c r="N353" s="156">
        <v>0</v>
      </c>
      <c r="O353" s="156">
        <f t="shared" si="81"/>
        <v>0</v>
      </c>
      <c r="P353" s="156">
        <v>0</v>
      </c>
      <c r="Q353" s="156">
        <f t="shared" si="82"/>
        <v>0</v>
      </c>
      <c r="R353" s="156"/>
      <c r="S353" s="156" t="s">
        <v>485</v>
      </c>
      <c r="T353" s="156" t="s">
        <v>382</v>
      </c>
      <c r="U353" s="156">
        <v>0</v>
      </c>
      <c r="V353" s="156">
        <f t="shared" si="83"/>
        <v>0</v>
      </c>
      <c r="W353" s="156"/>
      <c r="X353" s="156" t="s">
        <v>383</v>
      </c>
      <c r="Y353" s="147"/>
      <c r="Z353" s="147"/>
      <c r="AA353" s="147"/>
      <c r="AB353" s="147"/>
      <c r="AC353" s="147"/>
      <c r="AD353" s="147"/>
      <c r="AE353" s="147"/>
      <c r="AF353" s="147" t="s">
        <v>384</v>
      </c>
      <c r="AG353" s="147"/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</row>
    <row r="354" spans="1:59" ht="22.5" outlineLevel="1" x14ac:dyDescent="0.2">
      <c r="A354" s="176">
        <v>325</v>
      </c>
      <c r="B354" s="177" t="s">
        <v>4183</v>
      </c>
      <c r="C354" s="186" t="s">
        <v>3898</v>
      </c>
      <c r="D354" s="178" t="s">
        <v>484</v>
      </c>
      <c r="E354" s="179">
        <v>1</v>
      </c>
      <c r="F354" s="174"/>
      <c r="G354" s="181">
        <f t="shared" si="77"/>
        <v>0</v>
      </c>
      <c r="H354" s="157">
        <v>0</v>
      </c>
      <c r="I354" s="156">
        <f t="shared" si="78"/>
        <v>0</v>
      </c>
      <c r="J354" s="157">
        <v>1575</v>
      </c>
      <c r="K354" s="156">
        <f t="shared" si="79"/>
        <v>1575</v>
      </c>
      <c r="L354" s="156">
        <v>15</v>
      </c>
      <c r="M354" s="156">
        <f t="shared" si="80"/>
        <v>0</v>
      </c>
      <c r="N354" s="156">
        <v>0</v>
      </c>
      <c r="O354" s="156">
        <f t="shared" si="81"/>
        <v>0</v>
      </c>
      <c r="P354" s="156">
        <v>0</v>
      </c>
      <c r="Q354" s="156">
        <f t="shared" si="82"/>
        <v>0</v>
      </c>
      <c r="R354" s="156"/>
      <c r="S354" s="156" t="s">
        <v>485</v>
      </c>
      <c r="T354" s="156" t="s">
        <v>382</v>
      </c>
      <c r="U354" s="156">
        <v>0</v>
      </c>
      <c r="V354" s="156">
        <f t="shared" si="83"/>
        <v>0</v>
      </c>
      <c r="W354" s="156"/>
      <c r="X354" s="156" t="s">
        <v>383</v>
      </c>
      <c r="Y354" s="147"/>
      <c r="Z354" s="147"/>
      <c r="AA354" s="147"/>
      <c r="AB354" s="147"/>
      <c r="AC354" s="147"/>
      <c r="AD354" s="147"/>
      <c r="AE354" s="147"/>
      <c r="AF354" s="147" t="s">
        <v>384</v>
      </c>
      <c r="AG354" s="147"/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</row>
    <row r="355" spans="1:59" ht="45" outlineLevel="1" x14ac:dyDescent="0.2">
      <c r="A355" s="176">
        <v>326</v>
      </c>
      <c r="B355" s="177" t="s">
        <v>4184</v>
      </c>
      <c r="C355" s="186" t="s">
        <v>4185</v>
      </c>
      <c r="D355" s="178" t="s">
        <v>380</v>
      </c>
      <c r="E355" s="179">
        <v>11</v>
      </c>
      <c r="F355" s="174"/>
      <c r="G355" s="181">
        <f t="shared" si="77"/>
        <v>0</v>
      </c>
      <c r="H355" s="157">
        <v>0</v>
      </c>
      <c r="I355" s="156">
        <f t="shared" si="78"/>
        <v>0</v>
      </c>
      <c r="J355" s="157">
        <v>735</v>
      </c>
      <c r="K355" s="156">
        <f t="shared" si="79"/>
        <v>8085</v>
      </c>
      <c r="L355" s="156">
        <v>15</v>
      </c>
      <c r="M355" s="156">
        <f t="shared" si="80"/>
        <v>0</v>
      </c>
      <c r="N355" s="156">
        <v>0</v>
      </c>
      <c r="O355" s="156">
        <f t="shared" si="81"/>
        <v>0</v>
      </c>
      <c r="P355" s="156">
        <v>0</v>
      </c>
      <c r="Q355" s="156">
        <f t="shared" si="82"/>
        <v>0</v>
      </c>
      <c r="R355" s="156"/>
      <c r="S355" s="156" t="s">
        <v>485</v>
      </c>
      <c r="T355" s="156" t="s">
        <v>382</v>
      </c>
      <c r="U355" s="156">
        <v>0</v>
      </c>
      <c r="V355" s="156">
        <f t="shared" si="83"/>
        <v>0</v>
      </c>
      <c r="W355" s="156"/>
      <c r="X355" s="156" t="s">
        <v>383</v>
      </c>
      <c r="Y355" s="147"/>
      <c r="Z355" s="147"/>
      <c r="AA355" s="147"/>
      <c r="AB355" s="147"/>
      <c r="AC355" s="147"/>
      <c r="AD355" s="147"/>
      <c r="AE355" s="147"/>
      <c r="AF355" s="147" t="s">
        <v>384</v>
      </c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</row>
    <row r="356" spans="1:59" ht="33.75" outlineLevel="1" x14ac:dyDescent="0.2">
      <c r="A356" s="176">
        <v>327</v>
      </c>
      <c r="B356" s="177" t="s">
        <v>4186</v>
      </c>
      <c r="C356" s="186" t="s">
        <v>4051</v>
      </c>
      <c r="D356" s="178" t="s">
        <v>380</v>
      </c>
      <c r="E356" s="179">
        <v>1</v>
      </c>
      <c r="F356" s="174"/>
      <c r="G356" s="181">
        <f t="shared" si="77"/>
        <v>0</v>
      </c>
      <c r="H356" s="157">
        <v>0</v>
      </c>
      <c r="I356" s="156">
        <f t="shared" si="78"/>
        <v>0</v>
      </c>
      <c r="J356" s="157">
        <v>420</v>
      </c>
      <c r="K356" s="156">
        <f t="shared" si="79"/>
        <v>420</v>
      </c>
      <c r="L356" s="156">
        <v>15</v>
      </c>
      <c r="M356" s="156">
        <f t="shared" si="80"/>
        <v>0</v>
      </c>
      <c r="N356" s="156">
        <v>0</v>
      </c>
      <c r="O356" s="156">
        <f t="shared" si="81"/>
        <v>0</v>
      </c>
      <c r="P356" s="156">
        <v>0</v>
      </c>
      <c r="Q356" s="156">
        <f t="shared" si="82"/>
        <v>0</v>
      </c>
      <c r="R356" s="156"/>
      <c r="S356" s="156" t="s">
        <v>485</v>
      </c>
      <c r="T356" s="156" t="s">
        <v>382</v>
      </c>
      <c r="U356" s="156">
        <v>0</v>
      </c>
      <c r="V356" s="156">
        <f t="shared" si="83"/>
        <v>0</v>
      </c>
      <c r="W356" s="156"/>
      <c r="X356" s="156" t="s">
        <v>383</v>
      </c>
      <c r="Y356" s="147"/>
      <c r="Z356" s="147"/>
      <c r="AA356" s="147"/>
      <c r="AB356" s="147"/>
      <c r="AC356" s="147"/>
      <c r="AD356" s="147"/>
      <c r="AE356" s="147"/>
      <c r="AF356" s="147" t="s">
        <v>384</v>
      </c>
      <c r="AG356" s="147"/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</row>
    <row r="357" spans="1:59" ht="45" outlineLevel="1" x14ac:dyDescent="0.2">
      <c r="A357" s="176">
        <v>328</v>
      </c>
      <c r="B357" s="177" t="s">
        <v>4187</v>
      </c>
      <c r="C357" s="186" t="s">
        <v>3902</v>
      </c>
      <c r="D357" s="178" t="s">
        <v>1957</v>
      </c>
      <c r="E357" s="179">
        <v>2</v>
      </c>
      <c r="F357" s="174"/>
      <c r="G357" s="181">
        <f t="shared" si="77"/>
        <v>0</v>
      </c>
      <c r="H357" s="157">
        <v>0</v>
      </c>
      <c r="I357" s="156">
        <f t="shared" si="78"/>
        <v>0</v>
      </c>
      <c r="J357" s="157">
        <v>2100</v>
      </c>
      <c r="K357" s="156">
        <f t="shared" si="79"/>
        <v>4200</v>
      </c>
      <c r="L357" s="156">
        <v>15</v>
      </c>
      <c r="M357" s="156">
        <f t="shared" si="80"/>
        <v>0</v>
      </c>
      <c r="N357" s="156">
        <v>0</v>
      </c>
      <c r="O357" s="156">
        <f t="shared" si="81"/>
        <v>0</v>
      </c>
      <c r="P357" s="156">
        <v>0</v>
      </c>
      <c r="Q357" s="156">
        <f t="shared" si="82"/>
        <v>0</v>
      </c>
      <c r="R357" s="156"/>
      <c r="S357" s="156" t="s">
        <v>485</v>
      </c>
      <c r="T357" s="156" t="s">
        <v>382</v>
      </c>
      <c r="U357" s="156">
        <v>0</v>
      </c>
      <c r="V357" s="156">
        <f t="shared" si="83"/>
        <v>0</v>
      </c>
      <c r="W357" s="156"/>
      <c r="X357" s="156" t="s">
        <v>383</v>
      </c>
      <c r="Y357" s="147"/>
      <c r="Z357" s="147"/>
      <c r="AA357" s="147"/>
      <c r="AB357" s="147"/>
      <c r="AC357" s="147"/>
      <c r="AD357" s="147"/>
      <c r="AE357" s="147"/>
      <c r="AF357" s="147" t="s">
        <v>384</v>
      </c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</row>
    <row r="358" spans="1:59" x14ac:dyDescent="0.2">
      <c r="A358" s="164" t="s">
        <v>376</v>
      </c>
      <c r="B358" s="165" t="s">
        <v>227</v>
      </c>
      <c r="C358" s="183" t="s">
        <v>228</v>
      </c>
      <c r="D358" s="166"/>
      <c r="E358" s="167"/>
      <c r="F358" s="168"/>
      <c r="G358" s="169">
        <f>SUMIF(AF359:AF372,"&lt;&gt;NOR",G359:G372)</f>
        <v>0</v>
      </c>
      <c r="H358" s="163"/>
      <c r="I358" s="163">
        <f>SUM(I359:I372)</f>
        <v>0</v>
      </c>
      <c r="J358" s="163"/>
      <c r="K358" s="163">
        <f>SUM(K359:K372)</f>
        <v>254124.15</v>
      </c>
      <c r="L358" s="163"/>
      <c r="M358" s="163">
        <f>SUM(M359:M372)</f>
        <v>0</v>
      </c>
      <c r="N358" s="163"/>
      <c r="O358" s="163">
        <f>SUM(O359:O372)</f>
        <v>0</v>
      </c>
      <c r="P358" s="163"/>
      <c r="Q358" s="163">
        <f>SUM(Q359:Q372)</f>
        <v>0</v>
      </c>
      <c r="R358" s="163"/>
      <c r="S358" s="163"/>
      <c r="T358" s="163"/>
      <c r="U358" s="163"/>
      <c r="V358" s="163">
        <f>SUM(V359:V372)</f>
        <v>0</v>
      </c>
      <c r="W358" s="163"/>
      <c r="X358" s="163"/>
      <c r="AF358" t="s">
        <v>377</v>
      </c>
    </row>
    <row r="359" spans="1:59" ht="45" outlineLevel="1" x14ac:dyDescent="0.2">
      <c r="A359" s="176">
        <v>329</v>
      </c>
      <c r="B359" s="177" t="s">
        <v>4188</v>
      </c>
      <c r="C359" s="186" t="s">
        <v>4189</v>
      </c>
      <c r="D359" s="178" t="s">
        <v>1957</v>
      </c>
      <c r="E359" s="179">
        <v>1</v>
      </c>
      <c r="F359" s="174"/>
      <c r="G359" s="181">
        <f t="shared" ref="G359:G372" si="84">ROUND(E359*F359,2)</f>
        <v>0</v>
      </c>
      <c r="H359" s="157">
        <v>0</v>
      </c>
      <c r="I359" s="156">
        <f t="shared" ref="I359:I372" si="85">ROUND(E359*H359,2)</f>
        <v>0</v>
      </c>
      <c r="J359" s="157">
        <v>37407.300000000003</v>
      </c>
      <c r="K359" s="156">
        <f t="shared" ref="K359:K372" si="86">ROUND(E359*J359,2)</f>
        <v>37407.300000000003</v>
      </c>
      <c r="L359" s="156">
        <v>15</v>
      </c>
      <c r="M359" s="156">
        <f t="shared" ref="M359:M372" si="87">G359*(1+L359/100)</f>
        <v>0</v>
      </c>
      <c r="N359" s="156">
        <v>0</v>
      </c>
      <c r="O359" s="156">
        <f t="shared" ref="O359:O372" si="88">ROUND(E359*N359,2)</f>
        <v>0</v>
      </c>
      <c r="P359" s="156">
        <v>0</v>
      </c>
      <c r="Q359" s="156">
        <f t="shared" ref="Q359:Q372" si="89">ROUND(E359*P359,2)</f>
        <v>0</v>
      </c>
      <c r="R359" s="156"/>
      <c r="S359" s="156" t="s">
        <v>485</v>
      </c>
      <c r="T359" s="156" t="s">
        <v>382</v>
      </c>
      <c r="U359" s="156">
        <v>0</v>
      </c>
      <c r="V359" s="156">
        <f t="shared" ref="V359:V372" si="90">ROUND(E359*U359,2)</f>
        <v>0</v>
      </c>
      <c r="W359" s="156"/>
      <c r="X359" s="156" t="s">
        <v>383</v>
      </c>
      <c r="Y359" s="147"/>
      <c r="Z359" s="147"/>
      <c r="AA359" s="147"/>
      <c r="AB359" s="147"/>
      <c r="AC359" s="147"/>
      <c r="AD359" s="147"/>
      <c r="AE359" s="147"/>
      <c r="AF359" s="147" t="s">
        <v>384</v>
      </c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</row>
    <row r="360" spans="1:59" outlineLevel="1" x14ac:dyDescent="0.2">
      <c r="A360" s="176">
        <v>330</v>
      </c>
      <c r="B360" s="177" t="s">
        <v>4190</v>
      </c>
      <c r="C360" s="186" t="s">
        <v>4191</v>
      </c>
      <c r="D360" s="178" t="s">
        <v>1957</v>
      </c>
      <c r="E360" s="179">
        <v>2</v>
      </c>
      <c r="F360" s="174"/>
      <c r="G360" s="181">
        <f t="shared" si="84"/>
        <v>0</v>
      </c>
      <c r="H360" s="157">
        <v>0</v>
      </c>
      <c r="I360" s="156">
        <f t="shared" si="85"/>
        <v>0</v>
      </c>
      <c r="J360" s="157">
        <v>1071</v>
      </c>
      <c r="K360" s="156">
        <f t="shared" si="86"/>
        <v>2142</v>
      </c>
      <c r="L360" s="156">
        <v>15</v>
      </c>
      <c r="M360" s="156">
        <f t="shared" si="87"/>
        <v>0</v>
      </c>
      <c r="N360" s="156">
        <v>0</v>
      </c>
      <c r="O360" s="156">
        <f t="shared" si="88"/>
        <v>0</v>
      </c>
      <c r="P360" s="156">
        <v>0</v>
      </c>
      <c r="Q360" s="156">
        <f t="shared" si="89"/>
        <v>0</v>
      </c>
      <c r="R360" s="156"/>
      <c r="S360" s="156" t="s">
        <v>485</v>
      </c>
      <c r="T360" s="156" t="s">
        <v>382</v>
      </c>
      <c r="U360" s="156">
        <v>0</v>
      </c>
      <c r="V360" s="156">
        <f t="shared" si="90"/>
        <v>0</v>
      </c>
      <c r="W360" s="156"/>
      <c r="X360" s="156" t="s">
        <v>383</v>
      </c>
      <c r="Y360" s="147"/>
      <c r="Z360" s="147"/>
      <c r="AA360" s="147"/>
      <c r="AB360" s="147"/>
      <c r="AC360" s="147"/>
      <c r="AD360" s="147"/>
      <c r="AE360" s="147"/>
      <c r="AF360" s="147" t="s">
        <v>384</v>
      </c>
      <c r="AG360" s="147"/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</row>
    <row r="361" spans="1:59" ht="22.5" outlineLevel="1" x14ac:dyDescent="0.2">
      <c r="A361" s="176">
        <v>331</v>
      </c>
      <c r="B361" s="177" t="s">
        <v>4192</v>
      </c>
      <c r="C361" s="186" t="s">
        <v>4193</v>
      </c>
      <c r="D361" s="178" t="s">
        <v>484</v>
      </c>
      <c r="E361" s="179">
        <v>1</v>
      </c>
      <c r="F361" s="174"/>
      <c r="G361" s="181">
        <f t="shared" si="84"/>
        <v>0</v>
      </c>
      <c r="H361" s="157">
        <v>0</v>
      </c>
      <c r="I361" s="156">
        <f t="shared" si="85"/>
        <v>0</v>
      </c>
      <c r="J361" s="157">
        <v>5250</v>
      </c>
      <c r="K361" s="156">
        <f t="shared" si="86"/>
        <v>5250</v>
      </c>
      <c r="L361" s="156">
        <v>15</v>
      </c>
      <c r="M361" s="156">
        <f t="shared" si="87"/>
        <v>0</v>
      </c>
      <c r="N361" s="156">
        <v>0</v>
      </c>
      <c r="O361" s="156">
        <f t="shared" si="88"/>
        <v>0</v>
      </c>
      <c r="P361" s="156">
        <v>0</v>
      </c>
      <c r="Q361" s="156">
        <f t="shared" si="89"/>
        <v>0</v>
      </c>
      <c r="R361" s="156"/>
      <c r="S361" s="156" t="s">
        <v>485</v>
      </c>
      <c r="T361" s="156" t="s">
        <v>382</v>
      </c>
      <c r="U361" s="156">
        <v>0</v>
      </c>
      <c r="V361" s="156">
        <f t="shared" si="90"/>
        <v>0</v>
      </c>
      <c r="W361" s="156"/>
      <c r="X361" s="156" t="s">
        <v>383</v>
      </c>
      <c r="Y361" s="147"/>
      <c r="Z361" s="147"/>
      <c r="AA361" s="147"/>
      <c r="AB361" s="147"/>
      <c r="AC361" s="147"/>
      <c r="AD361" s="147"/>
      <c r="AE361" s="147"/>
      <c r="AF361" s="147" t="s">
        <v>384</v>
      </c>
      <c r="AG361" s="147"/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</row>
    <row r="362" spans="1:59" ht="45" outlineLevel="1" x14ac:dyDescent="0.2">
      <c r="A362" s="176">
        <v>332</v>
      </c>
      <c r="B362" s="177" t="s">
        <v>4194</v>
      </c>
      <c r="C362" s="186" t="s">
        <v>4195</v>
      </c>
      <c r="D362" s="178" t="s">
        <v>1957</v>
      </c>
      <c r="E362" s="179">
        <v>1</v>
      </c>
      <c r="F362" s="174"/>
      <c r="G362" s="181">
        <f t="shared" si="84"/>
        <v>0</v>
      </c>
      <c r="H362" s="157">
        <v>0</v>
      </c>
      <c r="I362" s="156">
        <f t="shared" si="85"/>
        <v>0</v>
      </c>
      <c r="J362" s="157">
        <v>5844.3</v>
      </c>
      <c r="K362" s="156">
        <f t="shared" si="86"/>
        <v>5844.3</v>
      </c>
      <c r="L362" s="156">
        <v>15</v>
      </c>
      <c r="M362" s="156">
        <f t="shared" si="87"/>
        <v>0</v>
      </c>
      <c r="N362" s="156">
        <v>0</v>
      </c>
      <c r="O362" s="156">
        <f t="shared" si="88"/>
        <v>0</v>
      </c>
      <c r="P362" s="156">
        <v>0</v>
      </c>
      <c r="Q362" s="156">
        <f t="shared" si="89"/>
        <v>0</v>
      </c>
      <c r="R362" s="156"/>
      <c r="S362" s="156" t="s">
        <v>485</v>
      </c>
      <c r="T362" s="156" t="s">
        <v>382</v>
      </c>
      <c r="U362" s="156">
        <v>0</v>
      </c>
      <c r="V362" s="156">
        <f t="shared" si="90"/>
        <v>0</v>
      </c>
      <c r="W362" s="156"/>
      <c r="X362" s="156" t="s">
        <v>383</v>
      </c>
      <c r="Y362" s="147"/>
      <c r="Z362" s="147"/>
      <c r="AA362" s="147"/>
      <c r="AB362" s="147"/>
      <c r="AC362" s="147"/>
      <c r="AD362" s="147"/>
      <c r="AE362" s="147"/>
      <c r="AF362" s="147" t="s">
        <v>384</v>
      </c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</row>
    <row r="363" spans="1:59" ht="45" outlineLevel="1" x14ac:dyDescent="0.2">
      <c r="A363" s="176">
        <v>333</v>
      </c>
      <c r="B363" s="177" t="s">
        <v>4196</v>
      </c>
      <c r="C363" s="186" t="s">
        <v>4197</v>
      </c>
      <c r="D363" s="178" t="s">
        <v>1957</v>
      </c>
      <c r="E363" s="179">
        <v>1</v>
      </c>
      <c r="F363" s="174"/>
      <c r="G363" s="181">
        <f t="shared" si="84"/>
        <v>0</v>
      </c>
      <c r="H363" s="157">
        <v>0</v>
      </c>
      <c r="I363" s="156">
        <f t="shared" si="85"/>
        <v>0</v>
      </c>
      <c r="J363" s="157">
        <v>4016.25</v>
      </c>
      <c r="K363" s="156">
        <f t="shared" si="86"/>
        <v>4016.25</v>
      </c>
      <c r="L363" s="156">
        <v>15</v>
      </c>
      <c r="M363" s="156">
        <f t="shared" si="87"/>
        <v>0</v>
      </c>
      <c r="N363" s="156">
        <v>0</v>
      </c>
      <c r="O363" s="156">
        <f t="shared" si="88"/>
        <v>0</v>
      </c>
      <c r="P363" s="156">
        <v>0</v>
      </c>
      <c r="Q363" s="156">
        <f t="shared" si="89"/>
        <v>0</v>
      </c>
      <c r="R363" s="156"/>
      <c r="S363" s="156" t="s">
        <v>485</v>
      </c>
      <c r="T363" s="156" t="s">
        <v>382</v>
      </c>
      <c r="U363" s="156">
        <v>0</v>
      </c>
      <c r="V363" s="156">
        <f t="shared" si="90"/>
        <v>0</v>
      </c>
      <c r="W363" s="156"/>
      <c r="X363" s="156" t="s">
        <v>383</v>
      </c>
      <c r="Y363" s="147"/>
      <c r="Z363" s="147"/>
      <c r="AA363" s="147"/>
      <c r="AB363" s="147"/>
      <c r="AC363" s="147"/>
      <c r="AD363" s="147"/>
      <c r="AE363" s="147"/>
      <c r="AF363" s="147" t="s">
        <v>384</v>
      </c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</row>
    <row r="364" spans="1:59" ht="22.5" outlineLevel="1" x14ac:dyDescent="0.2">
      <c r="A364" s="176">
        <v>334</v>
      </c>
      <c r="B364" s="177" t="s">
        <v>4198</v>
      </c>
      <c r="C364" s="186" t="s">
        <v>4199</v>
      </c>
      <c r="D364" s="178" t="s">
        <v>1957</v>
      </c>
      <c r="E364" s="179">
        <v>1</v>
      </c>
      <c r="F364" s="174"/>
      <c r="G364" s="181">
        <f t="shared" si="84"/>
        <v>0</v>
      </c>
      <c r="H364" s="157">
        <v>0</v>
      </c>
      <c r="I364" s="156">
        <f t="shared" si="85"/>
        <v>0</v>
      </c>
      <c r="J364" s="157">
        <v>4482.45</v>
      </c>
      <c r="K364" s="156">
        <f t="shared" si="86"/>
        <v>4482.45</v>
      </c>
      <c r="L364" s="156">
        <v>15</v>
      </c>
      <c r="M364" s="156">
        <f t="shared" si="87"/>
        <v>0</v>
      </c>
      <c r="N364" s="156">
        <v>0</v>
      </c>
      <c r="O364" s="156">
        <f t="shared" si="88"/>
        <v>0</v>
      </c>
      <c r="P364" s="156">
        <v>0</v>
      </c>
      <c r="Q364" s="156">
        <f t="shared" si="89"/>
        <v>0</v>
      </c>
      <c r="R364" s="156"/>
      <c r="S364" s="156" t="s">
        <v>485</v>
      </c>
      <c r="T364" s="156" t="s">
        <v>382</v>
      </c>
      <c r="U364" s="156">
        <v>0</v>
      </c>
      <c r="V364" s="156">
        <f t="shared" si="90"/>
        <v>0</v>
      </c>
      <c r="W364" s="156"/>
      <c r="X364" s="156" t="s">
        <v>383</v>
      </c>
      <c r="Y364" s="147"/>
      <c r="Z364" s="147"/>
      <c r="AA364" s="147"/>
      <c r="AB364" s="147"/>
      <c r="AC364" s="147"/>
      <c r="AD364" s="147"/>
      <c r="AE364" s="147"/>
      <c r="AF364" s="147" t="s">
        <v>384</v>
      </c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</row>
    <row r="365" spans="1:59" ht="56.25" outlineLevel="1" x14ac:dyDescent="0.2">
      <c r="A365" s="176">
        <v>335</v>
      </c>
      <c r="B365" s="177" t="s">
        <v>4200</v>
      </c>
      <c r="C365" s="186" t="s">
        <v>4201</v>
      </c>
      <c r="D365" s="178" t="s">
        <v>1957</v>
      </c>
      <c r="E365" s="179">
        <v>1</v>
      </c>
      <c r="F365" s="174"/>
      <c r="G365" s="181">
        <f t="shared" si="84"/>
        <v>0</v>
      </c>
      <c r="H365" s="157">
        <v>0</v>
      </c>
      <c r="I365" s="156">
        <f t="shared" si="85"/>
        <v>0</v>
      </c>
      <c r="J365" s="157">
        <v>6987.75</v>
      </c>
      <c r="K365" s="156">
        <f t="shared" si="86"/>
        <v>6987.75</v>
      </c>
      <c r="L365" s="156">
        <v>15</v>
      </c>
      <c r="M365" s="156">
        <f t="shared" si="87"/>
        <v>0</v>
      </c>
      <c r="N365" s="156">
        <v>0</v>
      </c>
      <c r="O365" s="156">
        <f t="shared" si="88"/>
        <v>0</v>
      </c>
      <c r="P365" s="156">
        <v>0</v>
      </c>
      <c r="Q365" s="156">
        <f t="shared" si="89"/>
        <v>0</v>
      </c>
      <c r="R365" s="156"/>
      <c r="S365" s="156" t="s">
        <v>485</v>
      </c>
      <c r="T365" s="156" t="s">
        <v>382</v>
      </c>
      <c r="U365" s="156">
        <v>0</v>
      </c>
      <c r="V365" s="156">
        <f t="shared" si="90"/>
        <v>0</v>
      </c>
      <c r="W365" s="156"/>
      <c r="X365" s="156" t="s">
        <v>383</v>
      </c>
      <c r="Y365" s="147"/>
      <c r="Z365" s="147"/>
      <c r="AA365" s="147"/>
      <c r="AB365" s="147"/>
      <c r="AC365" s="147"/>
      <c r="AD365" s="147"/>
      <c r="AE365" s="147"/>
      <c r="AF365" s="147" t="s">
        <v>384</v>
      </c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</row>
    <row r="366" spans="1:59" ht="33.75" outlineLevel="1" x14ac:dyDescent="0.2">
      <c r="A366" s="176">
        <v>336</v>
      </c>
      <c r="B366" s="177" t="s">
        <v>4202</v>
      </c>
      <c r="C366" s="186" t="s">
        <v>4203</v>
      </c>
      <c r="D366" s="178" t="s">
        <v>1957</v>
      </c>
      <c r="E366" s="179">
        <v>13</v>
      </c>
      <c r="F366" s="174"/>
      <c r="G366" s="181">
        <f t="shared" si="84"/>
        <v>0</v>
      </c>
      <c r="H366" s="157">
        <v>0</v>
      </c>
      <c r="I366" s="156">
        <f t="shared" si="85"/>
        <v>0</v>
      </c>
      <c r="J366" s="157">
        <v>499.8</v>
      </c>
      <c r="K366" s="156">
        <f t="shared" si="86"/>
        <v>6497.4</v>
      </c>
      <c r="L366" s="156">
        <v>15</v>
      </c>
      <c r="M366" s="156">
        <f t="shared" si="87"/>
        <v>0</v>
      </c>
      <c r="N366" s="156">
        <v>0</v>
      </c>
      <c r="O366" s="156">
        <f t="shared" si="88"/>
        <v>0</v>
      </c>
      <c r="P366" s="156">
        <v>0</v>
      </c>
      <c r="Q366" s="156">
        <f t="shared" si="89"/>
        <v>0</v>
      </c>
      <c r="R366" s="156"/>
      <c r="S366" s="156" t="s">
        <v>485</v>
      </c>
      <c r="T366" s="156" t="s">
        <v>382</v>
      </c>
      <c r="U366" s="156">
        <v>0</v>
      </c>
      <c r="V366" s="156">
        <f t="shared" si="90"/>
        <v>0</v>
      </c>
      <c r="W366" s="156"/>
      <c r="X366" s="156" t="s">
        <v>383</v>
      </c>
      <c r="Y366" s="147"/>
      <c r="Z366" s="147"/>
      <c r="AA366" s="147"/>
      <c r="AB366" s="147"/>
      <c r="AC366" s="147"/>
      <c r="AD366" s="147"/>
      <c r="AE366" s="147"/>
      <c r="AF366" s="147" t="s">
        <v>384</v>
      </c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</row>
    <row r="367" spans="1:59" outlineLevel="1" x14ac:dyDescent="0.2">
      <c r="A367" s="176">
        <v>337</v>
      </c>
      <c r="B367" s="177" t="s">
        <v>4204</v>
      </c>
      <c r="C367" s="186" t="s">
        <v>4205</v>
      </c>
      <c r="D367" s="178" t="s">
        <v>1957</v>
      </c>
      <c r="E367" s="179">
        <v>1</v>
      </c>
      <c r="F367" s="174"/>
      <c r="G367" s="181">
        <f t="shared" si="84"/>
        <v>0</v>
      </c>
      <c r="H367" s="157">
        <v>0</v>
      </c>
      <c r="I367" s="156">
        <f t="shared" si="85"/>
        <v>0</v>
      </c>
      <c r="J367" s="157">
        <v>1932</v>
      </c>
      <c r="K367" s="156">
        <f t="shared" si="86"/>
        <v>1932</v>
      </c>
      <c r="L367" s="156">
        <v>15</v>
      </c>
      <c r="M367" s="156">
        <f t="shared" si="87"/>
        <v>0</v>
      </c>
      <c r="N367" s="156">
        <v>0</v>
      </c>
      <c r="O367" s="156">
        <f t="shared" si="88"/>
        <v>0</v>
      </c>
      <c r="P367" s="156">
        <v>0</v>
      </c>
      <c r="Q367" s="156">
        <f t="shared" si="89"/>
        <v>0</v>
      </c>
      <c r="R367" s="156"/>
      <c r="S367" s="156" t="s">
        <v>485</v>
      </c>
      <c r="T367" s="156" t="s">
        <v>382</v>
      </c>
      <c r="U367" s="156">
        <v>0</v>
      </c>
      <c r="V367" s="156">
        <f t="shared" si="90"/>
        <v>0</v>
      </c>
      <c r="W367" s="156"/>
      <c r="X367" s="156" t="s">
        <v>383</v>
      </c>
      <c r="Y367" s="147"/>
      <c r="Z367" s="147"/>
      <c r="AA367" s="147"/>
      <c r="AB367" s="147"/>
      <c r="AC367" s="147"/>
      <c r="AD367" s="147"/>
      <c r="AE367" s="147"/>
      <c r="AF367" s="147" t="s">
        <v>384</v>
      </c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</row>
    <row r="368" spans="1:59" ht="22.5" outlineLevel="1" x14ac:dyDescent="0.2">
      <c r="A368" s="176">
        <v>338</v>
      </c>
      <c r="B368" s="177" t="s">
        <v>4206</v>
      </c>
      <c r="C368" s="186" t="s">
        <v>4207</v>
      </c>
      <c r="D368" s="178" t="s">
        <v>1957</v>
      </c>
      <c r="E368" s="179">
        <v>1</v>
      </c>
      <c r="F368" s="174"/>
      <c r="G368" s="181">
        <f t="shared" si="84"/>
        <v>0</v>
      </c>
      <c r="H368" s="157">
        <v>0</v>
      </c>
      <c r="I368" s="156">
        <f t="shared" si="85"/>
        <v>0</v>
      </c>
      <c r="J368" s="157">
        <v>933.45</v>
      </c>
      <c r="K368" s="156">
        <f t="shared" si="86"/>
        <v>933.45</v>
      </c>
      <c r="L368" s="156">
        <v>15</v>
      </c>
      <c r="M368" s="156">
        <f t="shared" si="87"/>
        <v>0</v>
      </c>
      <c r="N368" s="156">
        <v>0</v>
      </c>
      <c r="O368" s="156">
        <f t="shared" si="88"/>
        <v>0</v>
      </c>
      <c r="P368" s="156">
        <v>0</v>
      </c>
      <c r="Q368" s="156">
        <f t="shared" si="89"/>
        <v>0</v>
      </c>
      <c r="R368" s="156"/>
      <c r="S368" s="156" t="s">
        <v>485</v>
      </c>
      <c r="T368" s="156" t="s">
        <v>382</v>
      </c>
      <c r="U368" s="156">
        <v>0</v>
      </c>
      <c r="V368" s="156">
        <f t="shared" si="90"/>
        <v>0</v>
      </c>
      <c r="W368" s="156"/>
      <c r="X368" s="156" t="s">
        <v>383</v>
      </c>
      <c r="Y368" s="147"/>
      <c r="Z368" s="147"/>
      <c r="AA368" s="147"/>
      <c r="AB368" s="147"/>
      <c r="AC368" s="147"/>
      <c r="AD368" s="147"/>
      <c r="AE368" s="147"/>
      <c r="AF368" s="147" t="s">
        <v>384</v>
      </c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</row>
    <row r="369" spans="1:59" ht="22.5" outlineLevel="1" x14ac:dyDescent="0.2">
      <c r="A369" s="176">
        <v>339</v>
      </c>
      <c r="B369" s="177" t="s">
        <v>4208</v>
      </c>
      <c r="C369" s="186" t="s">
        <v>4209</v>
      </c>
      <c r="D369" s="178" t="s">
        <v>1957</v>
      </c>
      <c r="E369" s="179">
        <v>1</v>
      </c>
      <c r="F369" s="174"/>
      <c r="G369" s="181">
        <f t="shared" si="84"/>
        <v>0</v>
      </c>
      <c r="H369" s="157">
        <v>0</v>
      </c>
      <c r="I369" s="156">
        <f t="shared" si="85"/>
        <v>0</v>
      </c>
      <c r="J369" s="157">
        <v>876.75</v>
      </c>
      <c r="K369" s="156">
        <f t="shared" si="86"/>
        <v>876.75</v>
      </c>
      <c r="L369" s="156">
        <v>15</v>
      </c>
      <c r="M369" s="156">
        <f t="shared" si="87"/>
        <v>0</v>
      </c>
      <c r="N369" s="156">
        <v>0</v>
      </c>
      <c r="O369" s="156">
        <f t="shared" si="88"/>
        <v>0</v>
      </c>
      <c r="P369" s="156">
        <v>0</v>
      </c>
      <c r="Q369" s="156">
        <f t="shared" si="89"/>
        <v>0</v>
      </c>
      <c r="R369" s="156"/>
      <c r="S369" s="156" t="s">
        <v>485</v>
      </c>
      <c r="T369" s="156" t="s">
        <v>382</v>
      </c>
      <c r="U369" s="156">
        <v>0</v>
      </c>
      <c r="V369" s="156">
        <f t="shared" si="90"/>
        <v>0</v>
      </c>
      <c r="W369" s="156"/>
      <c r="X369" s="156" t="s">
        <v>383</v>
      </c>
      <c r="Y369" s="147"/>
      <c r="Z369" s="147"/>
      <c r="AA369" s="147"/>
      <c r="AB369" s="147"/>
      <c r="AC369" s="147"/>
      <c r="AD369" s="147"/>
      <c r="AE369" s="147"/>
      <c r="AF369" s="147" t="s">
        <v>384</v>
      </c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</row>
    <row r="370" spans="1:59" outlineLevel="1" x14ac:dyDescent="0.2">
      <c r="A370" s="176">
        <v>340</v>
      </c>
      <c r="B370" s="177" t="s">
        <v>4210</v>
      </c>
      <c r="C370" s="186" t="s">
        <v>3899</v>
      </c>
      <c r="D370" s="178" t="s">
        <v>380</v>
      </c>
      <c r="E370" s="179">
        <v>156</v>
      </c>
      <c r="F370" s="174"/>
      <c r="G370" s="181">
        <f t="shared" si="84"/>
        <v>0</v>
      </c>
      <c r="H370" s="157">
        <v>0</v>
      </c>
      <c r="I370" s="156">
        <f t="shared" si="85"/>
        <v>0</v>
      </c>
      <c r="J370" s="157">
        <v>882</v>
      </c>
      <c r="K370" s="156">
        <f t="shared" si="86"/>
        <v>137592</v>
      </c>
      <c r="L370" s="156">
        <v>15</v>
      </c>
      <c r="M370" s="156">
        <f t="shared" si="87"/>
        <v>0</v>
      </c>
      <c r="N370" s="156">
        <v>0</v>
      </c>
      <c r="O370" s="156">
        <f t="shared" si="88"/>
        <v>0</v>
      </c>
      <c r="P370" s="156">
        <v>0</v>
      </c>
      <c r="Q370" s="156">
        <f t="shared" si="89"/>
        <v>0</v>
      </c>
      <c r="R370" s="156"/>
      <c r="S370" s="156" t="s">
        <v>485</v>
      </c>
      <c r="T370" s="156" t="s">
        <v>382</v>
      </c>
      <c r="U370" s="156">
        <v>0</v>
      </c>
      <c r="V370" s="156">
        <f t="shared" si="90"/>
        <v>0</v>
      </c>
      <c r="W370" s="156"/>
      <c r="X370" s="156" t="s">
        <v>383</v>
      </c>
      <c r="Y370" s="147"/>
      <c r="Z370" s="147"/>
      <c r="AA370" s="147"/>
      <c r="AB370" s="147"/>
      <c r="AC370" s="147"/>
      <c r="AD370" s="147"/>
      <c r="AE370" s="147"/>
      <c r="AF370" s="147" t="s">
        <v>384</v>
      </c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</row>
    <row r="371" spans="1:59" outlineLevel="1" x14ac:dyDescent="0.2">
      <c r="A371" s="176">
        <v>341</v>
      </c>
      <c r="B371" s="177" t="s">
        <v>4211</v>
      </c>
      <c r="C371" s="186" t="s">
        <v>4212</v>
      </c>
      <c r="D371" s="178" t="s">
        <v>484</v>
      </c>
      <c r="E371" s="179">
        <v>1</v>
      </c>
      <c r="F371" s="174"/>
      <c r="G371" s="181">
        <f t="shared" si="84"/>
        <v>0</v>
      </c>
      <c r="H371" s="157">
        <v>0</v>
      </c>
      <c r="I371" s="156">
        <f t="shared" si="85"/>
        <v>0</v>
      </c>
      <c r="J371" s="157">
        <v>38062.5</v>
      </c>
      <c r="K371" s="156">
        <f t="shared" si="86"/>
        <v>38062.5</v>
      </c>
      <c r="L371" s="156">
        <v>15</v>
      </c>
      <c r="M371" s="156">
        <f t="shared" si="87"/>
        <v>0</v>
      </c>
      <c r="N371" s="156">
        <v>0</v>
      </c>
      <c r="O371" s="156">
        <f t="shared" si="88"/>
        <v>0</v>
      </c>
      <c r="P371" s="156">
        <v>0</v>
      </c>
      <c r="Q371" s="156">
        <f t="shared" si="89"/>
        <v>0</v>
      </c>
      <c r="R371" s="156"/>
      <c r="S371" s="156" t="s">
        <v>485</v>
      </c>
      <c r="T371" s="156" t="s">
        <v>382</v>
      </c>
      <c r="U371" s="156">
        <v>0</v>
      </c>
      <c r="V371" s="156">
        <f t="shared" si="90"/>
        <v>0</v>
      </c>
      <c r="W371" s="156"/>
      <c r="X371" s="156" t="s">
        <v>383</v>
      </c>
      <c r="Y371" s="147"/>
      <c r="Z371" s="147"/>
      <c r="AA371" s="147"/>
      <c r="AB371" s="147"/>
      <c r="AC371" s="147"/>
      <c r="AD371" s="147"/>
      <c r="AE371" s="147"/>
      <c r="AF371" s="147" t="s">
        <v>384</v>
      </c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</row>
    <row r="372" spans="1:59" ht="45" outlineLevel="1" x14ac:dyDescent="0.2">
      <c r="A372" s="176">
        <v>342</v>
      </c>
      <c r="B372" s="177" t="s">
        <v>4213</v>
      </c>
      <c r="C372" s="186" t="s">
        <v>3902</v>
      </c>
      <c r="D372" s="178" t="s">
        <v>1957</v>
      </c>
      <c r="E372" s="179">
        <v>1</v>
      </c>
      <c r="F372" s="174"/>
      <c r="G372" s="181">
        <f t="shared" si="84"/>
        <v>0</v>
      </c>
      <c r="H372" s="157">
        <v>0</v>
      </c>
      <c r="I372" s="156">
        <f t="shared" si="85"/>
        <v>0</v>
      </c>
      <c r="J372" s="157">
        <v>2100</v>
      </c>
      <c r="K372" s="156">
        <f t="shared" si="86"/>
        <v>2100</v>
      </c>
      <c r="L372" s="156">
        <v>15</v>
      </c>
      <c r="M372" s="156">
        <f t="shared" si="87"/>
        <v>0</v>
      </c>
      <c r="N372" s="156">
        <v>0</v>
      </c>
      <c r="O372" s="156">
        <f t="shared" si="88"/>
        <v>0</v>
      </c>
      <c r="P372" s="156">
        <v>0</v>
      </c>
      <c r="Q372" s="156">
        <f t="shared" si="89"/>
        <v>0</v>
      </c>
      <c r="R372" s="156"/>
      <c r="S372" s="156" t="s">
        <v>485</v>
      </c>
      <c r="T372" s="156" t="s">
        <v>382</v>
      </c>
      <c r="U372" s="156">
        <v>0</v>
      </c>
      <c r="V372" s="156">
        <f t="shared" si="90"/>
        <v>0</v>
      </c>
      <c r="W372" s="156"/>
      <c r="X372" s="156" t="s">
        <v>383</v>
      </c>
      <c r="Y372" s="147"/>
      <c r="Z372" s="147"/>
      <c r="AA372" s="147"/>
      <c r="AB372" s="147"/>
      <c r="AC372" s="147"/>
      <c r="AD372" s="147"/>
      <c r="AE372" s="147"/>
      <c r="AF372" s="147" t="s">
        <v>384</v>
      </c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</row>
    <row r="373" spans="1:59" x14ac:dyDescent="0.2">
      <c r="A373" s="164" t="s">
        <v>376</v>
      </c>
      <c r="B373" s="165" t="s">
        <v>229</v>
      </c>
      <c r="C373" s="183" t="s">
        <v>230</v>
      </c>
      <c r="D373" s="166"/>
      <c r="E373" s="167"/>
      <c r="F373" s="168"/>
      <c r="G373" s="169">
        <f>SUMIF(AF374:AF387,"&lt;&gt;NOR",G374:G387)</f>
        <v>0</v>
      </c>
      <c r="H373" s="163"/>
      <c r="I373" s="163">
        <f>SUM(I374:I387)</f>
        <v>0</v>
      </c>
      <c r="J373" s="163"/>
      <c r="K373" s="163">
        <f>SUM(K374:K387)</f>
        <v>27494.25</v>
      </c>
      <c r="L373" s="163"/>
      <c r="M373" s="163">
        <f>SUM(M374:M387)</f>
        <v>0</v>
      </c>
      <c r="N373" s="163"/>
      <c r="O373" s="163">
        <f>SUM(O374:O387)</f>
        <v>0</v>
      </c>
      <c r="P373" s="163"/>
      <c r="Q373" s="163">
        <f>SUM(Q374:Q387)</f>
        <v>0</v>
      </c>
      <c r="R373" s="163"/>
      <c r="S373" s="163"/>
      <c r="T373" s="163"/>
      <c r="U373" s="163"/>
      <c r="V373" s="163">
        <f>SUM(V374:V387)</f>
        <v>0</v>
      </c>
      <c r="W373" s="163"/>
      <c r="X373" s="163"/>
      <c r="AF373" t="s">
        <v>377</v>
      </c>
    </row>
    <row r="374" spans="1:59" ht="45" outlineLevel="1" x14ac:dyDescent="0.2">
      <c r="A374" s="176">
        <v>343</v>
      </c>
      <c r="B374" s="177" t="s">
        <v>4214</v>
      </c>
      <c r="C374" s="186" t="s">
        <v>4215</v>
      </c>
      <c r="D374" s="178" t="s">
        <v>1957</v>
      </c>
      <c r="E374" s="179">
        <v>1</v>
      </c>
      <c r="F374" s="174"/>
      <c r="G374" s="181">
        <f t="shared" ref="G374:G387" si="91">ROUND(E374*F374,2)</f>
        <v>0</v>
      </c>
      <c r="H374" s="157">
        <v>0</v>
      </c>
      <c r="I374" s="156">
        <f t="shared" ref="I374:I387" si="92">ROUND(E374*H374,2)</f>
        <v>0</v>
      </c>
      <c r="J374" s="157">
        <v>2669.1</v>
      </c>
      <c r="K374" s="156">
        <f t="shared" ref="K374:K387" si="93">ROUND(E374*J374,2)</f>
        <v>2669.1</v>
      </c>
      <c r="L374" s="156">
        <v>15</v>
      </c>
      <c r="M374" s="156">
        <f t="shared" ref="M374:M387" si="94">G374*(1+L374/100)</f>
        <v>0</v>
      </c>
      <c r="N374" s="156">
        <v>0</v>
      </c>
      <c r="O374" s="156">
        <f t="shared" ref="O374:O387" si="95">ROUND(E374*N374,2)</f>
        <v>0</v>
      </c>
      <c r="P374" s="156">
        <v>0</v>
      </c>
      <c r="Q374" s="156">
        <f t="shared" ref="Q374:Q387" si="96">ROUND(E374*P374,2)</f>
        <v>0</v>
      </c>
      <c r="R374" s="156"/>
      <c r="S374" s="156" t="s">
        <v>485</v>
      </c>
      <c r="T374" s="156" t="s">
        <v>382</v>
      </c>
      <c r="U374" s="156">
        <v>0</v>
      </c>
      <c r="V374" s="156">
        <f t="shared" ref="V374:V387" si="97">ROUND(E374*U374,2)</f>
        <v>0</v>
      </c>
      <c r="W374" s="156"/>
      <c r="X374" s="156" t="s">
        <v>383</v>
      </c>
      <c r="Y374" s="147"/>
      <c r="Z374" s="147"/>
      <c r="AA374" s="147"/>
      <c r="AB374" s="147"/>
      <c r="AC374" s="147"/>
      <c r="AD374" s="147"/>
      <c r="AE374" s="147"/>
      <c r="AF374" s="147" t="s">
        <v>384</v>
      </c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</row>
    <row r="375" spans="1:59" ht="22.5" outlineLevel="1" x14ac:dyDescent="0.2">
      <c r="A375" s="176">
        <v>344</v>
      </c>
      <c r="B375" s="177" t="s">
        <v>4216</v>
      </c>
      <c r="C375" s="186" t="s">
        <v>4193</v>
      </c>
      <c r="D375" s="178" t="s">
        <v>484</v>
      </c>
      <c r="E375" s="179">
        <v>1</v>
      </c>
      <c r="F375" s="174"/>
      <c r="G375" s="181">
        <f t="shared" si="91"/>
        <v>0</v>
      </c>
      <c r="H375" s="157">
        <v>0</v>
      </c>
      <c r="I375" s="156">
        <f t="shared" si="92"/>
        <v>0</v>
      </c>
      <c r="J375" s="157">
        <v>525</v>
      </c>
      <c r="K375" s="156">
        <f t="shared" si="93"/>
        <v>525</v>
      </c>
      <c r="L375" s="156">
        <v>15</v>
      </c>
      <c r="M375" s="156">
        <f t="shared" si="94"/>
        <v>0</v>
      </c>
      <c r="N375" s="156">
        <v>0</v>
      </c>
      <c r="O375" s="156">
        <f t="shared" si="95"/>
        <v>0</v>
      </c>
      <c r="P375" s="156">
        <v>0</v>
      </c>
      <c r="Q375" s="156">
        <f t="shared" si="96"/>
        <v>0</v>
      </c>
      <c r="R375" s="156"/>
      <c r="S375" s="156" t="s">
        <v>485</v>
      </c>
      <c r="T375" s="156" t="s">
        <v>382</v>
      </c>
      <c r="U375" s="156">
        <v>0</v>
      </c>
      <c r="V375" s="156">
        <f t="shared" si="97"/>
        <v>0</v>
      </c>
      <c r="W375" s="156"/>
      <c r="X375" s="156" t="s">
        <v>383</v>
      </c>
      <c r="Y375" s="147"/>
      <c r="Z375" s="147"/>
      <c r="AA375" s="147"/>
      <c r="AB375" s="147"/>
      <c r="AC375" s="147"/>
      <c r="AD375" s="147"/>
      <c r="AE375" s="147"/>
      <c r="AF375" s="147" t="s">
        <v>384</v>
      </c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</row>
    <row r="376" spans="1:59" outlineLevel="1" x14ac:dyDescent="0.2">
      <c r="A376" s="176">
        <v>345</v>
      </c>
      <c r="B376" s="177" t="s">
        <v>4217</v>
      </c>
      <c r="C376" s="186" t="s">
        <v>4218</v>
      </c>
      <c r="D376" s="178" t="s">
        <v>1957</v>
      </c>
      <c r="E376" s="179">
        <v>2</v>
      </c>
      <c r="F376" s="174"/>
      <c r="G376" s="181">
        <f t="shared" si="91"/>
        <v>0</v>
      </c>
      <c r="H376" s="157">
        <v>0</v>
      </c>
      <c r="I376" s="156">
        <f t="shared" si="92"/>
        <v>0</v>
      </c>
      <c r="J376" s="157">
        <v>185.85</v>
      </c>
      <c r="K376" s="156">
        <f t="shared" si="93"/>
        <v>371.7</v>
      </c>
      <c r="L376" s="156">
        <v>15</v>
      </c>
      <c r="M376" s="156">
        <f t="shared" si="94"/>
        <v>0</v>
      </c>
      <c r="N376" s="156">
        <v>0</v>
      </c>
      <c r="O376" s="156">
        <f t="shared" si="95"/>
        <v>0</v>
      </c>
      <c r="P376" s="156">
        <v>0</v>
      </c>
      <c r="Q376" s="156">
        <f t="shared" si="96"/>
        <v>0</v>
      </c>
      <c r="R376" s="156"/>
      <c r="S376" s="156" t="s">
        <v>485</v>
      </c>
      <c r="T376" s="156" t="s">
        <v>382</v>
      </c>
      <c r="U376" s="156">
        <v>0</v>
      </c>
      <c r="V376" s="156">
        <f t="shared" si="97"/>
        <v>0</v>
      </c>
      <c r="W376" s="156"/>
      <c r="X376" s="156" t="s">
        <v>383</v>
      </c>
      <c r="Y376" s="147"/>
      <c r="Z376" s="147"/>
      <c r="AA376" s="147"/>
      <c r="AB376" s="147"/>
      <c r="AC376" s="147"/>
      <c r="AD376" s="147"/>
      <c r="AE376" s="147"/>
      <c r="AF376" s="147" t="s">
        <v>384</v>
      </c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</row>
    <row r="377" spans="1:59" ht="33.75" outlineLevel="1" x14ac:dyDescent="0.2">
      <c r="A377" s="176">
        <v>346</v>
      </c>
      <c r="B377" s="177" t="s">
        <v>4219</v>
      </c>
      <c r="C377" s="186" t="s">
        <v>4220</v>
      </c>
      <c r="D377" s="178" t="s">
        <v>1957</v>
      </c>
      <c r="E377" s="179">
        <v>2</v>
      </c>
      <c r="F377" s="174"/>
      <c r="G377" s="181">
        <f t="shared" si="91"/>
        <v>0</v>
      </c>
      <c r="H377" s="157">
        <v>0</v>
      </c>
      <c r="I377" s="156">
        <f t="shared" si="92"/>
        <v>0</v>
      </c>
      <c r="J377" s="157">
        <v>3003</v>
      </c>
      <c r="K377" s="156">
        <f t="shared" si="93"/>
        <v>6006</v>
      </c>
      <c r="L377" s="156">
        <v>15</v>
      </c>
      <c r="M377" s="156">
        <f t="shared" si="94"/>
        <v>0</v>
      </c>
      <c r="N377" s="156">
        <v>0</v>
      </c>
      <c r="O377" s="156">
        <f t="shared" si="95"/>
        <v>0</v>
      </c>
      <c r="P377" s="156">
        <v>0</v>
      </c>
      <c r="Q377" s="156">
        <f t="shared" si="96"/>
        <v>0</v>
      </c>
      <c r="R377" s="156"/>
      <c r="S377" s="156" t="s">
        <v>485</v>
      </c>
      <c r="T377" s="156" t="s">
        <v>382</v>
      </c>
      <c r="U377" s="156">
        <v>0</v>
      </c>
      <c r="V377" s="156">
        <f t="shared" si="97"/>
        <v>0</v>
      </c>
      <c r="W377" s="156"/>
      <c r="X377" s="156" t="s">
        <v>383</v>
      </c>
      <c r="Y377" s="147"/>
      <c r="Z377" s="147"/>
      <c r="AA377" s="147"/>
      <c r="AB377" s="147"/>
      <c r="AC377" s="147"/>
      <c r="AD377" s="147"/>
      <c r="AE377" s="147"/>
      <c r="AF377" s="147" t="s">
        <v>384</v>
      </c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</row>
    <row r="378" spans="1:59" outlineLevel="1" x14ac:dyDescent="0.2">
      <c r="A378" s="176">
        <v>347</v>
      </c>
      <c r="B378" s="177" t="s">
        <v>4221</v>
      </c>
      <c r="C378" s="186" t="s">
        <v>4222</v>
      </c>
      <c r="D378" s="178" t="s">
        <v>1957</v>
      </c>
      <c r="E378" s="179">
        <v>1</v>
      </c>
      <c r="F378" s="174"/>
      <c r="G378" s="181">
        <f t="shared" si="91"/>
        <v>0</v>
      </c>
      <c r="H378" s="157">
        <v>0</v>
      </c>
      <c r="I378" s="156">
        <f t="shared" si="92"/>
        <v>0</v>
      </c>
      <c r="J378" s="157">
        <v>447.3</v>
      </c>
      <c r="K378" s="156">
        <f t="shared" si="93"/>
        <v>447.3</v>
      </c>
      <c r="L378" s="156">
        <v>15</v>
      </c>
      <c r="M378" s="156">
        <f t="shared" si="94"/>
        <v>0</v>
      </c>
      <c r="N378" s="156">
        <v>0</v>
      </c>
      <c r="O378" s="156">
        <f t="shared" si="95"/>
        <v>0</v>
      </c>
      <c r="P378" s="156">
        <v>0</v>
      </c>
      <c r="Q378" s="156">
        <f t="shared" si="96"/>
        <v>0</v>
      </c>
      <c r="R378" s="156"/>
      <c r="S378" s="156" t="s">
        <v>485</v>
      </c>
      <c r="T378" s="156" t="s">
        <v>382</v>
      </c>
      <c r="U378" s="156">
        <v>0</v>
      </c>
      <c r="V378" s="156">
        <f t="shared" si="97"/>
        <v>0</v>
      </c>
      <c r="W378" s="156"/>
      <c r="X378" s="156" t="s">
        <v>383</v>
      </c>
      <c r="Y378" s="147"/>
      <c r="Z378" s="147"/>
      <c r="AA378" s="147"/>
      <c r="AB378" s="147"/>
      <c r="AC378" s="147"/>
      <c r="AD378" s="147"/>
      <c r="AE378" s="147"/>
      <c r="AF378" s="147" t="s">
        <v>384</v>
      </c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</row>
    <row r="379" spans="1:59" ht="33.75" outlineLevel="1" x14ac:dyDescent="0.2">
      <c r="A379" s="176">
        <v>348</v>
      </c>
      <c r="B379" s="177" t="s">
        <v>4223</v>
      </c>
      <c r="C379" s="186" t="s">
        <v>4224</v>
      </c>
      <c r="D379" s="178" t="s">
        <v>1957</v>
      </c>
      <c r="E379" s="179">
        <v>2</v>
      </c>
      <c r="F379" s="174"/>
      <c r="G379" s="181">
        <f t="shared" si="91"/>
        <v>0</v>
      </c>
      <c r="H379" s="157">
        <v>0</v>
      </c>
      <c r="I379" s="156">
        <f t="shared" si="92"/>
        <v>0</v>
      </c>
      <c r="J379" s="157">
        <v>412.65</v>
      </c>
      <c r="K379" s="156">
        <f t="shared" si="93"/>
        <v>825.3</v>
      </c>
      <c r="L379" s="156">
        <v>15</v>
      </c>
      <c r="M379" s="156">
        <f t="shared" si="94"/>
        <v>0</v>
      </c>
      <c r="N379" s="156">
        <v>0</v>
      </c>
      <c r="O379" s="156">
        <f t="shared" si="95"/>
        <v>0</v>
      </c>
      <c r="P379" s="156">
        <v>0</v>
      </c>
      <c r="Q379" s="156">
        <f t="shared" si="96"/>
        <v>0</v>
      </c>
      <c r="R379" s="156"/>
      <c r="S379" s="156" t="s">
        <v>485</v>
      </c>
      <c r="T379" s="156" t="s">
        <v>382</v>
      </c>
      <c r="U379" s="156">
        <v>0</v>
      </c>
      <c r="V379" s="156">
        <f t="shared" si="97"/>
        <v>0</v>
      </c>
      <c r="W379" s="156"/>
      <c r="X379" s="156" t="s">
        <v>383</v>
      </c>
      <c r="Y379" s="147"/>
      <c r="Z379" s="147"/>
      <c r="AA379" s="147"/>
      <c r="AB379" s="147"/>
      <c r="AC379" s="147"/>
      <c r="AD379" s="147"/>
      <c r="AE379" s="147"/>
      <c r="AF379" s="147" t="s">
        <v>384</v>
      </c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</row>
    <row r="380" spans="1:59" outlineLevel="1" x14ac:dyDescent="0.2">
      <c r="A380" s="176">
        <v>349</v>
      </c>
      <c r="B380" s="177" t="s">
        <v>4225</v>
      </c>
      <c r="C380" s="186" t="s">
        <v>4226</v>
      </c>
      <c r="D380" s="178" t="s">
        <v>1957</v>
      </c>
      <c r="E380" s="179">
        <v>1</v>
      </c>
      <c r="F380" s="174"/>
      <c r="G380" s="181">
        <f t="shared" si="91"/>
        <v>0</v>
      </c>
      <c r="H380" s="157">
        <v>0</v>
      </c>
      <c r="I380" s="156">
        <f t="shared" si="92"/>
        <v>0</v>
      </c>
      <c r="J380" s="157">
        <v>761.25</v>
      </c>
      <c r="K380" s="156">
        <f t="shared" si="93"/>
        <v>761.25</v>
      </c>
      <c r="L380" s="156">
        <v>15</v>
      </c>
      <c r="M380" s="156">
        <f t="shared" si="94"/>
        <v>0</v>
      </c>
      <c r="N380" s="156">
        <v>0</v>
      </c>
      <c r="O380" s="156">
        <f t="shared" si="95"/>
        <v>0</v>
      </c>
      <c r="P380" s="156">
        <v>0</v>
      </c>
      <c r="Q380" s="156">
        <f t="shared" si="96"/>
        <v>0</v>
      </c>
      <c r="R380" s="156"/>
      <c r="S380" s="156" t="s">
        <v>485</v>
      </c>
      <c r="T380" s="156" t="s">
        <v>382</v>
      </c>
      <c r="U380" s="156">
        <v>0</v>
      </c>
      <c r="V380" s="156">
        <f t="shared" si="97"/>
        <v>0</v>
      </c>
      <c r="W380" s="156"/>
      <c r="X380" s="156" t="s">
        <v>383</v>
      </c>
      <c r="Y380" s="147"/>
      <c r="Z380" s="147"/>
      <c r="AA380" s="147"/>
      <c r="AB380" s="147"/>
      <c r="AC380" s="147"/>
      <c r="AD380" s="147"/>
      <c r="AE380" s="147"/>
      <c r="AF380" s="147" t="s">
        <v>384</v>
      </c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</row>
    <row r="381" spans="1:59" outlineLevel="1" x14ac:dyDescent="0.2">
      <c r="A381" s="176">
        <v>350</v>
      </c>
      <c r="B381" s="177" t="s">
        <v>4227</v>
      </c>
      <c r="C381" s="186" t="s">
        <v>3940</v>
      </c>
      <c r="D381" s="178" t="s">
        <v>1957</v>
      </c>
      <c r="E381" s="179">
        <v>4</v>
      </c>
      <c r="F381" s="174"/>
      <c r="G381" s="181">
        <f t="shared" si="91"/>
        <v>0</v>
      </c>
      <c r="H381" s="157">
        <v>0</v>
      </c>
      <c r="I381" s="156">
        <f t="shared" si="92"/>
        <v>0</v>
      </c>
      <c r="J381" s="157">
        <v>689.85</v>
      </c>
      <c r="K381" s="156">
        <f t="shared" si="93"/>
        <v>2759.4</v>
      </c>
      <c r="L381" s="156">
        <v>15</v>
      </c>
      <c r="M381" s="156">
        <f t="shared" si="94"/>
        <v>0</v>
      </c>
      <c r="N381" s="156">
        <v>0</v>
      </c>
      <c r="O381" s="156">
        <f t="shared" si="95"/>
        <v>0</v>
      </c>
      <c r="P381" s="156">
        <v>0</v>
      </c>
      <c r="Q381" s="156">
        <f t="shared" si="96"/>
        <v>0</v>
      </c>
      <c r="R381" s="156"/>
      <c r="S381" s="156" t="s">
        <v>485</v>
      </c>
      <c r="T381" s="156" t="s">
        <v>382</v>
      </c>
      <c r="U381" s="156">
        <v>0</v>
      </c>
      <c r="V381" s="156">
        <f t="shared" si="97"/>
        <v>0</v>
      </c>
      <c r="W381" s="156"/>
      <c r="X381" s="156" t="s">
        <v>383</v>
      </c>
      <c r="Y381" s="147"/>
      <c r="Z381" s="147"/>
      <c r="AA381" s="147"/>
      <c r="AB381" s="147"/>
      <c r="AC381" s="147"/>
      <c r="AD381" s="147"/>
      <c r="AE381" s="147"/>
      <c r="AF381" s="147" t="s">
        <v>384</v>
      </c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</row>
    <row r="382" spans="1:59" outlineLevel="1" x14ac:dyDescent="0.2">
      <c r="A382" s="176">
        <v>351</v>
      </c>
      <c r="B382" s="177" t="s">
        <v>4228</v>
      </c>
      <c r="C382" s="186" t="s">
        <v>3864</v>
      </c>
      <c r="D382" s="178" t="s">
        <v>397</v>
      </c>
      <c r="E382" s="179">
        <v>10</v>
      </c>
      <c r="F382" s="174"/>
      <c r="G382" s="181">
        <f t="shared" si="91"/>
        <v>0</v>
      </c>
      <c r="H382" s="157">
        <v>0</v>
      </c>
      <c r="I382" s="156">
        <f t="shared" si="92"/>
        <v>0</v>
      </c>
      <c r="J382" s="157">
        <v>444.15</v>
      </c>
      <c r="K382" s="156">
        <f t="shared" si="93"/>
        <v>4441.5</v>
      </c>
      <c r="L382" s="156">
        <v>15</v>
      </c>
      <c r="M382" s="156">
        <f t="shared" si="94"/>
        <v>0</v>
      </c>
      <c r="N382" s="156">
        <v>0</v>
      </c>
      <c r="O382" s="156">
        <f t="shared" si="95"/>
        <v>0</v>
      </c>
      <c r="P382" s="156">
        <v>0</v>
      </c>
      <c r="Q382" s="156">
        <f t="shared" si="96"/>
        <v>0</v>
      </c>
      <c r="R382" s="156"/>
      <c r="S382" s="156" t="s">
        <v>485</v>
      </c>
      <c r="T382" s="156" t="s">
        <v>382</v>
      </c>
      <c r="U382" s="156">
        <v>0</v>
      </c>
      <c r="V382" s="156">
        <f t="shared" si="97"/>
        <v>0</v>
      </c>
      <c r="W382" s="156"/>
      <c r="X382" s="156" t="s">
        <v>383</v>
      </c>
      <c r="Y382" s="147"/>
      <c r="Z382" s="147"/>
      <c r="AA382" s="147"/>
      <c r="AB382" s="147"/>
      <c r="AC382" s="147"/>
      <c r="AD382" s="147"/>
      <c r="AE382" s="147"/>
      <c r="AF382" s="147" t="s">
        <v>384</v>
      </c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</row>
    <row r="383" spans="1:59" outlineLevel="1" x14ac:dyDescent="0.2">
      <c r="A383" s="176">
        <v>352</v>
      </c>
      <c r="B383" s="177" t="s">
        <v>4229</v>
      </c>
      <c r="C383" s="186" t="s">
        <v>3863</v>
      </c>
      <c r="D383" s="178" t="s">
        <v>397</v>
      </c>
      <c r="E383" s="179">
        <v>7</v>
      </c>
      <c r="F383" s="174"/>
      <c r="G383" s="181">
        <f t="shared" si="91"/>
        <v>0</v>
      </c>
      <c r="H383" s="157">
        <v>0</v>
      </c>
      <c r="I383" s="156">
        <f t="shared" si="92"/>
        <v>0</v>
      </c>
      <c r="J383" s="157">
        <v>345.45</v>
      </c>
      <c r="K383" s="156">
        <f t="shared" si="93"/>
        <v>2418.15</v>
      </c>
      <c r="L383" s="156">
        <v>15</v>
      </c>
      <c r="M383" s="156">
        <f t="shared" si="94"/>
        <v>0</v>
      </c>
      <c r="N383" s="156">
        <v>0</v>
      </c>
      <c r="O383" s="156">
        <f t="shared" si="95"/>
        <v>0</v>
      </c>
      <c r="P383" s="156">
        <v>0</v>
      </c>
      <c r="Q383" s="156">
        <f t="shared" si="96"/>
        <v>0</v>
      </c>
      <c r="R383" s="156"/>
      <c r="S383" s="156" t="s">
        <v>485</v>
      </c>
      <c r="T383" s="156" t="s">
        <v>382</v>
      </c>
      <c r="U383" s="156">
        <v>0</v>
      </c>
      <c r="V383" s="156">
        <f t="shared" si="97"/>
        <v>0</v>
      </c>
      <c r="W383" s="156"/>
      <c r="X383" s="156" t="s">
        <v>383</v>
      </c>
      <c r="Y383" s="147"/>
      <c r="Z383" s="147"/>
      <c r="AA383" s="147"/>
      <c r="AB383" s="147"/>
      <c r="AC383" s="147"/>
      <c r="AD383" s="147"/>
      <c r="AE383" s="147"/>
      <c r="AF383" s="147" t="s">
        <v>384</v>
      </c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</row>
    <row r="384" spans="1:59" outlineLevel="1" x14ac:dyDescent="0.2">
      <c r="A384" s="176">
        <v>353</v>
      </c>
      <c r="B384" s="177" t="s">
        <v>4230</v>
      </c>
      <c r="C384" s="186" t="s">
        <v>3890</v>
      </c>
      <c r="D384" s="178" t="s">
        <v>1957</v>
      </c>
      <c r="E384" s="179">
        <v>1</v>
      </c>
      <c r="F384" s="174"/>
      <c r="G384" s="181">
        <f t="shared" si="91"/>
        <v>0</v>
      </c>
      <c r="H384" s="157">
        <v>0</v>
      </c>
      <c r="I384" s="156">
        <f t="shared" si="92"/>
        <v>0</v>
      </c>
      <c r="J384" s="157">
        <v>239.4</v>
      </c>
      <c r="K384" s="156">
        <f t="shared" si="93"/>
        <v>239.4</v>
      </c>
      <c r="L384" s="156">
        <v>15</v>
      </c>
      <c r="M384" s="156">
        <f t="shared" si="94"/>
        <v>0</v>
      </c>
      <c r="N384" s="156">
        <v>0</v>
      </c>
      <c r="O384" s="156">
        <f t="shared" si="95"/>
        <v>0</v>
      </c>
      <c r="P384" s="156">
        <v>0</v>
      </c>
      <c r="Q384" s="156">
        <f t="shared" si="96"/>
        <v>0</v>
      </c>
      <c r="R384" s="156"/>
      <c r="S384" s="156" t="s">
        <v>485</v>
      </c>
      <c r="T384" s="156" t="s">
        <v>382</v>
      </c>
      <c r="U384" s="156">
        <v>0</v>
      </c>
      <c r="V384" s="156">
        <f t="shared" si="97"/>
        <v>0</v>
      </c>
      <c r="W384" s="156"/>
      <c r="X384" s="156" t="s">
        <v>383</v>
      </c>
      <c r="Y384" s="147"/>
      <c r="Z384" s="147"/>
      <c r="AA384" s="147"/>
      <c r="AB384" s="147"/>
      <c r="AC384" s="147"/>
      <c r="AD384" s="147"/>
      <c r="AE384" s="147"/>
      <c r="AF384" s="147" t="s">
        <v>384</v>
      </c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</row>
    <row r="385" spans="1:59" outlineLevel="1" x14ac:dyDescent="0.2">
      <c r="A385" s="176">
        <v>354</v>
      </c>
      <c r="B385" s="177" t="s">
        <v>4231</v>
      </c>
      <c r="C385" s="186" t="s">
        <v>4232</v>
      </c>
      <c r="D385" s="178" t="s">
        <v>1957</v>
      </c>
      <c r="E385" s="179">
        <v>1</v>
      </c>
      <c r="F385" s="174"/>
      <c r="G385" s="181">
        <f t="shared" si="91"/>
        <v>0</v>
      </c>
      <c r="H385" s="157">
        <v>0</v>
      </c>
      <c r="I385" s="156">
        <f t="shared" si="92"/>
        <v>0</v>
      </c>
      <c r="J385" s="157">
        <v>150.15</v>
      </c>
      <c r="K385" s="156">
        <f t="shared" si="93"/>
        <v>150.15</v>
      </c>
      <c r="L385" s="156">
        <v>15</v>
      </c>
      <c r="M385" s="156">
        <f t="shared" si="94"/>
        <v>0</v>
      </c>
      <c r="N385" s="156">
        <v>0</v>
      </c>
      <c r="O385" s="156">
        <f t="shared" si="95"/>
        <v>0</v>
      </c>
      <c r="P385" s="156">
        <v>0</v>
      </c>
      <c r="Q385" s="156">
        <f t="shared" si="96"/>
        <v>0</v>
      </c>
      <c r="R385" s="156"/>
      <c r="S385" s="156" t="s">
        <v>485</v>
      </c>
      <c r="T385" s="156" t="s">
        <v>382</v>
      </c>
      <c r="U385" s="156">
        <v>0</v>
      </c>
      <c r="V385" s="156">
        <f t="shared" si="97"/>
        <v>0</v>
      </c>
      <c r="W385" s="156"/>
      <c r="X385" s="156" t="s">
        <v>383</v>
      </c>
      <c r="Y385" s="147"/>
      <c r="Z385" s="147"/>
      <c r="AA385" s="147"/>
      <c r="AB385" s="147"/>
      <c r="AC385" s="147"/>
      <c r="AD385" s="147"/>
      <c r="AE385" s="147"/>
      <c r="AF385" s="147" t="s">
        <v>384</v>
      </c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</row>
    <row r="386" spans="1:59" ht="22.5" outlineLevel="1" x14ac:dyDescent="0.2">
      <c r="A386" s="176">
        <v>355</v>
      </c>
      <c r="B386" s="177" t="s">
        <v>4233</v>
      </c>
      <c r="C386" s="186" t="s">
        <v>3898</v>
      </c>
      <c r="D386" s="178" t="s">
        <v>484</v>
      </c>
      <c r="E386" s="179">
        <v>1</v>
      </c>
      <c r="F386" s="174"/>
      <c r="G386" s="181">
        <f t="shared" si="91"/>
        <v>0</v>
      </c>
      <c r="H386" s="157">
        <v>0</v>
      </c>
      <c r="I386" s="156">
        <f t="shared" si="92"/>
        <v>0</v>
      </c>
      <c r="J386" s="157">
        <v>3150</v>
      </c>
      <c r="K386" s="156">
        <f t="shared" si="93"/>
        <v>3150</v>
      </c>
      <c r="L386" s="156">
        <v>15</v>
      </c>
      <c r="M386" s="156">
        <f t="shared" si="94"/>
        <v>0</v>
      </c>
      <c r="N386" s="156">
        <v>0</v>
      </c>
      <c r="O386" s="156">
        <f t="shared" si="95"/>
        <v>0</v>
      </c>
      <c r="P386" s="156">
        <v>0</v>
      </c>
      <c r="Q386" s="156">
        <f t="shared" si="96"/>
        <v>0</v>
      </c>
      <c r="R386" s="156"/>
      <c r="S386" s="156" t="s">
        <v>485</v>
      </c>
      <c r="T386" s="156" t="s">
        <v>382</v>
      </c>
      <c r="U386" s="156">
        <v>0</v>
      </c>
      <c r="V386" s="156">
        <f t="shared" si="97"/>
        <v>0</v>
      </c>
      <c r="W386" s="156"/>
      <c r="X386" s="156" t="s">
        <v>383</v>
      </c>
      <c r="Y386" s="147"/>
      <c r="Z386" s="147"/>
      <c r="AA386" s="147"/>
      <c r="AB386" s="147"/>
      <c r="AC386" s="147"/>
      <c r="AD386" s="147"/>
      <c r="AE386" s="147"/>
      <c r="AF386" s="147" t="s">
        <v>384</v>
      </c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</row>
    <row r="387" spans="1:59" ht="33.75" outlineLevel="1" x14ac:dyDescent="0.2">
      <c r="A387" s="176">
        <v>356</v>
      </c>
      <c r="B387" s="177" t="s">
        <v>4234</v>
      </c>
      <c r="C387" s="186" t="s">
        <v>3953</v>
      </c>
      <c r="D387" s="178" t="s">
        <v>380</v>
      </c>
      <c r="E387" s="179">
        <v>4</v>
      </c>
      <c r="F387" s="174"/>
      <c r="G387" s="181">
        <f t="shared" si="91"/>
        <v>0</v>
      </c>
      <c r="H387" s="157">
        <v>0</v>
      </c>
      <c r="I387" s="156">
        <f t="shared" si="92"/>
        <v>0</v>
      </c>
      <c r="J387" s="157">
        <v>682.5</v>
      </c>
      <c r="K387" s="156">
        <f t="shared" si="93"/>
        <v>2730</v>
      </c>
      <c r="L387" s="156">
        <v>15</v>
      </c>
      <c r="M387" s="156">
        <f t="shared" si="94"/>
        <v>0</v>
      </c>
      <c r="N387" s="156">
        <v>0</v>
      </c>
      <c r="O387" s="156">
        <f t="shared" si="95"/>
        <v>0</v>
      </c>
      <c r="P387" s="156">
        <v>0</v>
      </c>
      <c r="Q387" s="156">
        <f t="shared" si="96"/>
        <v>0</v>
      </c>
      <c r="R387" s="156"/>
      <c r="S387" s="156" t="s">
        <v>485</v>
      </c>
      <c r="T387" s="156" t="s">
        <v>382</v>
      </c>
      <c r="U387" s="156">
        <v>0</v>
      </c>
      <c r="V387" s="156">
        <f t="shared" si="97"/>
        <v>0</v>
      </c>
      <c r="W387" s="156"/>
      <c r="X387" s="156" t="s">
        <v>383</v>
      </c>
      <c r="Y387" s="147"/>
      <c r="Z387" s="147"/>
      <c r="AA387" s="147"/>
      <c r="AB387" s="147"/>
      <c r="AC387" s="147"/>
      <c r="AD387" s="147"/>
      <c r="AE387" s="147"/>
      <c r="AF387" s="147" t="s">
        <v>384</v>
      </c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</row>
    <row r="388" spans="1:59" x14ac:dyDescent="0.2">
      <c r="A388" s="164" t="s">
        <v>376</v>
      </c>
      <c r="B388" s="165" t="s">
        <v>231</v>
      </c>
      <c r="C388" s="183" t="s">
        <v>232</v>
      </c>
      <c r="D388" s="166"/>
      <c r="E388" s="167"/>
      <c r="F388" s="168"/>
      <c r="G388" s="169">
        <f>SUMIF(AF389:AF404,"&lt;&gt;NOR",G389:G404)</f>
        <v>0</v>
      </c>
      <c r="H388" s="163"/>
      <c r="I388" s="163">
        <f>SUM(I389:I404)</f>
        <v>0</v>
      </c>
      <c r="J388" s="163"/>
      <c r="K388" s="163">
        <f>SUM(K389:K404)</f>
        <v>13513.6</v>
      </c>
      <c r="L388" s="163"/>
      <c r="M388" s="163">
        <f>SUM(M389:M404)</f>
        <v>0</v>
      </c>
      <c r="N388" s="163"/>
      <c r="O388" s="163">
        <f>SUM(O389:O404)</f>
        <v>0</v>
      </c>
      <c r="P388" s="163"/>
      <c r="Q388" s="163">
        <f>SUM(Q389:Q404)</f>
        <v>0</v>
      </c>
      <c r="R388" s="163"/>
      <c r="S388" s="163"/>
      <c r="T388" s="163"/>
      <c r="U388" s="163"/>
      <c r="V388" s="163">
        <f>SUM(V389:V404)</f>
        <v>0</v>
      </c>
      <c r="W388" s="163"/>
      <c r="X388" s="163"/>
      <c r="AF388" t="s">
        <v>377</v>
      </c>
    </row>
    <row r="389" spans="1:59" ht="33.75" outlineLevel="1" x14ac:dyDescent="0.2">
      <c r="A389" s="176">
        <v>357</v>
      </c>
      <c r="B389" s="177" t="s">
        <v>4235</v>
      </c>
      <c r="C389" s="186" t="s">
        <v>4236</v>
      </c>
      <c r="D389" s="178" t="s">
        <v>1957</v>
      </c>
      <c r="E389" s="179">
        <v>1</v>
      </c>
      <c r="F389" s="174"/>
      <c r="G389" s="181">
        <f t="shared" ref="G389:G404" si="98">ROUND(E389*F389,2)</f>
        <v>0</v>
      </c>
      <c r="H389" s="157">
        <v>0</v>
      </c>
      <c r="I389" s="156">
        <f t="shared" ref="I389:I404" si="99">ROUND(E389*H389,2)</f>
        <v>0</v>
      </c>
      <c r="J389" s="157">
        <v>3508.05</v>
      </c>
      <c r="K389" s="156">
        <f t="shared" ref="K389:K404" si="100">ROUND(E389*J389,2)</f>
        <v>3508.05</v>
      </c>
      <c r="L389" s="156">
        <v>15</v>
      </c>
      <c r="M389" s="156">
        <f t="shared" ref="M389:M404" si="101">G389*(1+L389/100)</f>
        <v>0</v>
      </c>
      <c r="N389" s="156">
        <v>0</v>
      </c>
      <c r="O389" s="156">
        <f t="shared" ref="O389:O404" si="102">ROUND(E389*N389,2)</f>
        <v>0</v>
      </c>
      <c r="P389" s="156">
        <v>0</v>
      </c>
      <c r="Q389" s="156">
        <f t="shared" ref="Q389:Q404" si="103">ROUND(E389*P389,2)</f>
        <v>0</v>
      </c>
      <c r="R389" s="156"/>
      <c r="S389" s="156" t="s">
        <v>485</v>
      </c>
      <c r="T389" s="156" t="s">
        <v>382</v>
      </c>
      <c r="U389" s="156">
        <v>0</v>
      </c>
      <c r="V389" s="156">
        <f t="shared" ref="V389:V404" si="104">ROUND(E389*U389,2)</f>
        <v>0</v>
      </c>
      <c r="W389" s="156"/>
      <c r="X389" s="156" t="s">
        <v>383</v>
      </c>
      <c r="Y389" s="147"/>
      <c r="Z389" s="147"/>
      <c r="AA389" s="147"/>
      <c r="AB389" s="147"/>
      <c r="AC389" s="147"/>
      <c r="AD389" s="147"/>
      <c r="AE389" s="147"/>
      <c r="AF389" s="147" t="s">
        <v>384</v>
      </c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</row>
    <row r="390" spans="1:59" ht="22.5" outlineLevel="1" x14ac:dyDescent="0.2">
      <c r="A390" s="176">
        <v>358</v>
      </c>
      <c r="B390" s="177" t="s">
        <v>4237</v>
      </c>
      <c r="C390" s="186" t="s">
        <v>4193</v>
      </c>
      <c r="D390" s="178" t="s">
        <v>4238</v>
      </c>
      <c r="E390" s="179">
        <v>1</v>
      </c>
      <c r="F390" s="174"/>
      <c r="G390" s="181">
        <f t="shared" si="98"/>
        <v>0</v>
      </c>
      <c r="H390" s="157">
        <v>0</v>
      </c>
      <c r="I390" s="156">
        <f t="shared" si="99"/>
        <v>0</v>
      </c>
      <c r="J390" s="157">
        <v>315</v>
      </c>
      <c r="K390" s="156">
        <f t="shared" si="100"/>
        <v>315</v>
      </c>
      <c r="L390" s="156">
        <v>15</v>
      </c>
      <c r="M390" s="156">
        <f t="shared" si="101"/>
        <v>0</v>
      </c>
      <c r="N390" s="156">
        <v>0</v>
      </c>
      <c r="O390" s="156">
        <f t="shared" si="102"/>
        <v>0</v>
      </c>
      <c r="P390" s="156">
        <v>0</v>
      </c>
      <c r="Q390" s="156">
        <f t="shared" si="103"/>
        <v>0</v>
      </c>
      <c r="R390" s="156"/>
      <c r="S390" s="156" t="s">
        <v>485</v>
      </c>
      <c r="T390" s="156" t="s">
        <v>382</v>
      </c>
      <c r="U390" s="156">
        <v>0</v>
      </c>
      <c r="V390" s="156">
        <f t="shared" si="104"/>
        <v>0</v>
      </c>
      <c r="W390" s="156"/>
      <c r="X390" s="156" t="s">
        <v>383</v>
      </c>
      <c r="Y390" s="147"/>
      <c r="Z390" s="147"/>
      <c r="AA390" s="147"/>
      <c r="AB390" s="147"/>
      <c r="AC390" s="147"/>
      <c r="AD390" s="147"/>
      <c r="AE390" s="147"/>
      <c r="AF390" s="147" t="s">
        <v>384</v>
      </c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</row>
    <row r="391" spans="1:59" outlineLevel="1" x14ac:dyDescent="0.2">
      <c r="A391" s="176">
        <v>359</v>
      </c>
      <c r="B391" s="177" t="s">
        <v>4239</v>
      </c>
      <c r="C391" s="186" t="s">
        <v>4240</v>
      </c>
      <c r="D391" s="178" t="s">
        <v>1957</v>
      </c>
      <c r="E391" s="179">
        <v>2</v>
      </c>
      <c r="F391" s="174"/>
      <c r="G391" s="181">
        <f t="shared" si="98"/>
        <v>0</v>
      </c>
      <c r="H391" s="157">
        <v>0</v>
      </c>
      <c r="I391" s="156">
        <f t="shared" si="99"/>
        <v>0</v>
      </c>
      <c r="J391" s="157">
        <v>175.4</v>
      </c>
      <c r="K391" s="156">
        <f t="shared" si="100"/>
        <v>350.8</v>
      </c>
      <c r="L391" s="156">
        <v>15</v>
      </c>
      <c r="M391" s="156">
        <f t="shared" si="101"/>
        <v>0</v>
      </c>
      <c r="N391" s="156">
        <v>0</v>
      </c>
      <c r="O391" s="156">
        <f t="shared" si="102"/>
        <v>0</v>
      </c>
      <c r="P391" s="156">
        <v>0</v>
      </c>
      <c r="Q391" s="156">
        <f t="shared" si="103"/>
        <v>0</v>
      </c>
      <c r="R391" s="156"/>
      <c r="S391" s="156" t="s">
        <v>485</v>
      </c>
      <c r="T391" s="156" t="s">
        <v>382</v>
      </c>
      <c r="U391" s="156">
        <v>0</v>
      </c>
      <c r="V391" s="156">
        <f t="shared" si="104"/>
        <v>0</v>
      </c>
      <c r="W391" s="156"/>
      <c r="X391" s="156" t="s">
        <v>383</v>
      </c>
      <c r="Y391" s="147"/>
      <c r="Z391" s="147"/>
      <c r="AA391" s="147"/>
      <c r="AB391" s="147"/>
      <c r="AC391" s="147"/>
      <c r="AD391" s="147"/>
      <c r="AE391" s="147"/>
      <c r="AF391" s="147" t="s">
        <v>384</v>
      </c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</row>
    <row r="392" spans="1:59" ht="22.5" outlineLevel="1" x14ac:dyDescent="0.2">
      <c r="A392" s="176">
        <v>360</v>
      </c>
      <c r="B392" s="177" t="s">
        <v>4241</v>
      </c>
      <c r="C392" s="186" t="s">
        <v>4242</v>
      </c>
      <c r="D392" s="178" t="s">
        <v>1957</v>
      </c>
      <c r="E392" s="179">
        <v>2</v>
      </c>
      <c r="F392" s="174"/>
      <c r="G392" s="181">
        <f t="shared" si="98"/>
        <v>0</v>
      </c>
      <c r="H392" s="157">
        <v>0</v>
      </c>
      <c r="I392" s="156">
        <f t="shared" si="99"/>
        <v>0</v>
      </c>
      <c r="J392" s="157">
        <v>1666.35</v>
      </c>
      <c r="K392" s="156">
        <f t="shared" si="100"/>
        <v>3332.7</v>
      </c>
      <c r="L392" s="156">
        <v>15</v>
      </c>
      <c r="M392" s="156">
        <f t="shared" si="101"/>
        <v>0</v>
      </c>
      <c r="N392" s="156">
        <v>0</v>
      </c>
      <c r="O392" s="156">
        <f t="shared" si="102"/>
        <v>0</v>
      </c>
      <c r="P392" s="156">
        <v>0</v>
      </c>
      <c r="Q392" s="156">
        <f t="shared" si="103"/>
        <v>0</v>
      </c>
      <c r="R392" s="156"/>
      <c r="S392" s="156" t="s">
        <v>485</v>
      </c>
      <c r="T392" s="156" t="s">
        <v>382</v>
      </c>
      <c r="U392" s="156">
        <v>0</v>
      </c>
      <c r="V392" s="156">
        <f t="shared" si="104"/>
        <v>0</v>
      </c>
      <c r="W392" s="156"/>
      <c r="X392" s="156" t="s">
        <v>383</v>
      </c>
      <c r="Y392" s="147"/>
      <c r="Z392" s="147"/>
      <c r="AA392" s="147"/>
      <c r="AB392" s="147"/>
      <c r="AC392" s="147"/>
      <c r="AD392" s="147"/>
      <c r="AE392" s="147"/>
      <c r="AF392" s="147" t="s">
        <v>384</v>
      </c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</row>
    <row r="393" spans="1:59" ht="33.75" outlineLevel="1" x14ac:dyDescent="0.2">
      <c r="A393" s="176">
        <v>361</v>
      </c>
      <c r="B393" s="177" t="s">
        <v>4243</v>
      </c>
      <c r="C393" s="186" t="s">
        <v>4244</v>
      </c>
      <c r="D393" s="178" t="s">
        <v>1957</v>
      </c>
      <c r="E393" s="179">
        <v>1</v>
      </c>
      <c r="F393" s="174"/>
      <c r="G393" s="181">
        <f t="shared" si="98"/>
        <v>0</v>
      </c>
      <c r="H393" s="157">
        <v>0</v>
      </c>
      <c r="I393" s="156">
        <f t="shared" si="99"/>
        <v>0</v>
      </c>
      <c r="J393" s="157">
        <v>257.25</v>
      </c>
      <c r="K393" s="156">
        <f t="shared" si="100"/>
        <v>257.25</v>
      </c>
      <c r="L393" s="156">
        <v>15</v>
      </c>
      <c r="M393" s="156">
        <f t="shared" si="101"/>
        <v>0</v>
      </c>
      <c r="N393" s="156">
        <v>0</v>
      </c>
      <c r="O393" s="156">
        <f t="shared" si="102"/>
        <v>0</v>
      </c>
      <c r="P393" s="156">
        <v>0</v>
      </c>
      <c r="Q393" s="156">
        <f t="shared" si="103"/>
        <v>0</v>
      </c>
      <c r="R393" s="156"/>
      <c r="S393" s="156" t="s">
        <v>485</v>
      </c>
      <c r="T393" s="156" t="s">
        <v>382</v>
      </c>
      <c r="U393" s="156">
        <v>0</v>
      </c>
      <c r="V393" s="156">
        <f t="shared" si="104"/>
        <v>0</v>
      </c>
      <c r="W393" s="156"/>
      <c r="X393" s="156" t="s">
        <v>383</v>
      </c>
      <c r="Y393" s="147"/>
      <c r="Z393" s="147"/>
      <c r="AA393" s="147"/>
      <c r="AB393" s="147"/>
      <c r="AC393" s="147"/>
      <c r="AD393" s="147"/>
      <c r="AE393" s="147"/>
      <c r="AF393" s="147" t="s">
        <v>384</v>
      </c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</row>
    <row r="394" spans="1:59" outlineLevel="1" x14ac:dyDescent="0.2">
      <c r="A394" s="176">
        <v>362</v>
      </c>
      <c r="B394" s="177" t="s">
        <v>4245</v>
      </c>
      <c r="C394" s="186" t="s">
        <v>4246</v>
      </c>
      <c r="D394" s="178" t="s">
        <v>1957</v>
      </c>
      <c r="E394" s="179">
        <v>1</v>
      </c>
      <c r="F394" s="174"/>
      <c r="G394" s="181">
        <f t="shared" si="98"/>
        <v>0</v>
      </c>
      <c r="H394" s="157">
        <v>0</v>
      </c>
      <c r="I394" s="156">
        <f t="shared" si="99"/>
        <v>0</v>
      </c>
      <c r="J394" s="157">
        <v>296.10000000000002</v>
      </c>
      <c r="K394" s="156">
        <f t="shared" si="100"/>
        <v>296.10000000000002</v>
      </c>
      <c r="L394" s="156">
        <v>15</v>
      </c>
      <c r="M394" s="156">
        <f t="shared" si="101"/>
        <v>0</v>
      </c>
      <c r="N394" s="156">
        <v>0</v>
      </c>
      <c r="O394" s="156">
        <f t="shared" si="102"/>
        <v>0</v>
      </c>
      <c r="P394" s="156">
        <v>0</v>
      </c>
      <c r="Q394" s="156">
        <f t="shared" si="103"/>
        <v>0</v>
      </c>
      <c r="R394" s="156"/>
      <c r="S394" s="156" t="s">
        <v>485</v>
      </c>
      <c r="T394" s="156" t="s">
        <v>382</v>
      </c>
      <c r="U394" s="156">
        <v>0</v>
      </c>
      <c r="V394" s="156">
        <f t="shared" si="104"/>
        <v>0</v>
      </c>
      <c r="W394" s="156"/>
      <c r="X394" s="156" t="s">
        <v>383</v>
      </c>
      <c r="Y394" s="147"/>
      <c r="Z394" s="147"/>
      <c r="AA394" s="147"/>
      <c r="AB394" s="147"/>
      <c r="AC394" s="147"/>
      <c r="AD394" s="147"/>
      <c r="AE394" s="147"/>
      <c r="AF394" s="147" t="s">
        <v>384</v>
      </c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</row>
    <row r="395" spans="1:59" ht="22.5" outlineLevel="1" x14ac:dyDescent="0.2">
      <c r="A395" s="176">
        <v>363</v>
      </c>
      <c r="B395" s="177" t="s">
        <v>4247</v>
      </c>
      <c r="C395" s="186" t="s">
        <v>4248</v>
      </c>
      <c r="D395" s="178" t="s">
        <v>1957</v>
      </c>
      <c r="E395" s="179">
        <v>1</v>
      </c>
      <c r="F395" s="174"/>
      <c r="G395" s="181">
        <f t="shared" si="98"/>
        <v>0</v>
      </c>
      <c r="H395" s="157">
        <v>0</v>
      </c>
      <c r="I395" s="156">
        <f t="shared" si="99"/>
        <v>0</v>
      </c>
      <c r="J395" s="157">
        <v>1208.55</v>
      </c>
      <c r="K395" s="156">
        <f t="shared" si="100"/>
        <v>1208.55</v>
      </c>
      <c r="L395" s="156">
        <v>15</v>
      </c>
      <c r="M395" s="156">
        <f t="shared" si="101"/>
        <v>0</v>
      </c>
      <c r="N395" s="156">
        <v>0</v>
      </c>
      <c r="O395" s="156">
        <f t="shared" si="102"/>
        <v>0</v>
      </c>
      <c r="P395" s="156">
        <v>0</v>
      </c>
      <c r="Q395" s="156">
        <f t="shared" si="103"/>
        <v>0</v>
      </c>
      <c r="R395" s="156"/>
      <c r="S395" s="156" t="s">
        <v>485</v>
      </c>
      <c r="T395" s="156" t="s">
        <v>382</v>
      </c>
      <c r="U395" s="156">
        <v>0</v>
      </c>
      <c r="V395" s="156">
        <f t="shared" si="104"/>
        <v>0</v>
      </c>
      <c r="W395" s="156"/>
      <c r="X395" s="156" t="s">
        <v>383</v>
      </c>
      <c r="Y395" s="147"/>
      <c r="Z395" s="147"/>
      <c r="AA395" s="147"/>
      <c r="AB395" s="147"/>
      <c r="AC395" s="147"/>
      <c r="AD395" s="147"/>
      <c r="AE395" s="147"/>
      <c r="AF395" s="147" t="s">
        <v>384</v>
      </c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</row>
    <row r="396" spans="1:59" outlineLevel="1" x14ac:dyDescent="0.2">
      <c r="A396" s="176">
        <v>364</v>
      </c>
      <c r="B396" s="177" t="s">
        <v>4249</v>
      </c>
      <c r="C396" s="186" t="s">
        <v>3869</v>
      </c>
      <c r="D396" s="178" t="s">
        <v>1957</v>
      </c>
      <c r="E396" s="179">
        <v>2</v>
      </c>
      <c r="F396" s="174"/>
      <c r="G396" s="181">
        <f t="shared" si="98"/>
        <v>0</v>
      </c>
      <c r="H396" s="157">
        <v>0</v>
      </c>
      <c r="I396" s="156">
        <f t="shared" si="99"/>
        <v>0</v>
      </c>
      <c r="J396" s="157">
        <v>220.5</v>
      </c>
      <c r="K396" s="156">
        <f t="shared" si="100"/>
        <v>441</v>
      </c>
      <c r="L396" s="156">
        <v>15</v>
      </c>
      <c r="M396" s="156">
        <f t="shared" si="101"/>
        <v>0</v>
      </c>
      <c r="N396" s="156">
        <v>0</v>
      </c>
      <c r="O396" s="156">
        <f t="shared" si="102"/>
        <v>0</v>
      </c>
      <c r="P396" s="156">
        <v>0</v>
      </c>
      <c r="Q396" s="156">
        <f t="shared" si="103"/>
        <v>0</v>
      </c>
      <c r="R396" s="156"/>
      <c r="S396" s="156" t="s">
        <v>485</v>
      </c>
      <c r="T396" s="156" t="s">
        <v>382</v>
      </c>
      <c r="U396" s="156">
        <v>0</v>
      </c>
      <c r="V396" s="156">
        <f t="shared" si="104"/>
        <v>0</v>
      </c>
      <c r="W396" s="156"/>
      <c r="X396" s="156" t="s">
        <v>383</v>
      </c>
      <c r="Y396" s="147"/>
      <c r="Z396" s="147"/>
      <c r="AA396" s="147"/>
      <c r="AB396" s="147"/>
      <c r="AC396" s="147"/>
      <c r="AD396" s="147"/>
      <c r="AE396" s="147"/>
      <c r="AF396" s="147" t="s">
        <v>384</v>
      </c>
      <c r="AG396" s="147"/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</row>
    <row r="397" spans="1:59" outlineLevel="1" x14ac:dyDescent="0.2">
      <c r="A397" s="176">
        <v>365</v>
      </c>
      <c r="B397" s="177" t="s">
        <v>4250</v>
      </c>
      <c r="C397" s="186" t="s">
        <v>3863</v>
      </c>
      <c r="D397" s="178" t="s">
        <v>397</v>
      </c>
      <c r="E397" s="179">
        <v>2</v>
      </c>
      <c r="F397" s="174"/>
      <c r="G397" s="181">
        <f t="shared" si="98"/>
        <v>0</v>
      </c>
      <c r="H397" s="157">
        <v>0</v>
      </c>
      <c r="I397" s="156">
        <f t="shared" si="99"/>
        <v>0</v>
      </c>
      <c r="J397" s="157">
        <v>345.45</v>
      </c>
      <c r="K397" s="156">
        <f t="shared" si="100"/>
        <v>690.9</v>
      </c>
      <c r="L397" s="156">
        <v>15</v>
      </c>
      <c r="M397" s="156">
        <f t="shared" si="101"/>
        <v>0</v>
      </c>
      <c r="N397" s="156">
        <v>0</v>
      </c>
      <c r="O397" s="156">
        <f t="shared" si="102"/>
        <v>0</v>
      </c>
      <c r="P397" s="156">
        <v>0</v>
      </c>
      <c r="Q397" s="156">
        <f t="shared" si="103"/>
        <v>0</v>
      </c>
      <c r="R397" s="156"/>
      <c r="S397" s="156" t="s">
        <v>485</v>
      </c>
      <c r="T397" s="156" t="s">
        <v>382</v>
      </c>
      <c r="U397" s="156">
        <v>0</v>
      </c>
      <c r="V397" s="156">
        <f t="shared" si="104"/>
        <v>0</v>
      </c>
      <c r="W397" s="156"/>
      <c r="X397" s="156" t="s">
        <v>383</v>
      </c>
      <c r="Y397" s="147"/>
      <c r="Z397" s="147"/>
      <c r="AA397" s="147"/>
      <c r="AB397" s="147"/>
      <c r="AC397" s="147"/>
      <c r="AD397" s="147"/>
      <c r="AE397" s="147"/>
      <c r="AF397" s="147" t="s">
        <v>384</v>
      </c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</row>
    <row r="398" spans="1:59" outlineLevel="1" x14ac:dyDescent="0.2">
      <c r="A398" s="176">
        <v>366</v>
      </c>
      <c r="B398" s="177" t="s">
        <v>4251</v>
      </c>
      <c r="C398" s="186" t="s">
        <v>3861</v>
      </c>
      <c r="D398" s="178" t="s">
        <v>397</v>
      </c>
      <c r="E398" s="179">
        <v>3</v>
      </c>
      <c r="F398" s="174"/>
      <c r="G398" s="181">
        <f t="shared" si="98"/>
        <v>0</v>
      </c>
      <c r="H398" s="157">
        <v>0</v>
      </c>
      <c r="I398" s="156">
        <f t="shared" si="99"/>
        <v>0</v>
      </c>
      <c r="J398" s="157">
        <v>252</v>
      </c>
      <c r="K398" s="156">
        <f t="shared" si="100"/>
        <v>756</v>
      </c>
      <c r="L398" s="156">
        <v>15</v>
      </c>
      <c r="M398" s="156">
        <f t="shared" si="101"/>
        <v>0</v>
      </c>
      <c r="N398" s="156">
        <v>0</v>
      </c>
      <c r="O398" s="156">
        <f t="shared" si="102"/>
        <v>0</v>
      </c>
      <c r="P398" s="156">
        <v>0</v>
      </c>
      <c r="Q398" s="156">
        <f t="shared" si="103"/>
        <v>0</v>
      </c>
      <c r="R398" s="156"/>
      <c r="S398" s="156" t="s">
        <v>485</v>
      </c>
      <c r="T398" s="156" t="s">
        <v>382</v>
      </c>
      <c r="U398" s="156">
        <v>0</v>
      </c>
      <c r="V398" s="156">
        <f t="shared" si="104"/>
        <v>0</v>
      </c>
      <c r="W398" s="156"/>
      <c r="X398" s="156" t="s">
        <v>383</v>
      </c>
      <c r="Y398" s="147"/>
      <c r="Z398" s="147"/>
      <c r="AA398" s="147"/>
      <c r="AB398" s="147"/>
      <c r="AC398" s="147"/>
      <c r="AD398" s="147"/>
      <c r="AE398" s="147"/>
      <c r="AF398" s="147" t="s">
        <v>384</v>
      </c>
      <c r="AG398" s="147"/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</row>
    <row r="399" spans="1:59" outlineLevel="1" x14ac:dyDescent="0.2">
      <c r="A399" s="176">
        <v>367</v>
      </c>
      <c r="B399" s="177" t="s">
        <v>4252</v>
      </c>
      <c r="C399" s="186" t="s">
        <v>3888</v>
      </c>
      <c r="D399" s="178" t="s">
        <v>1957</v>
      </c>
      <c r="E399" s="179">
        <v>1</v>
      </c>
      <c r="F399" s="174"/>
      <c r="G399" s="181">
        <f t="shared" si="98"/>
        <v>0</v>
      </c>
      <c r="H399" s="157">
        <v>0</v>
      </c>
      <c r="I399" s="156">
        <f t="shared" si="99"/>
        <v>0</v>
      </c>
      <c r="J399" s="157">
        <v>199.5</v>
      </c>
      <c r="K399" s="156">
        <f t="shared" si="100"/>
        <v>199.5</v>
      </c>
      <c r="L399" s="156">
        <v>15</v>
      </c>
      <c r="M399" s="156">
        <f t="shared" si="101"/>
        <v>0</v>
      </c>
      <c r="N399" s="156">
        <v>0</v>
      </c>
      <c r="O399" s="156">
        <f t="shared" si="102"/>
        <v>0</v>
      </c>
      <c r="P399" s="156">
        <v>0</v>
      </c>
      <c r="Q399" s="156">
        <f t="shared" si="103"/>
        <v>0</v>
      </c>
      <c r="R399" s="156"/>
      <c r="S399" s="156" t="s">
        <v>485</v>
      </c>
      <c r="T399" s="156" t="s">
        <v>382</v>
      </c>
      <c r="U399" s="156">
        <v>0</v>
      </c>
      <c r="V399" s="156">
        <f t="shared" si="104"/>
        <v>0</v>
      </c>
      <c r="W399" s="156"/>
      <c r="X399" s="156" t="s">
        <v>383</v>
      </c>
      <c r="Y399" s="147"/>
      <c r="Z399" s="147"/>
      <c r="AA399" s="147"/>
      <c r="AB399" s="147"/>
      <c r="AC399" s="147"/>
      <c r="AD399" s="147"/>
      <c r="AE399" s="147"/>
      <c r="AF399" s="147" t="s">
        <v>384</v>
      </c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</row>
    <row r="400" spans="1:59" outlineLevel="1" x14ac:dyDescent="0.2">
      <c r="A400" s="176">
        <v>368</v>
      </c>
      <c r="B400" s="177" t="s">
        <v>4253</v>
      </c>
      <c r="C400" s="186" t="s">
        <v>4254</v>
      </c>
      <c r="D400" s="178" t="s">
        <v>1957</v>
      </c>
      <c r="E400" s="179">
        <v>2</v>
      </c>
      <c r="F400" s="174"/>
      <c r="G400" s="181">
        <f t="shared" si="98"/>
        <v>0</v>
      </c>
      <c r="H400" s="157">
        <v>0</v>
      </c>
      <c r="I400" s="156">
        <f t="shared" si="99"/>
        <v>0</v>
      </c>
      <c r="J400" s="157">
        <v>163.80000000000001</v>
      </c>
      <c r="K400" s="156">
        <f t="shared" si="100"/>
        <v>327.60000000000002</v>
      </c>
      <c r="L400" s="156">
        <v>15</v>
      </c>
      <c r="M400" s="156">
        <f t="shared" si="101"/>
        <v>0</v>
      </c>
      <c r="N400" s="156">
        <v>0</v>
      </c>
      <c r="O400" s="156">
        <f t="shared" si="102"/>
        <v>0</v>
      </c>
      <c r="P400" s="156">
        <v>0</v>
      </c>
      <c r="Q400" s="156">
        <f t="shared" si="103"/>
        <v>0</v>
      </c>
      <c r="R400" s="156"/>
      <c r="S400" s="156" t="s">
        <v>485</v>
      </c>
      <c r="T400" s="156" t="s">
        <v>382</v>
      </c>
      <c r="U400" s="156">
        <v>0</v>
      </c>
      <c r="V400" s="156">
        <f t="shared" si="104"/>
        <v>0</v>
      </c>
      <c r="W400" s="156"/>
      <c r="X400" s="156" t="s">
        <v>383</v>
      </c>
      <c r="Y400" s="147"/>
      <c r="Z400" s="147"/>
      <c r="AA400" s="147"/>
      <c r="AB400" s="147"/>
      <c r="AC400" s="147"/>
      <c r="AD400" s="147"/>
      <c r="AE400" s="147"/>
      <c r="AF400" s="147" t="s">
        <v>384</v>
      </c>
      <c r="AG400" s="147"/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</row>
    <row r="401" spans="1:59" outlineLevel="1" x14ac:dyDescent="0.2">
      <c r="A401" s="176">
        <v>369</v>
      </c>
      <c r="B401" s="177" t="s">
        <v>4255</v>
      </c>
      <c r="C401" s="186" t="s">
        <v>4232</v>
      </c>
      <c r="D401" s="178" t="s">
        <v>1957</v>
      </c>
      <c r="E401" s="179">
        <v>1</v>
      </c>
      <c r="F401" s="174"/>
      <c r="G401" s="181">
        <f t="shared" si="98"/>
        <v>0</v>
      </c>
      <c r="H401" s="157">
        <v>0</v>
      </c>
      <c r="I401" s="156">
        <f t="shared" si="99"/>
        <v>0</v>
      </c>
      <c r="J401" s="157">
        <v>150.15</v>
      </c>
      <c r="K401" s="156">
        <f t="shared" si="100"/>
        <v>150.15</v>
      </c>
      <c r="L401" s="156">
        <v>15</v>
      </c>
      <c r="M401" s="156">
        <f t="shared" si="101"/>
        <v>0</v>
      </c>
      <c r="N401" s="156">
        <v>0</v>
      </c>
      <c r="O401" s="156">
        <f t="shared" si="102"/>
        <v>0</v>
      </c>
      <c r="P401" s="156">
        <v>0</v>
      </c>
      <c r="Q401" s="156">
        <f t="shared" si="103"/>
        <v>0</v>
      </c>
      <c r="R401" s="156"/>
      <c r="S401" s="156" t="s">
        <v>485</v>
      </c>
      <c r="T401" s="156" t="s">
        <v>382</v>
      </c>
      <c r="U401" s="156">
        <v>0</v>
      </c>
      <c r="V401" s="156">
        <f t="shared" si="104"/>
        <v>0</v>
      </c>
      <c r="W401" s="156"/>
      <c r="X401" s="156" t="s">
        <v>383</v>
      </c>
      <c r="Y401" s="147"/>
      <c r="Z401" s="147"/>
      <c r="AA401" s="147"/>
      <c r="AB401" s="147"/>
      <c r="AC401" s="147"/>
      <c r="AD401" s="147"/>
      <c r="AE401" s="147"/>
      <c r="AF401" s="147" t="s">
        <v>384</v>
      </c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</row>
    <row r="402" spans="1:59" ht="22.5" outlineLevel="1" x14ac:dyDescent="0.2">
      <c r="A402" s="176">
        <v>370</v>
      </c>
      <c r="B402" s="177" t="s">
        <v>4256</v>
      </c>
      <c r="C402" s="186" t="s">
        <v>3898</v>
      </c>
      <c r="D402" s="178" t="s">
        <v>484</v>
      </c>
      <c r="E402" s="179">
        <v>1</v>
      </c>
      <c r="F402" s="174"/>
      <c r="G402" s="181">
        <f t="shared" si="98"/>
        <v>0</v>
      </c>
      <c r="H402" s="157">
        <v>0</v>
      </c>
      <c r="I402" s="156">
        <f t="shared" si="99"/>
        <v>0</v>
      </c>
      <c r="J402" s="157">
        <v>693</v>
      </c>
      <c r="K402" s="156">
        <f t="shared" si="100"/>
        <v>693</v>
      </c>
      <c r="L402" s="156">
        <v>15</v>
      </c>
      <c r="M402" s="156">
        <f t="shared" si="101"/>
        <v>0</v>
      </c>
      <c r="N402" s="156">
        <v>0</v>
      </c>
      <c r="O402" s="156">
        <f t="shared" si="102"/>
        <v>0</v>
      </c>
      <c r="P402" s="156">
        <v>0</v>
      </c>
      <c r="Q402" s="156">
        <f t="shared" si="103"/>
        <v>0</v>
      </c>
      <c r="R402" s="156"/>
      <c r="S402" s="156" t="s">
        <v>485</v>
      </c>
      <c r="T402" s="156" t="s">
        <v>382</v>
      </c>
      <c r="U402" s="156">
        <v>0</v>
      </c>
      <c r="V402" s="156">
        <f t="shared" si="104"/>
        <v>0</v>
      </c>
      <c r="W402" s="156"/>
      <c r="X402" s="156" t="s">
        <v>383</v>
      </c>
      <c r="Y402" s="147"/>
      <c r="Z402" s="147"/>
      <c r="AA402" s="147"/>
      <c r="AB402" s="147"/>
      <c r="AC402" s="147"/>
      <c r="AD402" s="147"/>
      <c r="AE402" s="147"/>
      <c r="AF402" s="147" t="s">
        <v>384</v>
      </c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</row>
    <row r="403" spans="1:59" outlineLevel="1" x14ac:dyDescent="0.2">
      <c r="A403" s="176">
        <v>371</v>
      </c>
      <c r="B403" s="177" t="s">
        <v>4257</v>
      </c>
      <c r="C403" s="186" t="s">
        <v>3899</v>
      </c>
      <c r="D403" s="178" t="s">
        <v>380</v>
      </c>
      <c r="E403" s="179">
        <v>1</v>
      </c>
      <c r="F403" s="174"/>
      <c r="G403" s="181">
        <f t="shared" si="98"/>
        <v>0</v>
      </c>
      <c r="H403" s="157">
        <v>0</v>
      </c>
      <c r="I403" s="156">
        <f t="shared" si="99"/>
        <v>0</v>
      </c>
      <c r="J403" s="157">
        <v>882</v>
      </c>
      <c r="K403" s="156">
        <f t="shared" si="100"/>
        <v>882</v>
      </c>
      <c r="L403" s="156">
        <v>15</v>
      </c>
      <c r="M403" s="156">
        <f t="shared" si="101"/>
        <v>0</v>
      </c>
      <c r="N403" s="156">
        <v>0</v>
      </c>
      <c r="O403" s="156">
        <f t="shared" si="102"/>
        <v>0</v>
      </c>
      <c r="P403" s="156">
        <v>0</v>
      </c>
      <c r="Q403" s="156">
        <f t="shared" si="103"/>
        <v>0</v>
      </c>
      <c r="R403" s="156"/>
      <c r="S403" s="156" t="s">
        <v>485</v>
      </c>
      <c r="T403" s="156" t="s">
        <v>382</v>
      </c>
      <c r="U403" s="156">
        <v>0</v>
      </c>
      <c r="V403" s="156">
        <f t="shared" si="104"/>
        <v>0</v>
      </c>
      <c r="W403" s="156"/>
      <c r="X403" s="156" t="s">
        <v>383</v>
      </c>
      <c r="Y403" s="147"/>
      <c r="Z403" s="147"/>
      <c r="AA403" s="147"/>
      <c r="AB403" s="147"/>
      <c r="AC403" s="147"/>
      <c r="AD403" s="147"/>
      <c r="AE403" s="147"/>
      <c r="AF403" s="147" t="s">
        <v>384</v>
      </c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</row>
    <row r="404" spans="1:59" ht="22.5" outlineLevel="1" x14ac:dyDescent="0.2">
      <c r="A404" s="176">
        <v>372</v>
      </c>
      <c r="B404" s="177" t="s">
        <v>4258</v>
      </c>
      <c r="C404" s="186" t="s">
        <v>3898</v>
      </c>
      <c r="D404" s="178" t="s">
        <v>484</v>
      </c>
      <c r="E404" s="179">
        <v>1</v>
      </c>
      <c r="F404" s="174"/>
      <c r="G404" s="181">
        <f t="shared" si="98"/>
        <v>0</v>
      </c>
      <c r="H404" s="157">
        <v>0</v>
      </c>
      <c r="I404" s="156">
        <f t="shared" si="99"/>
        <v>0</v>
      </c>
      <c r="J404" s="157">
        <v>105</v>
      </c>
      <c r="K404" s="156">
        <f t="shared" si="100"/>
        <v>105</v>
      </c>
      <c r="L404" s="156">
        <v>15</v>
      </c>
      <c r="M404" s="156">
        <f t="shared" si="101"/>
        <v>0</v>
      </c>
      <c r="N404" s="156">
        <v>0</v>
      </c>
      <c r="O404" s="156">
        <f t="shared" si="102"/>
        <v>0</v>
      </c>
      <c r="P404" s="156">
        <v>0</v>
      </c>
      <c r="Q404" s="156">
        <f t="shared" si="103"/>
        <v>0</v>
      </c>
      <c r="R404" s="156"/>
      <c r="S404" s="156" t="s">
        <v>485</v>
      </c>
      <c r="T404" s="156" t="s">
        <v>382</v>
      </c>
      <c r="U404" s="156">
        <v>0</v>
      </c>
      <c r="V404" s="156">
        <f t="shared" si="104"/>
        <v>0</v>
      </c>
      <c r="W404" s="156"/>
      <c r="X404" s="156" t="s">
        <v>383</v>
      </c>
      <c r="Y404" s="147"/>
      <c r="Z404" s="147"/>
      <c r="AA404" s="147"/>
      <c r="AB404" s="147"/>
      <c r="AC404" s="147"/>
      <c r="AD404" s="147"/>
      <c r="AE404" s="147"/>
      <c r="AF404" s="147" t="s">
        <v>384</v>
      </c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</row>
    <row r="405" spans="1:59" x14ac:dyDescent="0.2">
      <c r="A405" s="164" t="s">
        <v>376</v>
      </c>
      <c r="B405" s="165" t="s">
        <v>235</v>
      </c>
      <c r="C405" s="183" t="s">
        <v>236</v>
      </c>
      <c r="D405" s="166"/>
      <c r="E405" s="167"/>
      <c r="F405" s="168"/>
      <c r="G405" s="169">
        <f>SUMIF(AF406:AF418,"&lt;&gt;NOR",G406:G418)</f>
        <v>0</v>
      </c>
      <c r="H405" s="163"/>
      <c r="I405" s="163">
        <f>SUM(I406:I418)</f>
        <v>0</v>
      </c>
      <c r="J405" s="163"/>
      <c r="K405" s="163">
        <f>SUM(K406:K418)</f>
        <v>54492.27</v>
      </c>
      <c r="L405" s="163"/>
      <c r="M405" s="163">
        <f>SUM(M406:M418)</f>
        <v>0</v>
      </c>
      <c r="N405" s="163"/>
      <c r="O405" s="163">
        <f>SUM(O406:O418)</f>
        <v>0</v>
      </c>
      <c r="P405" s="163"/>
      <c r="Q405" s="163">
        <f>SUM(Q406:Q418)</f>
        <v>0</v>
      </c>
      <c r="R405" s="163"/>
      <c r="S405" s="163"/>
      <c r="T405" s="163"/>
      <c r="U405" s="163"/>
      <c r="V405" s="163">
        <f>SUM(V406:V418)</f>
        <v>0</v>
      </c>
      <c r="W405" s="163"/>
      <c r="X405" s="163"/>
      <c r="AF405" t="s">
        <v>377</v>
      </c>
    </row>
    <row r="406" spans="1:59" ht="33.75" outlineLevel="1" x14ac:dyDescent="0.2">
      <c r="A406" s="176">
        <v>373</v>
      </c>
      <c r="B406" s="177" t="s">
        <v>4259</v>
      </c>
      <c r="C406" s="186" t="s">
        <v>4260</v>
      </c>
      <c r="D406" s="178" t="s">
        <v>1957</v>
      </c>
      <c r="E406" s="179">
        <v>1</v>
      </c>
      <c r="F406" s="174"/>
      <c r="G406" s="181">
        <f t="shared" ref="G406:G418" si="105">ROUND(E406*F406,2)</f>
        <v>0</v>
      </c>
      <c r="H406" s="157">
        <v>0</v>
      </c>
      <c r="I406" s="156">
        <f t="shared" ref="I406:I418" si="106">ROUND(E406*H406,2)</f>
        <v>0</v>
      </c>
      <c r="J406" s="157">
        <v>8856.75</v>
      </c>
      <c r="K406" s="156">
        <f t="shared" ref="K406:K418" si="107">ROUND(E406*J406,2)</f>
        <v>8856.75</v>
      </c>
      <c r="L406" s="156">
        <v>15</v>
      </c>
      <c r="M406" s="156">
        <f t="shared" ref="M406:M418" si="108">G406*(1+L406/100)</f>
        <v>0</v>
      </c>
      <c r="N406" s="156">
        <v>0</v>
      </c>
      <c r="O406" s="156">
        <f t="shared" ref="O406:O418" si="109">ROUND(E406*N406,2)</f>
        <v>0</v>
      </c>
      <c r="P406" s="156">
        <v>0</v>
      </c>
      <c r="Q406" s="156">
        <f t="shared" ref="Q406:Q418" si="110">ROUND(E406*P406,2)</f>
        <v>0</v>
      </c>
      <c r="R406" s="156"/>
      <c r="S406" s="156" t="s">
        <v>485</v>
      </c>
      <c r="T406" s="156" t="s">
        <v>382</v>
      </c>
      <c r="U406" s="156">
        <v>0</v>
      </c>
      <c r="V406" s="156">
        <f t="shared" ref="V406:V418" si="111">ROUND(E406*U406,2)</f>
        <v>0</v>
      </c>
      <c r="W406" s="156"/>
      <c r="X406" s="156" t="s">
        <v>383</v>
      </c>
      <c r="Y406" s="147"/>
      <c r="Z406" s="147"/>
      <c r="AA406" s="147"/>
      <c r="AB406" s="147"/>
      <c r="AC406" s="147"/>
      <c r="AD406" s="147"/>
      <c r="AE406" s="147"/>
      <c r="AF406" s="147" t="s">
        <v>384</v>
      </c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</row>
    <row r="407" spans="1:59" ht="22.5" outlineLevel="1" x14ac:dyDescent="0.2">
      <c r="A407" s="176">
        <v>374</v>
      </c>
      <c r="B407" s="177" t="s">
        <v>4261</v>
      </c>
      <c r="C407" s="186" t="s">
        <v>4193</v>
      </c>
      <c r="D407" s="178" t="s">
        <v>4238</v>
      </c>
      <c r="E407" s="179">
        <v>1</v>
      </c>
      <c r="F407" s="174"/>
      <c r="G407" s="181">
        <f t="shared" si="105"/>
        <v>0</v>
      </c>
      <c r="H407" s="157">
        <v>0</v>
      </c>
      <c r="I407" s="156">
        <f t="shared" si="106"/>
        <v>0</v>
      </c>
      <c r="J407" s="157">
        <v>1575</v>
      </c>
      <c r="K407" s="156">
        <f t="shared" si="107"/>
        <v>1575</v>
      </c>
      <c r="L407" s="156">
        <v>15</v>
      </c>
      <c r="M407" s="156">
        <f t="shared" si="108"/>
        <v>0</v>
      </c>
      <c r="N407" s="156">
        <v>0</v>
      </c>
      <c r="O407" s="156">
        <f t="shared" si="109"/>
        <v>0</v>
      </c>
      <c r="P407" s="156">
        <v>0</v>
      </c>
      <c r="Q407" s="156">
        <f t="shared" si="110"/>
        <v>0</v>
      </c>
      <c r="R407" s="156"/>
      <c r="S407" s="156" t="s">
        <v>485</v>
      </c>
      <c r="T407" s="156" t="s">
        <v>382</v>
      </c>
      <c r="U407" s="156">
        <v>0</v>
      </c>
      <c r="V407" s="156">
        <f t="shared" si="111"/>
        <v>0</v>
      </c>
      <c r="W407" s="156"/>
      <c r="X407" s="156" t="s">
        <v>383</v>
      </c>
      <c r="Y407" s="147"/>
      <c r="Z407" s="147"/>
      <c r="AA407" s="147"/>
      <c r="AB407" s="147"/>
      <c r="AC407" s="147"/>
      <c r="AD407" s="147"/>
      <c r="AE407" s="147"/>
      <c r="AF407" s="147" t="s">
        <v>384</v>
      </c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</row>
    <row r="408" spans="1:59" outlineLevel="1" x14ac:dyDescent="0.2">
      <c r="A408" s="176">
        <v>375</v>
      </c>
      <c r="B408" s="177" t="s">
        <v>4262</v>
      </c>
      <c r="C408" s="186" t="s">
        <v>4263</v>
      </c>
      <c r="D408" s="178" t="s">
        <v>1957</v>
      </c>
      <c r="E408" s="179">
        <v>2</v>
      </c>
      <c r="F408" s="174"/>
      <c r="G408" s="181">
        <f t="shared" si="105"/>
        <v>0</v>
      </c>
      <c r="H408" s="157">
        <v>0</v>
      </c>
      <c r="I408" s="156">
        <f t="shared" si="106"/>
        <v>0</v>
      </c>
      <c r="J408" s="157">
        <v>210</v>
      </c>
      <c r="K408" s="156">
        <f t="shared" si="107"/>
        <v>420</v>
      </c>
      <c r="L408" s="156">
        <v>15</v>
      </c>
      <c r="M408" s="156">
        <f t="shared" si="108"/>
        <v>0</v>
      </c>
      <c r="N408" s="156">
        <v>0</v>
      </c>
      <c r="O408" s="156">
        <f t="shared" si="109"/>
        <v>0</v>
      </c>
      <c r="P408" s="156">
        <v>0</v>
      </c>
      <c r="Q408" s="156">
        <f t="shared" si="110"/>
        <v>0</v>
      </c>
      <c r="R408" s="156"/>
      <c r="S408" s="156" t="s">
        <v>485</v>
      </c>
      <c r="T408" s="156" t="s">
        <v>382</v>
      </c>
      <c r="U408" s="156">
        <v>0</v>
      </c>
      <c r="V408" s="156">
        <f t="shared" si="111"/>
        <v>0</v>
      </c>
      <c r="W408" s="156"/>
      <c r="X408" s="156" t="s">
        <v>383</v>
      </c>
      <c r="Y408" s="147"/>
      <c r="Z408" s="147"/>
      <c r="AA408" s="147"/>
      <c r="AB408" s="147"/>
      <c r="AC408" s="147"/>
      <c r="AD408" s="147"/>
      <c r="AE408" s="147"/>
      <c r="AF408" s="147" t="s">
        <v>384</v>
      </c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</row>
    <row r="409" spans="1:59" ht="45" outlineLevel="1" x14ac:dyDescent="0.2">
      <c r="A409" s="176">
        <v>376</v>
      </c>
      <c r="B409" s="177" t="s">
        <v>4264</v>
      </c>
      <c r="C409" s="186" t="s">
        <v>4265</v>
      </c>
      <c r="D409" s="178" t="s">
        <v>1957</v>
      </c>
      <c r="E409" s="179">
        <v>1</v>
      </c>
      <c r="F409" s="174"/>
      <c r="G409" s="181">
        <f t="shared" si="105"/>
        <v>0</v>
      </c>
      <c r="H409" s="157">
        <v>0</v>
      </c>
      <c r="I409" s="156">
        <f t="shared" si="106"/>
        <v>0</v>
      </c>
      <c r="J409" s="157">
        <v>3937.5</v>
      </c>
      <c r="K409" s="156">
        <f t="shared" si="107"/>
        <v>3937.5</v>
      </c>
      <c r="L409" s="156">
        <v>15</v>
      </c>
      <c r="M409" s="156">
        <f t="shared" si="108"/>
        <v>0</v>
      </c>
      <c r="N409" s="156">
        <v>0</v>
      </c>
      <c r="O409" s="156">
        <f t="shared" si="109"/>
        <v>0</v>
      </c>
      <c r="P409" s="156">
        <v>0</v>
      </c>
      <c r="Q409" s="156">
        <f t="shared" si="110"/>
        <v>0</v>
      </c>
      <c r="R409" s="156"/>
      <c r="S409" s="156" t="s">
        <v>485</v>
      </c>
      <c r="T409" s="156" t="s">
        <v>382</v>
      </c>
      <c r="U409" s="156">
        <v>0</v>
      </c>
      <c r="V409" s="156">
        <f t="shared" si="111"/>
        <v>0</v>
      </c>
      <c r="W409" s="156"/>
      <c r="X409" s="156" t="s">
        <v>383</v>
      </c>
      <c r="Y409" s="147"/>
      <c r="Z409" s="147"/>
      <c r="AA409" s="147"/>
      <c r="AB409" s="147"/>
      <c r="AC409" s="147"/>
      <c r="AD409" s="147"/>
      <c r="AE409" s="147"/>
      <c r="AF409" s="147" t="s">
        <v>384</v>
      </c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</row>
    <row r="410" spans="1:59" ht="45" outlineLevel="1" x14ac:dyDescent="0.2">
      <c r="A410" s="176">
        <v>377</v>
      </c>
      <c r="B410" s="177" t="s">
        <v>4266</v>
      </c>
      <c r="C410" s="186" t="s">
        <v>4267</v>
      </c>
      <c r="D410" s="178" t="s">
        <v>1957</v>
      </c>
      <c r="E410" s="179">
        <v>1</v>
      </c>
      <c r="F410" s="174"/>
      <c r="G410" s="181">
        <f t="shared" si="105"/>
        <v>0</v>
      </c>
      <c r="H410" s="157">
        <v>0</v>
      </c>
      <c r="I410" s="156">
        <f t="shared" si="106"/>
        <v>0</v>
      </c>
      <c r="J410" s="157">
        <v>4357.5</v>
      </c>
      <c r="K410" s="156">
        <f t="shared" si="107"/>
        <v>4357.5</v>
      </c>
      <c r="L410" s="156">
        <v>15</v>
      </c>
      <c r="M410" s="156">
        <f t="shared" si="108"/>
        <v>0</v>
      </c>
      <c r="N410" s="156">
        <v>0</v>
      </c>
      <c r="O410" s="156">
        <f t="shared" si="109"/>
        <v>0</v>
      </c>
      <c r="P410" s="156">
        <v>0</v>
      </c>
      <c r="Q410" s="156">
        <f t="shared" si="110"/>
        <v>0</v>
      </c>
      <c r="R410" s="156"/>
      <c r="S410" s="156" t="s">
        <v>485</v>
      </c>
      <c r="T410" s="156" t="s">
        <v>382</v>
      </c>
      <c r="U410" s="156">
        <v>0</v>
      </c>
      <c r="V410" s="156">
        <f t="shared" si="111"/>
        <v>0</v>
      </c>
      <c r="W410" s="156"/>
      <c r="X410" s="156" t="s">
        <v>383</v>
      </c>
      <c r="Y410" s="147"/>
      <c r="Z410" s="147"/>
      <c r="AA410" s="147"/>
      <c r="AB410" s="147"/>
      <c r="AC410" s="147"/>
      <c r="AD410" s="147"/>
      <c r="AE410" s="147"/>
      <c r="AF410" s="147" t="s">
        <v>384</v>
      </c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</row>
    <row r="411" spans="1:59" ht="33.75" outlineLevel="1" x14ac:dyDescent="0.2">
      <c r="A411" s="176">
        <v>378</v>
      </c>
      <c r="B411" s="177" t="s">
        <v>4268</v>
      </c>
      <c r="C411" s="186" t="s">
        <v>4269</v>
      </c>
      <c r="D411" s="178" t="s">
        <v>1957</v>
      </c>
      <c r="E411" s="179">
        <v>1</v>
      </c>
      <c r="F411" s="174"/>
      <c r="G411" s="181">
        <f t="shared" si="105"/>
        <v>0</v>
      </c>
      <c r="H411" s="157">
        <v>0</v>
      </c>
      <c r="I411" s="156">
        <f t="shared" si="106"/>
        <v>0</v>
      </c>
      <c r="J411" s="157">
        <v>868.35</v>
      </c>
      <c r="K411" s="156">
        <f t="shared" si="107"/>
        <v>868.35</v>
      </c>
      <c r="L411" s="156">
        <v>15</v>
      </c>
      <c r="M411" s="156">
        <f t="shared" si="108"/>
        <v>0</v>
      </c>
      <c r="N411" s="156">
        <v>0</v>
      </c>
      <c r="O411" s="156">
        <f t="shared" si="109"/>
        <v>0</v>
      </c>
      <c r="P411" s="156">
        <v>0</v>
      </c>
      <c r="Q411" s="156">
        <f t="shared" si="110"/>
        <v>0</v>
      </c>
      <c r="R411" s="156"/>
      <c r="S411" s="156" t="s">
        <v>485</v>
      </c>
      <c r="T411" s="156" t="s">
        <v>382</v>
      </c>
      <c r="U411" s="156">
        <v>0</v>
      </c>
      <c r="V411" s="156">
        <f t="shared" si="111"/>
        <v>0</v>
      </c>
      <c r="W411" s="156"/>
      <c r="X411" s="156" t="s">
        <v>383</v>
      </c>
      <c r="Y411" s="147"/>
      <c r="Z411" s="147"/>
      <c r="AA411" s="147"/>
      <c r="AB411" s="147"/>
      <c r="AC411" s="147"/>
      <c r="AD411" s="147"/>
      <c r="AE411" s="147"/>
      <c r="AF411" s="147" t="s">
        <v>384</v>
      </c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</row>
    <row r="412" spans="1:59" ht="56.25" outlineLevel="1" x14ac:dyDescent="0.2">
      <c r="A412" s="176">
        <v>379</v>
      </c>
      <c r="B412" s="177" t="s">
        <v>4270</v>
      </c>
      <c r="C412" s="186" t="s">
        <v>4271</v>
      </c>
      <c r="D412" s="178" t="s">
        <v>1957</v>
      </c>
      <c r="E412" s="179">
        <v>1</v>
      </c>
      <c r="F412" s="174"/>
      <c r="G412" s="181">
        <f t="shared" si="105"/>
        <v>0</v>
      </c>
      <c r="H412" s="157">
        <v>0</v>
      </c>
      <c r="I412" s="156">
        <f t="shared" si="106"/>
        <v>0</v>
      </c>
      <c r="J412" s="157">
        <v>6447</v>
      </c>
      <c r="K412" s="156">
        <f t="shared" si="107"/>
        <v>6447</v>
      </c>
      <c r="L412" s="156">
        <v>15</v>
      </c>
      <c r="M412" s="156">
        <f t="shared" si="108"/>
        <v>0</v>
      </c>
      <c r="N412" s="156">
        <v>0</v>
      </c>
      <c r="O412" s="156">
        <f t="shared" si="109"/>
        <v>0</v>
      </c>
      <c r="P412" s="156">
        <v>0</v>
      </c>
      <c r="Q412" s="156">
        <f t="shared" si="110"/>
        <v>0</v>
      </c>
      <c r="R412" s="156"/>
      <c r="S412" s="156" t="s">
        <v>485</v>
      </c>
      <c r="T412" s="156" t="s">
        <v>382</v>
      </c>
      <c r="U412" s="156">
        <v>0</v>
      </c>
      <c r="V412" s="156">
        <f t="shared" si="111"/>
        <v>0</v>
      </c>
      <c r="W412" s="156"/>
      <c r="X412" s="156" t="s">
        <v>383</v>
      </c>
      <c r="Y412" s="147"/>
      <c r="Z412" s="147"/>
      <c r="AA412" s="147"/>
      <c r="AB412" s="147"/>
      <c r="AC412" s="147"/>
      <c r="AD412" s="147"/>
      <c r="AE412" s="147"/>
      <c r="AF412" s="147" t="s">
        <v>384</v>
      </c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</row>
    <row r="413" spans="1:59" outlineLevel="1" x14ac:dyDescent="0.2">
      <c r="A413" s="176">
        <v>380</v>
      </c>
      <c r="B413" s="177" t="s">
        <v>4272</v>
      </c>
      <c r="C413" s="186" t="s">
        <v>4273</v>
      </c>
      <c r="D413" s="178" t="s">
        <v>1957</v>
      </c>
      <c r="E413" s="179">
        <v>1</v>
      </c>
      <c r="F413" s="174"/>
      <c r="G413" s="181">
        <f t="shared" si="105"/>
        <v>0</v>
      </c>
      <c r="H413" s="157">
        <v>0</v>
      </c>
      <c r="I413" s="156">
        <f t="shared" si="106"/>
        <v>0</v>
      </c>
      <c r="J413" s="157">
        <v>673.05</v>
      </c>
      <c r="K413" s="156">
        <f t="shared" si="107"/>
        <v>673.05</v>
      </c>
      <c r="L413" s="156">
        <v>15</v>
      </c>
      <c r="M413" s="156">
        <f t="shared" si="108"/>
        <v>0</v>
      </c>
      <c r="N413" s="156">
        <v>0</v>
      </c>
      <c r="O413" s="156">
        <f t="shared" si="109"/>
        <v>0</v>
      </c>
      <c r="P413" s="156">
        <v>0</v>
      </c>
      <c r="Q413" s="156">
        <f t="shared" si="110"/>
        <v>0</v>
      </c>
      <c r="R413" s="156"/>
      <c r="S413" s="156" t="s">
        <v>485</v>
      </c>
      <c r="T413" s="156" t="s">
        <v>382</v>
      </c>
      <c r="U413" s="156">
        <v>0</v>
      </c>
      <c r="V413" s="156">
        <f t="shared" si="111"/>
        <v>0</v>
      </c>
      <c r="W413" s="156"/>
      <c r="X413" s="156" t="s">
        <v>383</v>
      </c>
      <c r="Y413" s="147"/>
      <c r="Z413" s="147"/>
      <c r="AA413" s="147"/>
      <c r="AB413" s="147"/>
      <c r="AC413" s="147"/>
      <c r="AD413" s="147"/>
      <c r="AE413" s="147"/>
      <c r="AF413" s="147" t="s">
        <v>384</v>
      </c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</row>
    <row r="414" spans="1:59" ht="33.75" outlineLevel="1" x14ac:dyDescent="0.2">
      <c r="A414" s="176">
        <v>381</v>
      </c>
      <c r="B414" s="177" t="s">
        <v>4274</v>
      </c>
      <c r="C414" s="186" t="s">
        <v>4275</v>
      </c>
      <c r="D414" s="178" t="s">
        <v>1957</v>
      </c>
      <c r="E414" s="179">
        <v>1</v>
      </c>
      <c r="F414" s="174"/>
      <c r="G414" s="181">
        <f t="shared" si="105"/>
        <v>0</v>
      </c>
      <c r="H414" s="157">
        <v>0</v>
      </c>
      <c r="I414" s="156">
        <f t="shared" si="106"/>
        <v>0</v>
      </c>
      <c r="J414" s="157">
        <v>2946.51</v>
      </c>
      <c r="K414" s="156">
        <f t="shared" si="107"/>
        <v>2946.51</v>
      </c>
      <c r="L414" s="156">
        <v>15</v>
      </c>
      <c r="M414" s="156">
        <f t="shared" si="108"/>
        <v>0</v>
      </c>
      <c r="N414" s="156">
        <v>0</v>
      </c>
      <c r="O414" s="156">
        <f t="shared" si="109"/>
        <v>0</v>
      </c>
      <c r="P414" s="156">
        <v>0</v>
      </c>
      <c r="Q414" s="156">
        <f t="shared" si="110"/>
        <v>0</v>
      </c>
      <c r="R414" s="156"/>
      <c r="S414" s="156" t="s">
        <v>485</v>
      </c>
      <c r="T414" s="156" t="s">
        <v>382</v>
      </c>
      <c r="U414" s="156">
        <v>0</v>
      </c>
      <c r="V414" s="156">
        <f t="shared" si="111"/>
        <v>0</v>
      </c>
      <c r="W414" s="156"/>
      <c r="X414" s="156" t="s">
        <v>383</v>
      </c>
      <c r="Y414" s="147"/>
      <c r="Z414" s="147"/>
      <c r="AA414" s="147"/>
      <c r="AB414" s="147"/>
      <c r="AC414" s="147"/>
      <c r="AD414" s="147"/>
      <c r="AE414" s="147"/>
      <c r="AF414" s="147" t="s">
        <v>384</v>
      </c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</row>
    <row r="415" spans="1:59" ht="33.75" outlineLevel="1" x14ac:dyDescent="0.2">
      <c r="A415" s="176">
        <v>382</v>
      </c>
      <c r="B415" s="177" t="s">
        <v>4276</v>
      </c>
      <c r="C415" s="186" t="s">
        <v>4277</v>
      </c>
      <c r="D415" s="178" t="s">
        <v>1957</v>
      </c>
      <c r="E415" s="179">
        <v>1</v>
      </c>
      <c r="F415" s="174"/>
      <c r="G415" s="181">
        <f t="shared" si="105"/>
        <v>0</v>
      </c>
      <c r="H415" s="157">
        <v>0</v>
      </c>
      <c r="I415" s="156">
        <f t="shared" si="106"/>
        <v>0</v>
      </c>
      <c r="J415" s="157">
        <v>3116.61</v>
      </c>
      <c r="K415" s="156">
        <f t="shared" si="107"/>
        <v>3116.61</v>
      </c>
      <c r="L415" s="156">
        <v>15</v>
      </c>
      <c r="M415" s="156">
        <f t="shared" si="108"/>
        <v>0</v>
      </c>
      <c r="N415" s="156">
        <v>0</v>
      </c>
      <c r="O415" s="156">
        <f t="shared" si="109"/>
        <v>0</v>
      </c>
      <c r="P415" s="156">
        <v>0</v>
      </c>
      <c r="Q415" s="156">
        <f t="shared" si="110"/>
        <v>0</v>
      </c>
      <c r="R415" s="156"/>
      <c r="S415" s="156" t="s">
        <v>485</v>
      </c>
      <c r="T415" s="156" t="s">
        <v>382</v>
      </c>
      <c r="U415" s="156">
        <v>0</v>
      </c>
      <c r="V415" s="156">
        <f t="shared" si="111"/>
        <v>0</v>
      </c>
      <c r="W415" s="156"/>
      <c r="X415" s="156" t="s">
        <v>383</v>
      </c>
      <c r="Y415" s="147"/>
      <c r="Z415" s="147"/>
      <c r="AA415" s="147"/>
      <c r="AB415" s="147"/>
      <c r="AC415" s="147"/>
      <c r="AD415" s="147"/>
      <c r="AE415" s="147"/>
      <c r="AF415" s="147" t="s">
        <v>384</v>
      </c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</row>
    <row r="416" spans="1:59" outlineLevel="1" x14ac:dyDescent="0.2">
      <c r="A416" s="176">
        <v>383</v>
      </c>
      <c r="B416" s="177" t="s">
        <v>4278</v>
      </c>
      <c r="C416" s="186" t="s">
        <v>3899</v>
      </c>
      <c r="D416" s="178" t="s">
        <v>380</v>
      </c>
      <c r="E416" s="179">
        <v>12</v>
      </c>
      <c r="F416" s="174"/>
      <c r="G416" s="181">
        <f t="shared" si="105"/>
        <v>0</v>
      </c>
      <c r="H416" s="157">
        <v>0</v>
      </c>
      <c r="I416" s="156">
        <f t="shared" si="106"/>
        <v>0</v>
      </c>
      <c r="J416" s="157">
        <v>882</v>
      </c>
      <c r="K416" s="156">
        <f t="shared" si="107"/>
        <v>10584</v>
      </c>
      <c r="L416" s="156">
        <v>15</v>
      </c>
      <c r="M416" s="156">
        <f t="shared" si="108"/>
        <v>0</v>
      </c>
      <c r="N416" s="156">
        <v>0</v>
      </c>
      <c r="O416" s="156">
        <f t="shared" si="109"/>
        <v>0</v>
      </c>
      <c r="P416" s="156">
        <v>0</v>
      </c>
      <c r="Q416" s="156">
        <f t="shared" si="110"/>
        <v>0</v>
      </c>
      <c r="R416" s="156"/>
      <c r="S416" s="156" t="s">
        <v>485</v>
      </c>
      <c r="T416" s="156" t="s">
        <v>382</v>
      </c>
      <c r="U416" s="156">
        <v>0</v>
      </c>
      <c r="V416" s="156">
        <f t="shared" si="111"/>
        <v>0</v>
      </c>
      <c r="W416" s="156"/>
      <c r="X416" s="156" t="s">
        <v>383</v>
      </c>
      <c r="Y416" s="147"/>
      <c r="Z416" s="147"/>
      <c r="AA416" s="147"/>
      <c r="AB416" s="147"/>
      <c r="AC416" s="147"/>
      <c r="AD416" s="147"/>
      <c r="AE416" s="147"/>
      <c r="AF416" s="147" t="s">
        <v>384</v>
      </c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</row>
    <row r="417" spans="1:59" ht="22.5" outlineLevel="1" x14ac:dyDescent="0.2">
      <c r="A417" s="176">
        <v>384</v>
      </c>
      <c r="B417" s="177" t="s">
        <v>4279</v>
      </c>
      <c r="C417" s="186" t="s">
        <v>3898</v>
      </c>
      <c r="D417" s="178" t="s">
        <v>484</v>
      </c>
      <c r="E417" s="179">
        <v>1</v>
      </c>
      <c r="F417" s="174"/>
      <c r="G417" s="181">
        <f t="shared" si="105"/>
        <v>0</v>
      </c>
      <c r="H417" s="157">
        <v>0</v>
      </c>
      <c r="I417" s="156">
        <f t="shared" si="106"/>
        <v>0</v>
      </c>
      <c r="J417" s="157">
        <v>5250</v>
      </c>
      <c r="K417" s="156">
        <f t="shared" si="107"/>
        <v>5250</v>
      </c>
      <c r="L417" s="156">
        <v>15</v>
      </c>
      <c r="M417" s="156">
        <f t="shared" si="108"/>
        <v>0</v>
      </c>
      <c r="N417" s="156">
        <v>0</v>
      </c>
      <c r="O417" s="156">
        <f t="shared" si="109"/>
        <v>0</v>
      </c>
      <c r="P417" s="156">
        <v>0</v>
      </c>
      <c r="Q417" s="156">
        <f t="shared" si="110"/>
        <v>0</v>
      </c>
      <c r="R417" s="156"/>
      <c r="S417" s="156" t="s">
        <v>485</v>
      </c>
      <c r="T417" s="156" t="s">
        <v>382</v>
      </c>
      <c r="U417" s="156">
        <v>0</v>
      </c>
      <c r="V417" s="156">
        <f t="shared" si="111"/>
        <v>0</v>
      </c>
      <c r="W417" s="156"/>
      <c r="X417" s="156" t="s">
        <v>383</v>
      </c>
      <c r="Y417" s="147"/>
      <c r="Z417" s="147"/>
      <c r="AA417" s="147"/>
      <c r="AB417" s="147"/>
      <c r="AC417" s="147"/>
      <c r="AD417" s="147"/>
      <c r="AE417" s="147"/>
      <c r="AF417" s="147" t="s">
        <v>384</v>
      </c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</row>
    <row r="418" spans="1:59" ht="33.75" outlineLevel="1" x14ac:dyDescent="0.2">
      <c r="A418" s="176">
        <v>385</v>
      </c>
      <c r="B418" s="177" t="s">
        <v>4280</v>
      </c>
      <c r="C418" s="186" t="s">
        <v>3953</v>
      </c>
      <c r="D418" s="178" t="s">
        <v>380</v>
      </c>
      <c r="E418" s="179">
        <v>8</v>
      </c>
      <c r="F418" s="174"/>
      <c r="G418" s="181">
        <f t="shared" si="105"/>
        <v>0</v>
      </c>
      <c r="H418" s="157">
        <v>0</v>
      </c>
      <c r="I418" s="156">
        <f t="shared" si="106"/>
        <v>0</v>
      </c>
      <c r="J418" s="157">
        <v>682.5</v>
      </c>
      <c r="K418" s="156">
        <f t="shared" si="107"/>
        <v>5460</v>
      </c>
      <c r="L418" s="156">
        <v>15</v>
      </c>
      <c r="M418" s="156">
        <f t="shared" si="108"/>
        <v>0</v>
      </c>
      <c r="N418" s="156">
        <v>0</v>
      </c>
      <c r="O418" s="156">
        <f t="shared" si="109"/>
        <v>0</v>
      </c>
      <c r="P418" s="156">
        <v>0</v>
      </c>
      <c r="Q418" s="156">
        <f t="shared" si="110"/>
        <v>0</v>
      </c>
      <c r="R418" s="156"/>
      <c r="S418" s="156" t="s">
        <v>485</v>
      </c>
      <c r="T418" s="156" t="s">
        <v>382</v>
      </c>
      <c r="U418" s="156">
        <v>0</v>
      </c>
      <c r="V418" s="156">
        <f t="shared" si="111"/>
        <v>0</v>
      </c>
      <c r="W418" s="156"/>
      <c r="X418" s="156" t="s">
        <v>383</v>
      </c>
      <c r="Y418" s="147"/>
      <c r="Z418" s="147"/>
      <c r="AA418" s="147"/>
      <c r="AB418" s="147"/>
      <c r="AC418" s="147"/>
      <c r="AD418" s="147"/>
      <c r="AE418" s="147"/>
      <c r="AF418" s="147" t="s">
        <v>384</v>
      </c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</row>
    <row r="419" spans="1:59" x14ac:dyDescent="0.2">
      <c r="A419" s="164" t="s">
        <v>376</v>
      </c>
      <c r="B419" s="165" t="s">
        <v>237</v>
      </c>
      <c r="C419" s="183" t="s">
        <v>239</v>
      </c>
      <c r="D419" s="166"/>
      <c r="E419" s="167"/>
      <c r="F419" s="168"/>
      <c r="G419" s="169">
        <f>SUMIF(AF420:AF431,"&lt;&gt;NOR",G420:G431)</f>
        <v>0</v>
      </c>
      <c r="H419" s="163"/>
      <c r="I419" s="163">
        <f>SUM(I420:I431)</f>
        <v>0</v>
      </c>
      <c r="J419" s="163"/>
      <c r="K419" s="163">
        <f>SUM(K420:K431)</f>
        <v>152652.57</v>
      </c>
      <c r="L419" s="163"/>
      <c r="M419" s="163">
        <f>SUM(M420:M431)</f>
        <v>0</v>
      </c>
      <c r="N419" s="163"/>
      <c r="O419" s="163">
        <f>SUM(O420:O431)</f>
        <v>0</v>
      </c>
      <c r="P419" s="163"/>
      <c r="Q419" s="163">
        <f>SUM(Q420:Q431)</f>
        <v>0</v>
      </c>
      <c r="R419" s="163"/>
      <c r="S419" s="163"/>
      <c r="T419" s="163"/>
      <c r="U419" s="163"/>
      <c r="V419" s="163">
        <f>SUM(V420:V431)</f>
        <v>0</v>
      </c>
      <c r="W419" s="163"/>
      <c r="X419" s="163"/>
      <c r="AF419" t="s">
        <v>377</v>
      </c>
    </row>
    <row r="420" spans="1:59" ht="45" outlineLevel="1" x14ac:dyDescent="0.2">
      <c r="A420" s="176">
        <v>386</v>
      </c>
      <c r="B420" s="177" t="s">
        <v>4281</v>
      </c>
      <c r="C420" s="186" t="s">
        <v>4282</v>
      </c>
      <c r="D420" s="178" t="s">
        <v>1957</v>
      </c>
      <c r="E420" s="179">
        <v>1</v>
      </c>
      <c r="F420" s="174"/>
      <c r="G420" s="181">
        <f t="shared" ref="G420:G431" si="112">ROUND(E420*F420,2)</f>
        <v>0</v>
      </c>
      <c r="H420" s="157">
        <v>0</v>
      </c>
      <c r="I420" s="156">
        <f t="shared" ref="I420:I431" si="113">ROUND(E420*H420,2)</f>
        <v>0</v>
      </c>
      <c r="J420" s="157">
        <v>52830.75</v>
      </c>
      <c r="K420" s="156">
        <f t="shared" ref="K420:K431" si="114">ROUND(E420*J420,2)</f>
        <v>52830.75</v>
      </c>
      <c r="L420" s="156">
        <v>15</v>
      </c>
      <c r="M420" s="156">
        <f t="shared" ref="M420:M431" si="115">G420*(1+L420/100)</f>
        <v>0</v>
      </c>
      <c r="N420" s="156">
        <v>0</v>
      </c>
      <c r="O420" s="156">
        <f t="shared" ref="O420:O431" si="116">ROUND(E420*N420,2)</f>
        <v>0</v>
      </c>
      <c r="P420" s="156">
        <v>0</v>
      </c>
      <c r="Q420" s="156">
        <f t="shared" ref="Q420:Q431" si="117">ROUND(E420*P420,2)</f>
        <v>0</v>
      </c>
      <c r="R420" s="156"/>
      <c r="S420" s="156" t="s">
        <v>485</v>
      </c>
      <c r="T420" s="156" t="s">
        <v>382</v>
      </c>
      <c r="U420" s="156">
        <v>0</v>
      </c>
      <c r="V420" s="156">
        <f t="shared" ref="V420:V431" si="118">ROUND(E420*U420,2)</f>
        <v>0</v>
      </c>
      <c r="W420" s="156"/>
      <c r="X420" s="156" t="s">
        <v>383</v>
      </c>
      <c r="Y420" s="147"/>
      <c r="Z420" s="147"/>
      <c r="AA420" s="147"/>
      <c r="AB420" s="147"/>
      <c r="AC420" s="147"/>
      <c r="AD420" s="147"/>
      <c r="AE420" s="147"/>
      <c r="AF420" s="147" t="s">
        <v>384</v>
      </c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</row>
    <row r="421" spans="1:59" outlineLevel="1" x14ac:dyDescent="0.2">
      <c r="A421" s="176">
        <v>387</v>
      </c>
      <c r="B421" s="177" t="s">
        <v>4283</v>
      </c>
      <c r="C421" s="186" t="s">
        <v>4284</v>
      </c>
      <c r="D421" s="178" t="s">
        <v>1957</v>
      </c>
      <c r="E421" s="179">
        <v>2</v>
      </c>
      <c r="F421" s="174"/>
      <c r="G421" s="181">
        <f t="shared" si="112"/>
        <v>0</v>
      </c>
      <c r="H421" s="157">
        <v>0</v>
      </c>
      <c r="I421" s="156">
        <f t="shared" si="113"/>
        <v>0</v>
      </c>
      <c r="J421" s="157">
        <v>1694.7</v>
      </c>
      <c r="K421" s="156">
        <f t="shared" si="114"/>
        <v>3389.4</v>
      </c>
      <c r="L421" s="156">
        <v>15</v>
      </c>
      <c r="M421" s="156">
        <f t="shared" si="115"/>
        <v>0</v>
      </c>
      <c r="N421" s="156">
        <v>0</v>
      </c>
      <c r="O421" s="156">
        <f t="shared" si="116"/>
        <v>0</v>
      </c>
      <c r="P421" s="156">
        <v>0</v>
      </c>
      <c r="Q421" s="156">
        <f t="shared" si="117"/>
        <v>0</v>
      </c>
      <c r="R421" s="156"/>
      <c r="S421" s="156" t="s">
        <v>485</v>
      </c>
      <c r="T421" s="156" t="s">
        <v>382</v>
      </c>
      <c r="U421" s="156">
        <v>0</v>
      </c>
      <c r="V421" s="156">
        <f t="shared" si="118"/>
        <v>0</v>
      </c>
      <c r="W421" s="156"/>
      <c r="X421" s="156" t="s">
        <v>383</v>
      </c>
      <c r="Y421" s="147"/>
      <c r="Z421" s="147"/>
      <c r="AA421" s="147"/>
      <c r="AB421" s="147"/>
      <c r="AC421" s="147"/>
      <c r="AD421" s="147"/>
      <c r="AE421" s="147"/>
      <c r="AF421" s="147" t="s">
        <v>384</v>
      </c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</row>
    <row r="422" spans="1:59" outlineLevel="1" x14ac:dyDescent="0.2">
      <c r="A422" s="176">
        <v>388</v>
      </c>
      <c r="B422" s="177" t="s">
        <v>4285</v>
      </c>
      <c r="C422" s="186" t="s">
        <v>4286</v>
      </c>
      <c r="D422" s="178" t="s">
        <v>1957</v>
      </c>
      <c r="E422" s="179">
        <v>2</v>
      </c>
      <c r="F422" s="174"/>
      <c r="G422" s="181">
        <f t="shared" si="112"/>
        <v>0</v>
      </c>
      <c r="H422" s="157">
        <v>0</v>
      </c>
      <c r="I422" s="156">
        <f t="shared" si="113"/>
        <v>0</v>
      </c>
      <c r="J422" s="157">
        <v>3878.7</v>
      </c>
      <c r="K422" s="156">
        <f t="shared" si="114"/>
        <v>7757.4</v>
      </c>
      <c r="L422" s="156">
        <v>15</v>
      </c>
      <c r="M422" s="156">
        <f t="shared" si="115"/>
        <v>0</v>
      </c>
      <c r="N422" s="156">
        <v>0</v>
      </c>
      <c r="O422" s="156">
        <f t="shared" si="116"/>
        <v>0</v>
      </c>
      <c r="P422" s="156">
        <v>0</v>
      </c>
      <c r="Q422" s="156">
        <f t="shared" si="117"/>
        <v>0</v>
      </c>
      <c r="R422" s="156"/>
      <c r="S422" s="156" t="s">
        <v>485</v>
      </c>
      <c r="T422" s="156" t="s">
        <v>382</v>
      </c>
      <c r="U422" s="156">
        <v>0</v>
      </c>
      <c r="V422" s="156">
        <f t="shared" si="118"/>
        <v>0</v>
      </c>
      <c r="W422" s="156"/>
      <c r="X422" s="156" t="s">
        <v>383</v>
      </c>
      <c r="Y422" s="147"/>
      <c r="Z422" s="147"/>
      <c r="AA422" s="147"/>
      <c r="AB422" s="147"/>
      <c r="AC422" s="147"/>
      <c r="AD422" s="147"/>
      <c r="AE422" s="147"/>
      <c r="AF422" s="147" t="s">
        <v>384</v>
      </c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</row>
    <row r="423" spans="1:59" outlineLevel="1" x14ac:dyDescent="0.2">
      <c r="A423" s="176">
        <v>389</v>
      </c>
      <c r="B423" s="177" t="s">
        <v>4287</v>
      </c>
      <c r="C423" s="186" t="s">
        <v>4288</v>
      </c>
      <c r="D423" s="178" t="s">
        <v>1957</v>
      </c>
      <c r="E423" s="179">
        <v>1</v>
      </c>
      <c r="F423" s="174"/>
      <c r="G423" s="181">
        <f t="shared" si="112"/>
        <v>0</v>
      </c>
      <c r="H423" s="157">
        <v>0</v>
      </c>
      <c r="I423" s="156">
        <f t="shared" si="113"/>
        <v>0</v>
      </c>
      <c r="J423" s="157">
        <v>17178</v>
      </c>
      <c r="K423" s="156">
        <f t="shared" si="114"/>
        <v>17178</v>
      </c>
      <c r="L423" s="156">
        <v>15</v>
      </c>
      <c r="M423" s="156">
        <f t="shared" si="115"/>
        <v>0</v>
      </c>
      <c r="N423" s="156">
        <v>0</v>
      </c>
      <c r="O423" s="156">
        <f t="shared" si="116"/>
        <v>0</v>
      </c>
      <c r="P423" s="156">
        <v>0</v>
      </c>
      <c r="Q423" s="156">
        <f t="shared" si="117"/>
        <v>0</v>
      </c>
      <c r="R423" s="156"/>
      <c r="S423" s="156" t="s">
        <v>485</v>
      </c>
      <c r="T423" s="156" t="s">
        <v>382</v>
      </c>
      <c r="U423" s="156">
        <v>0</v>
      </c>
      <c r="V423" s="156">
        <f t="shared" si="118"/>
        <v>0</v>
      </c>
      <c r="W423" s="156"/>
      <c r="X423" s="156" t="s">
        <v>383</v>
      </c>
      <c r="Y423" s="147"/>
      <c r="Z423" s="147"/>
      <c r="AA423" s="147"/>
      <c r="AB423" s="147"/>
      <c r="AC423" s="147"/>
      <c r="AD423" s="147"/>
      <c r="AE423" s="147"/>
      <c r="AF423" s="147" t="s">
        <v>384</v>
      </c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</row>
    <row r="424" spans="1:59" ht="22.5" outlineLevel="1" x14ac:dyDescent="0.2">
      <c r="A424" s="176">
        <v>390</v>
      </c>
      <c r="B424" s="177" t="s">
        <v>4289</v>
      </c>
      <c r="C424" s="186" t="s">
        <v>4193</v>
      </c>
      <c r="D424" s="178" t="s">
        <v>484</v>
      </c>
      <c r="E424" s="179">
        <v>1</v>
      </c>
      <c r="F424" s="174"/>
      <c r="G424" s="181">
        <f t="shared" si="112"/>
        <v>0</v>
      </c>
      <c r="H424" s="157">
        <v>0</v>
      </c>
      <c r="I424" s="156">
        <f t="shared" si="113"/>
        <v>0</v>
      </c>
      <c r="J424" s="157">
        <v>5250</v>
      </c>
      <c r="K424" s="156">
        <f t="shared" si="114"/>
        <v>5250</v>
      </c>
      <c r="L424" s="156">
        <v>15</v>
      </c>
      <c r="M424" s="156">
        <f t="shared" si="115"/>
        <v>0</v>
      </c>
      <c r="N424" s="156">
        <v>0</v>
      </c>
      <c r="O424" s="156">
        <f t="shared" si="116"/>
        <v>0</v>
      </c>
      <c r="P424" s="156">
        <v>0</v>
      </c>
      <c r="Q424" s="156">
        <f t="shared" si="117"/>
        <v>0</v>
      </c>
      <c r="R424" s="156"/>
      <c r="S424" s="156" t="s">
        <v>485</v>
      </c>
      <c r="T424" s="156" t="s">
        <v>382</v>
      </c>
      <c r="U424" s="156">
        <v>0</v>
      </c>
      <c r="V424" s="156">
        <f t="shared" si="118"/>
        <v>0</v>
      </c>
      <c r="W424" s="156"/>
      <c r="X424" s="156" t="s">
        <v>383</v>
      </c>
      <c r="Y424" s="147"/>
      <c r="Z424" s="147"/>
      <c r="AA424" s="147"/>
      <c r="AB424" s="147"/>
      <c r="AC424" s="147"/>
      <c r="AD424" s="147"/>
      <c r="AE424" s="147"/>
      <c r="AF424" s="147" t="s">
        <v>384</v>
      </c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</row>
    <row r="425" spans="1:59" ht="45" outlineLevel="1" x14ac:dyDescent="0.2">
      <c r="A425" s="176">
        <v>391</v>
      </c>
      <c r="B425" s="177" t="s">
        <v>4290</v>
      </c>
      <c r="C425" s="186" t="s">
        <v>4291</v>
      </c>
      <c r="D425" s="178" t="s">
        <v>1957</v>
      </c>
      <c r="E425" s="179">
        <v>1</v>
      </c>
      <c r="F425" s="174"/>
      <c r="G425" s="181">
        <f t="shared" si="112"/>
        <v>0</v>
      </c>
      <c r="H425" s="157">
        <v>0</v>
      </c>
      <c r="I425" s="156">
        <f t="shared" si="113"/>
        <v>0</v>
      </c>
      <c r="J425" s="157">
        <v>6624.45</v>
      </c>
      <c r="K425" s="156">
        <f t="shared" si="114"/>
        <v>6624.45</v>
      </c>
      <c r="L425" s="156">
        <v>15</v>
      </c>
      <c r="M425" s="156">
        <f t="shared" si="115"/>
        <v>0</v>
      </c>
      <c r="N425" s="156">
        <v>0</v>
      </c>
      <c r="O425" s="156">
        <f t="shared" si="116"/>
        <v>0</v>
      </c>
      <c r="P425" s="156">
        <v>0</v>
      </c>
      <c r="Q425" s="156">
        <f t="shared" si="117"/>
        <v>0</v>
      </c>
      <c r="R425" s="156"/>
      <c r="S425" s="156" t="s">
        <v>485</v>
      </c>
      <c r="T425" s="156" t="s">
        <v>382</v>
      </c>
      <c r="U425" s="156">
        <v>0</v>
      </c>
      <c r="V425" s="156">
        <f t="shared" si="118"/>
        <v>0</v>
      </c>
      <c r="W425" s="156"/>
      <c r="X425" s="156" t="s">
        <v>383</v>
      </c>
      <c r="Y425" s="147"/>
      <c r="Z425" s="147"/>
      <c r="AA425" s="147"/>
      <c r="AB425" s="147"/>
      <c r="AC425" s="147"/>
      <c r="AD425" s="147"/>
      <c r="AE425" s="147"/>
      <c r="AF425" s="147" t="s">
        <v>384</v>
      </c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</row>
    <row r="426" spans="1:59" ht="22.5" outlineLevel="1" x14ac:dyDescent="0.2">
      <c r="A426" s="176">
        <v>392</v>
      </c>
      <c r="B426" s="177" t="s">
        <v>4292</v>
      </c>
      <c r="C426" s="186" t="s">
        <v>4293</v>
      </c>
      <c r="D426" s="178" t="s">
        <v>1957</v>
      </c>
      <c r="E426" s="179">
        <v>1</v>
      </c>
      <c r="F426" s="174"/>
      <c r="G426" s="181">
        <f t="shared" si="112"/>
        <v>0</v>
      </c>
      <c r="H426" s="157">
        <v>0</v>
      </c>
      <c r="I426" s="156">
        <f t="shared" si="113"/>
        <v>0</v>
      </c>
      <c r="J426" s="157">
        <v>2310</v>
      </c>
      <c r="K426" s="156">
        <f t="shared" si="114"/>
        <v>2310</v>
      </c>
      <c r="L426" s="156">
        <v>15</v>
      </c>
      <c r="M426" s="156">
        <f t="shared" si="115"/>
        <v>0</v>
      </c>
      <c r="N426" s="156">
        <v>0</v>
      </c>
      <c r="O426" s="156">
        <f t="shared" si="116"/>
        <v>0</v>
      </c>
      <c r="P426" s="156">
        <v>0</v>
      </c>
      <c r="Q426" s="156">
        <f t="shared" si="117"/>
        <v>0</v>
      </c>
      <c r="R426" s="156"/>
      <c r="S426" s="156" t="s">
        <v>485</v>
      </c>
      <c r="T426" s="156" t="s">
        <v>382</v>
      </c>
      <c r="U426" s="156">
        <v>0</v>
      </c>
      <c r="V426" s="156">
        <f t="shared" si="118"/>
        <v>0</v>
      </c>
      <c r="W426" s="156"/>
      <c r="X426" s="156" t="s">
        <v>383</v>
      </c>
      <c r="Y426" s="147"/>
      <c r="Z426" s="147"/>
      <c r="AA426" s="147"/>
      <c r="AB426" s="147"/>
      <c r="AC426" s="147"/>
      <c r="AD426" s="147"/>
      <c r="AE426" s="147"/>
      <c r="AF426" s="147" t="s">
        <v>384</v>
      </c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</row>
    <row r="427" spans="1:59" ht="22.5" outlineLevel="1" x14ac:dyDescent="0.2">
      <c r="A427" s="176">
        <v>393</v>
      </c>
      <c r="B427" s="177" t="s">
        <v>4294</v>
      </c>
      <c r="C427" s="186" t="s">
        <v>4295</v>
      </c>
      <c r="D427" s="178" t="s">
        <v>1957</v>
      </c>
      <c r="E427" s="179">
        <v>6</v>
      </c>
      <c r="F427" s="174"/>
      <c r="G427" s="181">
        <f t="shared" si="112"/>
        <v>0</v>
      </c>
      <c r="H427" s="157">
        <v>0</v>
      </c>
      <c r="I427" s="156">
        <f t="shared" si="113"/>
        <v>0</v>
      </c>
      <c r="J427" s="157">
        <v>2932.65</v>
      </c>
      <c r="K427" s="156">
        <f t="shared" si="114"/>
        <v>17595.900000000001</v>
      </c>
      <c r="L427" s="156">
        <v>15</v>
      </c>
      <c r="M427" s="156">
        <f t="shared" si="115"/>
        <v>0</v>
      </c>
      <c r="N427" s="156">
        <v>0</v>
      </c>
      <c r="O427" s="156">
        <f t="shared" si="116"/>
        <v>0</v>
      </c>
      <c r="P427" s="156">
        <v>0</v>
      </c>
      <c r="Q427" s="156">
        <f t="shared" si="117"/>
        <v>0</v>
      </c>
      <c r="R427" s="156"/>
      <c r="S427" s="156" t="s">
        <v>485</v>
      </c>
      <c r="T427" s="156" t="s">
        <v>382</v>
      </c>
      <c r="U427" s="156">
        <v>0</v>
      </c>
      <c r="V427" s="156">
        <f t="shared" si="118"/>
        <v>0</v>
      </c>
      <c r="W427" s="156"/>
      <c r="X427" s="156" t="s">
        <v>383</v>
      </c>
      <c r="Y427" s="147"/>
      <c r="Z427" s="147"/>
      <c r="AA427" s="147"/>
      <c r="AB427" s="147"/>
      <c r="AC427" s="147"/>
      <c r="AD427" s="147"/>
      <c r="AE427" s="147"/>
      <c r="AF427" s="147" t="s">
        <v>384</v>
      </c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</row>
    <row r="428" spans="1:59" ht="22.5" outlineLevel="1" x14ac:dyDescent="0.2">
      <c r="A428" s="176">
        <v>394</v>
      </c>
      <c r="B428" s="177" t="s">
        <v>4296</v>
      </c>
      <c r="C428" s="186" t="s">
        <v>4297</v>
      </c>
      <c r="D428" s="178" t="s">
        <v>1957</v>
      </c>
      <c r="E428" s="179">
        <v>3</v>
      </c>
      <c r="F428" s="174"/>
      <c r="G428" s="181">
        <f t="shared" si="112"/>
        <v>0</v>
      </c>
      <c r="H428" s="157">
        <v>0</v>
      </c>
      <c r="I428" s="156">
        <f t="shared" si="113"/>
        <v>0</v>
      </c>
      <c r="J428" s="157">
        <v>3430.35</v>
      </c>
      <c r="K428" s="156">
        <f t="shared" si="114"/>
        <v>10291.049999999999</v>
      </c>
      <c r="L428" s="156">
        <v>15</v>
      </c>
      <c r="M428" s="156">
        <f t="shared" si="115"/>
        <v>0</v>
      </c>
      <c r="N428" s="156">
        <v>0</v>
      </c>
      <c r="O428" s="156">
        <f t="shared" si="116"/>
        <v>0</v>
      </c>
      <c r="P428" s="156">
        <v>0</v>
      </c>
      <c r="Q428" s="156">
        <f t="shared" si="117"/>
        <v>0</v>
      </c>
      <c r="R428" s="156"/>
      <c r="S428" s="156" t="s">
        <v>485</v>
      </c>
      <c r="T428" s="156" t="s">
        <v>382</v>
      </c>
      <c r="U428" s="156">
        <v>0</v>
      </c>
      <c r="V428" s="156">
        <f t="shared" si="118"/>
        <v>0</v>
      </c>
      <c r="W428" s="156"/>
      <c r="X428" s="156" t="s">
        <v>383</v>
      </c>
      <c r="Y428" s="147"/>
      <c r="Z428" s="147"/>
      <c r="AA428" s="147"/>
      <c r="AB428" s="147"/>
      <c r="AC428" s="147"/>
      <c r="AD428" s="147"/>
      <c r="AE428" s="147"/>
      <c r="AF428" s="147" t="s">
        <v>384</v>
      </c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</row>
    <row r="429" spans="1:59" outlineLevel="1" x14ac:dyDescent="0.2">
      <c r="A429" s="176">
        <v>395</v>
      </c>
      <c r="B429" s="177" t="s">
        <v>4298</v>
      </c>
      <c r="C429" s="186" t="s">
        <v>3899</v>
      </c>
      <c r="D429" s="178" t="s">
        <v>380</v>
      </c>
      <c r="E429" s="179">
        <v>28</v>
      </c>
      <c r="F429" s="174"/>
      <c r="G429" s="181">
        <f t="shared" si="112"/>
        <v>0</v>
      </c>
      <c r="H429" s="157">
        <v>0</v>
      </c>
      <c r="I429" s="156">
        <f t="shared" si="113"/>
        <v>0</v>
      </c>
      <c r="J429" s="157">
        <v>882</v>
      </c>
      <c r="K429" s="156">
        <f t="shared" si="114"/>
        <v>24696</v>
      </c>
      <c r="L429" s="156">
        <v>15</v>
      </c>
      <c r="M429" s="156">
        <f t="shared" si="115"/>
        <v>0</v>
      </c>
      <c r="N429" s="156">
        <v>0</v>
      </c>
      <c r="O429" s="156">
        <f t="shared" si="116"/>
        <v>0</v>
      </c>
      <c r="P429" s="156">
        <v>0</v>
      </c>
      <c r="Q429" s="156">
        <f t="shared" si="117"/>
        <v>0</v>
      </c>
      <c r="R429" s="156"/>
      <c r="S429" s="156" t="s">
        <v>485</v>
      </c>
      <c r="T429" s="156" t="s">
        <v>382</v>
      </c>
      <c r="U429" s="156">
        <v>0</v>
      </c>
      <c r="V429" s="156">
        <f t="shared" si="118"/>
        <v>0</v>
      </c>
      <c r="W429" s="156"/>
      <c r="X429" s="156" t="s">
        <v>383</v>
      </c>
      <c r="Y429" s="147"/>
      <c r="Z429" s="147"/>
      <c r="AA429" s="147"/>
      <c r="AB429" s="147"/>
      <c r="AC429" s="147"/>
      <c r="AD429" s="147"/>
      <c r="AE429" s="147"/>
      <c r="AF429" s="147" t="s">
        <v>384</v>
      </c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</row>
    <row r="430" spans="1:59" ht="22.5" outlineLevel="1" x14ac:dyDescent="0.2">
      <c r="A430" s="176">
        <v>396</v>
      </c>
      <c r="B430" s="177" t="s">
        <v>4299</v>
      </c>
      <c r="C430" s="186" t="s">
        <v>3898</v>
      </c>
      <c r="D430" s="178" t="s">
        <v>484</v>
      </c>
      <c r="E430" s="179">
        <v>1</v>
      </c>
      <c r="F430" s="174"/>
      <c r="G430" s="181">
        <f t="shared" si="112"/>
        <v>0</v>
      </c>
      <c r="H430" s="157">
        <v>0</v>
      </c>
      <c r="I430" s="156">
        <f t="shared" si="113"/>
        <v>0</v>
      </c>
      <c r="J430" s="157">
        <v>3889.62</v>
      </c>
      <c r="K430" s="156">
        <f t="shared" si="114"/>
        <v>3889.62</v>
      </c>
      <c r="L430" s="156">
        <v>15</v>
      </c>
      <c r="M430" s="156">
        <f t="shared" si="115"/>
        <v>0</v>
      </c>
      <c r="N430" s="156">
        <v>0</v>
      </c>
      <c r="O430" s="156">
        <f t="shared" si="116"/>
        <v>0</v>
      </c>
      <c r="P430" s="156">
        <v>0</v>
      </c>
      <c r="Q430" s="156">
        <f t="shared" si="117"/>
        <v>0</v>
      </c>
      <c r="R430" s="156"/>
      <c r="S430" s="156" t="s">
        <v>485</v>
      </c>
      <c r="T430" s="156" t="s">
        <v>382</v>
      </c>
      <c r="U430" s="156">
        <v>0</v>
      </c>
      <c r="V430" s="156">
        <f t="shared" si="118"/>
        <v>0</v>
      </c>
      <c r="W430" s="156"/>
      <c r="X430" s="156" t="s">
        <v>383</v>
      </c>
      <c r="Y430" s="147"/>
      <c r="Z430" s="147"/>
      <c r="AA430" s="147"/>
      <c r="AB430" s="147"/>
      <c r="AC430" s="147"/>
      <c r="AD430" s="147"/>
      <c r="AE430" s="147"/>
      <c r="AF430" s="147" t="s">
        <v>384</v>
      </c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</row>
    <row r="431" spans="1:59" ht="22.5" outlineLevel="1" x14ac:dyDescent="0.2">
      <c r="A431" s="176">
        <v>397</v>
      </c>
      <c r="B431" s="177" t="s">
        <v>4300</v>
      </c>
      <c r="C431" s="186" t="s">
        <v>4301</v>
      </c>
      <c r="D431" s="178" t="s">
        <v>1957</v>
      </c>
      <c r="E431" s="179">
        <v>1</v>
      </c>
      <c r="F431" s="174"/>
      <c r="G431" s="181">
        <f t="shared" si="112"/>
        <v>0</v>
      </c>
      <c r="H431" s="157">
        <v>0</v>
      </c>
      <c r="I431" s="156">
        <f t="shared" si="113"/>
        <v>0</v>
      </c>
      <c r="J431" s="157">
        <v>840</v>
      </c>
      <c r="K431" s="156">
        <f t="shared" si="114"/>
        <v>840</v>
      </c>
      <c r="L431" s="156">
        <v>15</v>
      </c>
      <c r="M431" s="156">
        <f t="shared" si="115"/>
        <v>0</v>
      </c>
      <c r="N431" s="156">
        <v>0</v>
      </c>
      <c r="O431" s="156">
        <f t="shared" si="116"/>
        <v>0</v>
      </c>
      <c r="P431" s="156">
        <v>0</v>
      </c>
      <c r="Q431" s="156">
        <f t="shared" si="117"/>
        <v>0</v>
      </c>
      <c r="R431" s="156"/>
      <c r="S431" s="156" t="s">
        <v>485</v>
      </c>
      <c r="T431" s="156" t="s">
        <v>382</v>
      </c>
      <c r="U431" s="156">
        <v>0</v>
      </c>
      <c r="V431" s="156">
        <f t="shared" si="118"/>
        <v>0</v>
      </c>
      <c r="W431" s="156"/>
      <c r="X431" s="156" t="s">
        <v>383</v>
      </c>
      <c r="Y431" s="147"/>
      <c r="Z431" s="147"/>
      <c r="AA431" s="147"/>
      <c r="AB431" s="147"/>
      <c r="AC431" s="147"/>
      <c r="AD431" s="147"/>
      <c r="AE431" s="147"/>
      <c r="AF431" s="147" t="s">
        <v>384</v>
      </c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</row>
    <row r="432" spans="1:59" x14ac:dyDescent="0.2">
      <c r="A432" s="164" t="s">
        <v>376</v>
      </c>
      <c r="B432" s="165" t="s">
        <v>240</v>
      </c>
      <c r="C432" s="183" t="s">
        <v>242</v>
      </c>
      <c r="D432" s="166"/>
      <c r="E432" s="167"/>
      <c r="F432" s="168"/>
      <c r="G432" s="169">
        <f>SUMIF(AF433:AF464,"&lt;&gt;NOR",G433:G464)</f>
        <v>0</v>
      </c>
      <c r="H432" s="163"/>
      <c r="I432" s="163">
        <f>SUM(I433:I464)</f>
        <v>0</v>
      </c>
      <c r="J432" s="163"/>
      <c r="K432" s="163">
        <f>SUM(K433:K464)</f>
        <v>1499039</v>
      </c>
      <c r="L432" s="163"/>
      <c r="M432" s="163">
        <f>SUM(M433:M464)</f>
        <v>0</v>
      </c>
      <c r="N432" s="163"/>
      <c r="O432" s="163">
        <f>SUM(O433:O464)</f>
        <v>0</v>
      </c>
      <c r="P432" s="163"/>
      <c r="Q432" s="163">
        <f>SUM(Q433:Q464)</f>
        <v>0</v>
      </c>
      <c r="R432" s="163"/>
      <c r="S432" s="163"/>
      <c r="T432" s="163"/>
      <c r="U432" s="163"/>
      <c r="V432" s="163">
        <f>SUM(V433:V464)</f>
        <v>0</v>
      </c>
      <c r="W432" s="163"/>
      <c r="X432" s="163"/>
      <c r="AF432" t="s">
        <v>377</v>
      </c>
    </row>
    <row r="433" spans="1:59" ht="56.25" outlineLevel="1" x14ac:dyDescent="0.2">
      <c r="A433" s="176">
        <v>398</v>
      </c>
      <c r="B433" s="177" t="s">
        <v>4302</v>
      </c>
      <c r="C433" s="186" t="s">
        <v>4303</v>
      </c>
      <c r="D433" s="178" t="s">
        <v>1957</v>
      </c>
      <c r="E433" s="179">
        <v>1</v>
      </c>
      <c r="F433" s="174"/>
      <c r="G433" s="181">
        <f t="shared" ref="G433:G464" si="119">ROUND(E433*F433,2)</f>
        <v>0</v>
      </c>
      <c r="H433" s="157">
        <v>0</v>
      </c>
      <c r="I433" s="156">
        <f t="shared" ref="I433:I464" si="120">ROUND(E433*H433,2)</f>
        <v>0</v>
      </c>
      <c r="J433" s="157">
        <v>86950</v>
      </c>
      <c r="K433" s="156">
        <f t="shared" ref="K433:K464" si="121">ROUND(E433*J433,2)</f>
        <v>86950</v>
      </c>
      <c r="L433" s="156">
        <v>15</v>
      </c>
      <c r="M433" s="156">
        <f t="shared" ref="M433:M464" si="122">G433*(1+L433/100)</f>
        <v>0</v>
      </c>
      <c r="N433" s="156">
        <v>0</v>
      </c>
      <c r="O433" s="156">
        <f t="shared" ref="O433:O464" si="123">ROUND(E433*N433,2)</f>
        <v>0</v>
      </c>
      <c r="P433" s="156">
        <v>0</v>
      </c>
      <c r="Q433" s="156">
        <f t="shared" ref="Q433:Q464" si="124">ROUND(E433*P433,2)</f>
        <v>0</v>
      </c>
      <c r="R433" s="156"/>
      <c r="S433" s="156" t="s">
        <v>485</v>
      </c>
      <c r="T433" s="156" t="s">
        <v>382</v>
      </c>
      <c r="U433" s="156">
        <v>0</v>
      </c>
      <c r="V433" s="156">
        <f t="shared" ref="V433:V464" si="125">ROUND(E433*U433,2)</f>
        <v>0</v>
      </c>
      <c r="W433" s="156"/>
      <c r="X433" s="156" t="s">
        <v>383</v>
      </c>
      <c r="Y433" s="147"/>
      <c r="Z433" s="147"/>
      <c r="AA433" s="147"/>
      <c r="AB433" s="147"/>
      <c r="AC433" s="147"/>
      <c r="AD433" s="147"/>
      <c r="AE433" s="147"/>
      <c r="AF433" s="147" t="s">
        <v>384</v>
      </c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</row>
    <row r="434" spans="1:59" ht="33.75" outlineLevel="1" x14ac:dyDescent="0.2">
      <c r="A434" s="176">
        <v>399</v>
      </c>
      <c r="B434" s="177" t="s">
        <v>4304</v>
      </c>
      <c r="C434" s="186" t="s">
        <v>4305</v>
      </c>
      <c r="D434" s="178" t="s">
        <v>1957</v>
      </c>
      <c r="E434" s="179">
        <v>1</v>
      </c>
      <c r="F434" s="174"/>
      <c r="G434" s="181">
        <f t="shared" si="119"/>
        <v>0</v>
      </c>
      <c r="H434" s="157">
        <v>0</v>
      </c>
      <c r="I434" s="156">
        <f t="shared" si="120"/>
        <v>0</v>
      </c>
      <c r="J434" s="157">
        <v>30300</v>
      </c>
      <c r="K434" s="156">
        <f t="shared" si="121"/>
        <v>30300</v>
      </c>
      <c r="L434" s="156">
        <v>15</v>
      </c>
      <c r="M434" s="156">
        <f t="shared" si="122"/>
        <v>0</v>
      </c>
      <c r="N434" s="156">
        <v>0</v>
      </c>
      <c r="O434" s="156">
        <f t="shared" si="123"/>
        <v>0</v>
      </c>
      <c r="P434" s="156">
        <v>0</v>
      </c>
      <c r="Q434" s="156">
        <f t="shared" si="124"/>
        <v>0</v>
      </c>
      <c r="R434" s="156"/>
      <c r="S434" s="156" t="s">
        <v>485</v>
      </c>
      <c r="T434" s="156" t="s">
        <v>382</v>
      </c>
      <c r="U434" s="156">
        <v>0</v>
      </c>
      <c r="V434" s="156">
        <f t="shared" si="125"/>
        <v>0</v>
      </c>
      <c r="W434" s="156"/>
      <c r="X434" s="156" t="s">
        <v>383</v>
      </c>
      <c r="Y434" s="147"/>
      <c r="Z434" s="147"/>
      <c r="AA434" s="147"/>
      <c r="AB434" s="147"/>
      <c r="AC434" s="147"/>
      <c r="AD434" s="147"/>
      <c r="AE434" s="147"/>
      <c r="AF434" s="147" t="s">
        <v>384</v>
      </c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</row>
    <row r="435" spans="1:59" outlineLevel="1" x14ac:dyDescent="0.2">
      <c r="A435" s="176">
        <v>400</v>
      </c>
      <c r="B435" s="177" t="s">
        <v>4306</v>
      </c>
      <c r="C435" s="186" t="s">
        <v>4307</v>
      </c>
      <c r="D435" s="178" t="s">
        <v>1957</v>
      </c>
      <c r="E435" s="179">
        <v>1</v>
      </c>
      <c r="F435" s="174"/>
      <c r="G435" s="181">
        <f t="shared" si="119"/>
        <v>0</v>
      </c>
      <c r="H435" s="157">
        <v>0</v>
      </c>
      <c r="I435" s="156">
        <f t="shared" si="120"/>
        <v>0</v>
      </c>
      <c r="J435" s="157">
        <v>3000</v>
      </c>
      <c r="K435" s="156">
        <f t="shared" si="121"/>
        <v>3000</v>
      </c>
      <c r="L435" s="156">
        <v>15</v>
      </c>
      <c r="M435" s="156">
        <f t="shared" si="122"/>
        <v>0</v>
      </c>
      <c r="N435" s="156">
        <v>0</v>
      </c>
      <c r="O435" s="156">
        <f t="shared" si="123"/>
        <v>0</v>
      </c>
      <c r="P435" s="156">
        <v>0</v>
      </c>
      <c r="Q435" s="156">
        <f t="shared" si="124"/>
        <v>0</v>
      </c>
      <c r="R435" s="156"/>
      <c r="S435" s="156" t="s">
        <v>485</v>
      </c>
      <c r="T435" s="156" t="s">
        <v>382</v>
      </c>
      <c r="U435" s="156">
        <v>0</v>
      </c>
      <c r="V435" s="156">
        <f t="shared" si="125"/>
        <v>0</v>
      </c>
      <c r="W435" s="156"/>
      <c r="X435" s="156" t="s">
        <v>383</v>
      </c>
      <c r="Y435" s="147"/>
      <c r="Z435" s="147"/>
      <c r="AA435" s="147"/>
      <c r="AB435" s="147"/>
      <c r="AC435" s="147"/>
      <c r="AD435" s="147"/>
      <c r="AE435" s="147"/>
      <c r="AF435" s="147" t="s">
        <v>384</v>
      </c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</row>
    <row r="436" spans="1:59" ht="33.75" outlineLevel="1" x14ac:dyDescent="0.2">
      <c r="A436" s="176">
        <v>401</v>
      </c>
      <c r="B436" s="177" t="s">
        <v>3018</v>
      </c>
      <c r="C436" s="186" t="s">
        <v>4308</v>
      </c>
      <c r="D436" s="178" t="s">
        <v>4309</v>
      </c>
      <c r="E436" s="179">
        <v>12</v>
      </c>
      <c r="F436" s="174"/>
      <c r="G436" s="181">
        <f t="shared" si="119"/>
        <v>0</v>
      </c>
      <c r="H436" s="157">
        <v>0</v>
      </c>
      <c r="I436" s="156">
        <f t="shared" si="120"/>
        <v>0</v>
      </c>
      <c r="J436" s="157">
        <v>2300</v>
      </c>
      <c r="K436" s="156">
        <f t="shared" si="121"/>
        <v>27600</v>
      </c>
      <c r="L436" s="156">
        <v>15</v>
      </c>
      <c r="M436" s="156">
        <f t="shared" si="122"/>
        <v>0</v>
      </c>
      <c r="N436" s="156">
        <v>0</v>
      </c>
      <c r="O436" s="156">
        <f t="shared" si="123"/>
        <v>0</v>
      </c>
      <c r="P436" s="156">
        <v>0</v>
      </c>
      <c r="Q436" s="156">
        <f t="shared" si="124"/>
        <v>0</v>
      </c>
      <c r="R436" s="156"/>
      <c r="S436" s="156" t="s">
        <v>485</v>
      </c>
      <c r="T436" s="156" t="s">
        <v>382</v>
      </c>
      <c r="U436" s="156">
        <v>0</v>
      </c>
      <c r="V436" s="156">
        <f t="shared" si="125"/>
        <v>0</v>
      </c>
      <c r="W436" s="156"/>
      <c r="X436" s="156" t="s">
        <v>383</v>
      </c>
      <c r="Y436" s="147"/>
      <c r="Z436" s="147"/>
      <c r="AA436" s="147"/>
      <c r="AB436" s="147"/>
      <c r="AC436" s="147"/>
      <c r="AD436" s="147"/>
      <c r="AE436" s="147"/>
      <c r="AF436" s="147" t="s">
        <v>384</v>
      </c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</row>
    <row r="437" spans="1:59" ht="22.5" outlineLevel="1" x14ac:dyDescent="0.2">
      <c r="A437" s="176">
        <v>402</v>
      </c>
      <c r="B437" s="177" t="s">
        <v>3020</v>
      </c>
      <c r="C437" s="186" t="s">
        <v>4310</v>
      </c>
      <c r="D437" s="178" t="s">
        <v>4309</v>
      </c>
      <c r="E437" s="179">
        <v>12</v>
      </c>
      <c r="F437" s="174"/>
      <c r="G437" s="181">
        <f t="shared" si="119"/>
        <v>0</v>
      </c>
      <c r="H437" s="157">
        <v>0</v>
      </c>
      <c r="I437" s="156">
        <f t="shared" si="120"/>
        <v>0</v>
      </c>
      <c r="J437" s="157">
        <v>340</v>
      </c>
      <c r="K437" s="156">
        <f t="shared" si="121"/>
        <v>4080</v>
      </c>
      <c r="L437" s="156">
        <v>15</v>
      </c>
      <c r="M437" s="156">
        <f t="shared" si="122"/>
        <v>0</v>
      </c>
      <c r="N437" s="156">
        <v>0</v>
      </c>
      <c r="O437" s="156">
        <f t="shared" si="123"/>
        <v>0</v>
      </c>
      <c r="P437" s="156">
        <v>0</v>
      </c>
      <c r="Q437" s="156">
        <f t="shared" si="124"/>
        <v>0</v>
      </c>
      <c r="R437" s="156"/>
      <c r="S437" s="156" t="s">
        <v>485</v>
      </c>
      <c r="T437" s="156" t="s">
        <v>382</v>
      </c>
      <c r="U437" s="156">
        <v>0</v>
      </c>
      <c r="V437" s="156">
        <f t="shared" si="125"/>
        <v>0</v>
      </c>
      <c r="W437" s="156"/>
      <c r="X437" s="156" t="s">
        <v>383</v>
      </c>
      <c r="Y437" s="147"/>
      <c r="Z437" s="147"/>
      <c r="AA437" s="147"/>
      <c r="AB437" s="147"/>
      <c r="AC437" s="147"/>
      <c r="AD437" s="147"/>
      <c r="AE437" s="147"/>
      <c r="AF437" s="147" t="s">
        <v>384</v>
      </c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</row>
    <row r="438" spans="1:59" ht="33.75" outlineLevel="1" x14ac:dyDescent="0.2">
      <c r="A438" s="176">
        <v>403</v>
      </c>
      <c r="B438" s="177" t="s">
        <v>3022</v>
      </c>
      <c r="C438" s="186" t="s">
        <v>4311</v>
      </c>
      <c r="D438" s="178" t="s">
        <v>1957</v>
      </c>
      <c r="E438" s="179">
        <v>2</v>
      </c>
      <c r="F438" s="174"/>
      <c r="G438" s="181">
        <f t="shared" si="119"/>
        <v>0</v>
      </c>
      <c r="H438" s="157">
        <v>0</v>
      </c>
      <c r="I438" s="156">
        <f t="shared" si="120"/>
        <v>0</v>
      </c>
      <c r="J438" s="157">
        <v>7500</v>
      </c>
      <c r="K438" s="156">
        <f t="shared" si="121"/>
        <v>15000</v>
      </c>
      <c r="L438" s="156">
        <v>15</v>
      </c>
      <c r="M438" s="156">
        <f t="shared" si="122"/>
        <v>0</v>
      </c>
      <c r="N438" s="156">
        <v>0</v>
      </c>
      <c r="O438" s="156">
        <f t="shared" si="123"/>
        <v>0</v>
      </c>
      <c r="P438" s="156">
        <v>0</v>
      </c>
      <c r="Q438" s="156">
        <f t="shared" si="124"/>
        <v>0</v>
      </c>
      <c r="R438" s="156"/>
      <c r="S438" s="156" t="s">
        <v>485</v>
      </c>
      <c r="T438" s="156" t="s">
        <v>382</v>
      </c>
      <c r="U438" s="156">
        <v>0</v>
      </c>
      <c r="V438" s="156">
        <f t="shared" si="125"/>
        <v>0</v>
      </c>
      <c r="W438" s="156"/>
      <c r="X438" s="156" t="s">
        <v>383</v>
      </c>
      <c r="Y438" s="147"/>
      <c r="Z438" s="147"/>
      <c r="AA438" s="147"/>
      <c r="AB438" s="147"/>
      <c r="AC438" s="147"/>
      <c r="AD438" s="147"/>
      <c r="AE438" s="147"/>
      <c r="AF438" s="147" t="s">
        <v>384</v>
      </c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</row>
    <row r="439" spans="1:59" ht="56.25" outlineLevel="1" x14ac:dyDescent="0.2">
      <c r="A439" s="176">
        <v>404</v>
      </c>
      <c r="B439" s="177" t="s">
        <v>3025</v>
      </c>
      <c r="C439" s="186" t="s">
        <v>4312</v>
      </c>
      <c r="D439" s="178" t="s">
        <v>1957</v>
      </c>
      <c r="E439" s="179">
        <v>2</v>
      </c>
      <c r="F439" s="174"/>
      <c r="G439" s="181">
        <f t="shared" si="119"/>
        <v>0</v>
      </c>
      <c r="H439" s="157">
        <v>0</v>
      </c>
      <c r="I439" s="156">
        <f t="shared" si="120"/>
        <v>0</v>
      </c>
      <c r="J439" s="157">
        <v>57004.5</v>
      </c>
      <c r="K439" s="156">
        <f t="shared" si="121"/>
        <v>114009</v>
      </c>
      <c r="L439" s="156">
        <v>15</v>
      </c>
      <c r="M439" s="156">
        <f t="shared" si="122"/>
        <v>0</v>
      </c>
      <c r="N439" s="156">
        <v>0</v>
      </c>
      <c r="O439" s="156">
        <f t="shared" si="123"/>
        <v>0</v>
      </c>
      <c r="P439" s="156">
        <v>0</v>
      </c>
      <c r="Q439" s="156">
        <f t="shared" si="124"/>
        <v>0</v>
      </c>
      <c r="R439" s="156"/>
      <c r="S439" s="156" t="s">
        <v>485</v>
      </c>
      <c r="T439" s="156" t="s">
        <v>382</v>
      </c>
      <c r="U439" s="156">
        <v>0</v>
      </c>
      <c r="V439" s="156">
        <f t="shared" si="125"/>
        <v>0</v>
      </c>
      <c r="W439" s="156"/>
      <c r="X439" s="156" t="s">
        <v>383</v>
      </c>
      <c r="Y439" s="147"/>
      <c r="Z439" s="147"/>
      <c r="AA439" s="147"/>
      <c r="AB439" s="147"/>
      <c r="AC439" s="147"/>
      <c r="AD439" s="147"/>
      <c r="AE439" s="147"/>
      <c r="AF439" s="147" t="s">
        <v>384</v>
      </c>
      <c r="AG439" s="147"/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</row>
    <row r="440" spans="1:59" ht="33.75" outlineLevel="1" x14ac:dyDescent="0.2">
      <c r="A440" s="176">
        <v>405</v>
      </c>
      <c r="B440" s="177" t="s">
        <v>3027</v>
      </c>
      <c r="C440" s="186" t="s">
        <v>4305</v>
      </c>
      <c r="D440" s="178" t="s">
        <v>1957</v>
      </c>
      <c r="E440" s="179">
        <v>2</v>
      </c>
      <c r="F440" s="174"/>
      <c r="G440" s="181">
        <f t="shared" si="119"/>
        <v>0</v>
      </c>
      <c r="H440" s="157">
        <v>0</v>
      </c>
      <c r="I440" s="156">
        <f t="shared" si="120"/>
        <v>0</v>
      </c>
      <c r="J440" s="157">
        <v>31815</v>
      </c>
      <c r="K440" s="156">
        <f t="shared" si="121"/>
        <v>63630</v>
      </c>
      <c r="L440" s="156">
        <v>15</v>
      </c>
      <c r="M440" s="156">
        <f t="shared" si="122"/>
        <v>0</v>
      </c>
      <c r="N440" s="156">
        <v>0</v>
      </c>
      <c r="O440" s="156">
        <f t="shared" si="123"/>
        <v>0</v>
      </c>
      <c r="P440" s="156">
        <v>0</v>
      </c>
      <c r="Q440" s="156">
        <f t="shared" si="124"/>
        <v>0</v>
      </c>
      <c r="R440" s="156"/>
      <c r="S440" s="156" t="s">
        <v>485</v>
      </c>
      <c r="T440" s="156" t="s">
        <v>382</v>
      </c>
      <c r="U440" s="156">
        <v>0</v>
      </c>
      <c r="V440" s="156">
        <f t="shared" si="125"/>
        <v>0</v>
      </c>
      <c r="W440" s="156"/>
      <c r="X440" s="156" t="s">
        <v>383</v>
      </c>
      <c r="Y440" s="147"/>
      <c r="Z440" s="147"/>
      <c r="AA440" s="147"/>
      <c r="AB440" s="147"/>
      <c r="AC440" s="147"/>
      <c r="AD440" s="147"/>
      <c r="AE440" s="147"/>
      <c r="AF440" s="147" t="s">
        <v>384</v>
      </c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</row>
    <row r="441" spans="1:59" outlineLevel="1" x14ac:dyDescent="0.2">
      <c r="A441" s="176">
        <v>406</v>
      </c>
      <c r="B441" s="177" t="s">
        <v>3029</v>
      </c>
      <c r="C441" s="186" t="s">
        <v>4307</v>
      </c>
      <c r="D441" s="178" t="s">
        <v>1957</v>
      </c>
      <c r="E441" s="179">
        <v>2</v>
      </c>
      <c r="F441" s="174"/>
      <c r="G441" s="181">
        <f t="shared" si="119"/>
        <v>0</v>
      </c>
      <c r="H441" s="157">
        <v>0</v>
      </c>
      <c r="I441" s="156">
        <f t="shared" si="120"/>
        <v>0</v>
      </c>
      <c r="J441" s="157">
        <v>3150</v>
      </c>
      <c r="K441" s="156">
        <f t="shared" si="121"/>
        <v>6300</v>
      </c>
      <c r="L441" s="156">
        <v>15</v>
      </c>
      <c r="M441" s="156">
        <f t="shared" si="122"/>
        <v>0</v>
      </c>
      <c r="N441" s="156">
        <v>0</v>
      </c>
      <c r="O441" s="156">
        <f t="shared" si="123"/>
        <v>0</v>
      </c>
      <c r="P441" s="156">
        <v>0</v>
      </c>
      <c r="Q441" s="156">
        <f t="shared" si="124"/>
        <v>0</v>
      </c>
      <c r="R441" s="156"/>
      <c r="S441" s="156" t="s">
        <v>485</v>
      </c>
      <c r="T441" s="156" t="s">
        <v>382</v>
      </c>
      <c r="U441" s="156">
        <v>0</v>
      </c>
      <c r="V441" s="156">
        <f t="shared" si="125"/>
        <v>0</v>
      </c>
      <c r="W441" s="156"/>
      <c r="X441" s="156" t="s">
        <v>383</v>
      </c>
      <c r="Y441" s="147"/>
      <c r="Z441" s="147"/>
      <c r="AA441" s="147"/>
      <c r="AB441" s="147"/>
      <c r="AC441" s="147"/>
      <c r="AD441" s="147"/>
      <c r="AE441" s="147"/>
      <c r="AF441" s="147" t="s">
        <v>384</v>
      </c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</row>
    <row r="442" spans="1:59" ht="33.75" outlineLevel="1" x14ac:dyDescent="0.2">
      <c r="A442" s="176">
        <v>407</v>
      </c>
      <c r="B442" s="177" t="s">
        <v>3031</v>
      </c>
      <c r="C442" s="186" t="s">
        <v>4308</v>
      </c>
      <c r="D442" s="178" t="s">
        <v>4309</v>
      </c>
      <c r="E442" s="179">
        <v>20</v>
      </c>
      <c r="F442" s="174"/>
      <c r="G442" s="181">
        <f t="shared" si="119"/>
        <v>0</v>
      </c>
      <c r="H442" s="157">
        <v>0</v>
      </c>
      <c r="I442" s="156">
        <f t="shared" si="120"/>
        <v>0</v>
      </c>
      <c r="J442" s="157">
        <v>2415</v>
      </c>
      <c r="K442" s="156">
        <f t="shared" si="121"/>
        <v>48300</v>
      </c>
      <c r="L442" s="156">
        <v>15</v>
      </c>
      <c r="M442" s="156">
        <f t="shared" si="122"/>
        <v>0</v>
      </c>
      <c r="N442" s="156">
        <v>0</v>
      </c>
      <c r="O442" s="156">
        <f t="shared" si="123"/>
        <v>0</v>
      </c>
      <c r="P442" s="156">
        <v>0</v>
      </c>
      <c r="Q442" s="156">
        <f t="shared" si="124"/>
        <v>0</v>
      </c>
      <c r="R442" s="156"/>
      <c r="S442" s="156" t="s">
        <v>485</v>
      </c>
      <c r="T442" s="156" t="s">
        <v>382</v>
      </c>
      <c r="U442" s="156">
        <v>0</v>
      </c>
      <c r="V442" s="156">
        <f t="shared" si="125"/>
        <v>0</v>
      </c>
      <c r="W442" s="156"/>
      <c r="X442" s="156" t="s">
        <v>383</v>
      </c>
      <c r="Y442" s="147"/>
      <c r="Z442" s="147"/>
      <c r="AA442" s="147"/>
      <c r="AB442" s="147"/>
      <c r="AC442" s="147"/>
      <c r="AD442" s="147"/>
      <c r="AE442" s="147"/>
      <c r="AF442" s="147" t="s">
        <v>384</v>
      </c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</row>
    <row r="443" spans="1:59" ht="22.5" outlineLevel="1" x14ac:dyDescent="0.2">
      <c r="A443" s="176">
        <v>408</v>
      </c>
      <c r="B443" s="177" t="s">
        <v>3033</v>
      </c>
      <c r="C443" s="186" t="s">
        <v>4310</v>
      </c>
      <c r="D443" s="178" t="s">
        <v>4309</v>
      </c>
      <c r="E443" s="179">
        <v>20</v>
      </c>
      <c r="F443" s="174"/>
      <c r="G443" s="181">
        <f t="shared" si="119"/>
        <v>0</v>
      </c>
      <c r="H443" s="157">
        <v>0</v>
      </c>
      <c r="I443" s="156">
        <f t="shared" si="120"/>
        <v>0</v>
      </c>
      <c r="J443" s="157">
        <v>357</v>
      </c>
      <c r="K443" s="156">
        <f t="shared" si="121"/>
        <v>7140</v>
      </c>
      <c r="L443" s="156">
        <v>15</v>
      </c>
      <c r="M443" s="156">
        <f t="shared" si="122"/>
        <v>0</v>
      </c>
      <c r="N443" s="156">
        <v>0</v>
      </c>
      <c r="O443" s="156">
        <f t="shared" si="123"/>
        <v>0</v>
      </c>
      <c r="P443" s="156">
        <v>0</v>
      </c>
      <c r="Q443" s="156">
        <f t="shared" si="124"/>
        <v>0</v>
      </c>
      <c r="R443" s="156"/>
      <c r="S443" s="156" t="s">
        <v>485</v>
      </c>
      <c r="T443" s="156" t="s">
        <v>382</v>
      </c>
      <c r="U443" s="156">
        <v>0</v>
      </c>
      <c r="V443" s="156">
        <f t="shared" si="125"/>
        <v>0</v>
      </c>
      <c r="W443" s="156"/>
      <c r="X443" s="156" t="s">
        <v>383</v>
      </c>
      <c r="Y443" s="147"/>
      <c r="Z443" s="147"/>
      <c r="AA443" s="147"/>
      <c r="AB443" s="147"/>
      <c r="AC443" s="147"/>
      <c r="AD443" s="147"/>
      <c r="AE443" s="147"/>
      <c r="AF443" s="147" t="s">
        <v>384</v>
      </c>
      <c r="AG443" s="147"/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</row>
    <row r="444" spans="1:59" ht="33.75" outlineLevel="1" x14ac:dyDescent="0.2">
      <c r="A444" s="176">
        <v>409</v>
      </c>
      <c r="B444" s="177" t="s">
        <v>3035</v>
      </c>
      <c r="C444" s="186" t="s">
        <v>4311</v>
      </c>
      <c r="D444" s="178" t="s">
        <v>1957</v>
      </c>
      <c r="E444" s="179">
        <v>1</v>
      </c>
      <c r="F444" s="174"/>
      <c r="G444" s="181">
        <f t="shared" si="119"/>
        <v>0</v>
      </c>
      <c r="H444" s="157">
        <v>0</v>
      </c>
      <c r="I444" s="156">
        <f t="shared" si="120"/>
        <v>0</v>
      </c>
      <c r="J444" s="157">
        <v>7875</v>
      </c>
      <c r="K444" s="156">
        <f t="shared" si="121"/>
        <v>7875</v>
      </c>
      <c r="L444" s="156">
        <v>15</v>
      </c>
      <c r="M444" s="156">
        <f t="shared" si="122"/>
        <v>0</v>
      </c>
      <c r="N444" s="156">
        <v>0</v>
      </c>
      <c r="O444" s="156">
        <f t="shared" si="123"/>
        <v>0</v>
      </c>
      <c r="P444" s="156">
        <v>0</v>
      </c>
      <c r="Q444" s="156">
        <f t="shared" si="124"/>
        <v>0</v>
      </c>
      <c r="R444" s="156"/>
      <c r="S444" s="156" t="s">
        <v>485</v>
      </c>
      <c r="T444" s="156" t="s">
        <v>382</v>
      </c>
      <c r="U444" s="156">
        <v>0</v>
      </c>
      <c r="V444" s="156">
        <f t="shared" si="125"/>
        <v>0</v>
      </c>
      <c r="W444" s="156"/>
      <c r="X444" s="156" t="s">
        <v>383</v>
      </c>
      <c r="Y444" s="147"/>
      <c r="Z444" s="147"/>
      <c r="AA444" s="147"/>
      <c r="AB444" s="147"/>
      <c r="AC444" s="147"/>
      <c r="AD444" s="147"/>
      <c r="AE444" s="147"/>
      <c r="AF444" s="147" t="s">
        <v>384</v>
      </c>
      <c r="AG444" s="147"/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</row>
    <row r="445" spans="1:59" ht="56.25" outlineLevel="1" x14ac:dyDescent="0.2">
      <c r="A445" s="176">
        <v>410</v>
      </c>
      <c r="B445" s="177" t="s">
        <v>3037</v>
      </c>
      <c r="C445" s="186" t="s">
        <v>4303</v>
      </c>
      <c r="D445" s="178" t="s">
        <v>1957</v>
      </c>
      <c r="E445" s="179">
        <v>1</v>
      </c>
      <c r="F445" s="174"/>
      <c r="G445" s="181">
        <f t="shared" si="119"/>
        <v>0</v>
      </c>
      <c r="H445" s="157">
        <v>0</v>
      </c>
      <c r="I445" s="156">
        <f t="shared" si="120"/>
        <v>0</v>
      </c>
      <c r="J445" s="157">
        <v>86950</v>
      </c>
      <c r="K445" s="156">
        <f t="shared" si="121"/>
        <v>86950</v>
      </c>
      <c r="L445" s="156">
        <v>15</v>
      </c>
      <c r="M445" s="156">
        <f t="shared" si="122"/>
        <v>0</v>
      </c>
      <c r="N445" s="156">
        <v>0</v>
      </c>
      <c r="O445" s="156">
        <f t="shared" si="123"/>
        <v>0</v>
      </c>
      <c r="P445" s="156">
        <v>0</v>
      </c>
      <c r="Q445" s="156">
        <f t="shared" si="124"/>
        <v>0</v>
      </c>
      <c r="R445" s="156"/>
      <c r="S445" s="156" t="s">
        <v>485</v>
      </c>
      <c r="T445" s="156" t="s">
        <v>382</v>
      </c>
      <c r="U445" s="156">
        <v>0</v>
      </c>
      <c r="V445" s="156">
        <f t="shared" si="125"/>
        <v>0</v>
      </c>
      <c r="W445" s="156"/>
      <c r="X445" s="156" t="s">
        <v>383</v>
      </c>
      <c r="Y445" s="147"/>
      <c r="Z445" s="147"/>
      <c r="AA445" s="147"/>
      <c r="AB445" s="147"/>
      <c r="AC445" s="147"/>
      <c r="AD445" s="147"/>
      <c r="AE445" s="147"/>
      <c r="AF445" s="147" t="s">
        <v>384</v>
      </c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</row>
    <row r="446" spans="1:59" ht="56.25" outlineLevel="1" x14ac:dyDescent="0.2">
      <c r="A446" s="176">
        <v>411</v>
      </c>
      <c r="B446" s="177" t="s">
        <v>3039</v>
      </c>
      <c r="C446" s="186" t="s">
        <v>4313</v>
      </c>
      <c r="D446" s="178" t="s">
        <v>1957</v>
      </c>
      <c r="E446" s="179">
        <v>1</v>
      </c>
      <c r="F446" s="174"/>
      <c r="G446" s="181">
        <f t="shared" si="119"/>
        <v>0</v>
      </c>
      <c r="H446" s="157">
        <v>0</v>
      </c>
      <c r="I446" s="156">
        <f t="shared" si="120"/>
        <v>0</v>
      </c>
      <c r="J446" s="157">
        <v>134610</v>
      </c>
      <c r="K446" s="156">
        <f t="shared" si="121"/>
        <v>134610</v>
      </c>
      <c r="L446" s="156">
        <v>15</v>
      </c>
      <c r="M446" s="156">
        <f t="shared" si="122"/>
        <v>0</v>
      </c>
      <c r="N446" s="156">
        <v>0</v>
      </c>
      <c r="O446" s="156">
        <f t="shared" si="123"/>
        <v>0</v>
      </c>
      <c r="P446" s="156">
        <v>0</v>
      </c>
      <c r="Q446" s="156">
        <f t="shared" si="124"/>
        <v>0</v>
      </c>
      <c r="R446" s="156"/>
      <c r="S446" s="156" t="s">
        <v>485</v>
      </c>
      <c r="T446" s="156" t="s">
        <v>382</v>
      </c>
      <c r="U446" s="156">
        <v>0</v>
      </c>
      <c r="V446" s="156">
        <f t="shared" si="125"/>
        <v>0</v>
      </c>
      <c r="W446" s="156"/>
      <c r="X446" s="156" t="s">
        <v>383</v>
      </c>
      <c r="Y446" s="147"/>
      <c r="Z446" s="147"/>
      <c r="AA446" s="147"/>
      <c r="AB446" s="147"/>
      <c r="AC446" s="147"/>
      <c r="AD446" s="147"/>
      <c r="AE446" s="147"/>
      <c r="AF446" s="147" t="s">
        <v>384</v>
      </c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</row>
    <row r="447" spans="1:59" ht="33.75" outlineLevel="1" x14ac:dyDescent="0.2">
      <c r="A447" s="176">
        <v>412</v>
      </c>
      <c r="B447" s="177" t="s">
        <v>3041</v>
      </c>
      <c r="C447" s="186" t="s">
        <v>4305</v>
      </c>
      <c r="D447" s="178" t="s">
        <v>1957</v>
      </c>
      <c r="E447" s="179">
        <v>2</v>
      </c>
      <c r="F447" s="174"/>
      <c r="G447" s="181">
        <f t="shared" si="119"/>
        <v>0</v>
      </c>
      <c r="H447" s="157">
        <v>0</v>
      </c>
      <c r="I447" s="156">
        <f t="shared" si="120"/>
        <v>0</v>
      </c>
      <c r="J447" s="157">
        <v>31815</v>
      </c>
      <c r="K447" s="156">
        <f t="shared" si="121"/>
        <v>63630</v>
      </c>
      <c r="L447" s="156">
        <v>15</v>
      </c>
      <c r="M447" s="156">
        <f t="shared" si="122"/>
        <v>0</v>
      </c>
      <c r="N447" s="156">
        <v>0</v>
      </c>
      <c r="O447" s="156">
        <f t="shared" si="123"/>
        <v>0</v>
      </c>
      <c r="P447" s="156">
        <v>0</v>
      </c>
      <c r="Q447" s="156">
        <f t="shared" si="124"/>
        <v>0</v>
      </c>
      <c r="R447" s="156"/>
      <c r="S447" s="156" t="s">
        <v>485</v>
      </c>
      <c r="T447" s="156" t="s">
        <v>382</v>
      </c>
      <c r="U447" s="156">
        <v>0</v>
      </c>
      <c r="V447" s="156">
        <f t="shared" si="125"/>
        <v>0</v>
      </c>
      <c r="W447" s="156"/>
      <c r="X447" s="156" t="s">
        <v>383</v>
      </c>
      <c r="Y447" s="147"/>
      <c r="Z447" s="147"/>
      <c r="AA447" s="147"/>
      <c r="AB447" s="147"/>
      <c r="AC447" s="147"/>
      <c r="AD447" s="147"/>
      <c r="AE447" s="147"/>
      <c r="AF447" s="147" t="s">
        <v>384</v>
      </c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</row>
    <row r="448" spans="1:59" outlineLevel="1" x14ac:dyDescent="0.2">
      <c r="A448" s="176">
        <v>413</v>
      </c>
      <c r="B448" s="177" t="s">
        <v>3043</v>
      </c>
      <c r="C448" s="186" t="s">
        <v>4307</v>
      </c>
      <c r="D448" s="178" t="s">
        <v>1957</v>
      </c>
      <c r="E448" s="179">
        <v>2</v>
      </c>
      <c r="F448" s="174"/>
      <c r="G448" s="181">
        <f t="shared" si="119"/>
        <v>0</v>
      </c>
      <c r="H448" s="157">
        <v>0</v>
      </c>
      <c r="I448" s="156">
        <f t="shared" si="120"/>
        <v>0</v>
      </c>
      <c r="J448" s="157">
        <v>3150</v>
      </c>
      <c r="K448" s="156">
        <f t="shared" si="121"/>
        <v>6300</v>
      </c>
      <c r="L448" s="156">
        <v>15</v>
      </c>
      <c r="M448" s="156">
        <f t="shared" si="122"/>
        <v>0</v>
      </c>
      <c r="N448" s="156">
        <v>0</v>
      </c>
      <c r="O448" s="156">
        <f t="shared" si="123"/>
        <v>0</v>
      </c>
      <c r="P448" s="156">
        <v>0</v>
      </c>
      <c r="Q448" s="156">
        <f t="shared" si="124"/>
        <v>0</v>
      </c>
      <c r="R448" s="156"/>
      <c r="S448" s="156" t="s">
        <v>485</v>
      </c>
      <c r="T448" s="156" t="s">
        <v>382</v>
      </c>
      <c r="U448" s="156">
        <v>0</v>
      </c>
      <c r="V448" s="156">
        <f t="shared" si="125"/>
        <v>0</v>
      </c>
      <c r="W448" s="156"/>
      <c r="X448" s="156" t="s">
        <v>383</v>
      </c>
      <c r="Y448" s="147"/>
      <c r="Z448" s="147"/>
      <c r="AA448" s="147"/>
      <c r="AB448" s="147"/>
      <c r="AC448" s="147"/>
      <c r="AD448" s="147"/>
      <c r="AE448" s="147"/>
      <c r="AF448" s="147" t="s">
        <v>384</v>
      </c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</row>
    <row r="449" spans="1:59" ht="33.75" outlineLevel="1" x14ac:dyDescent="0.2">
      <c r="A449" s="176">
        <v>414</v>
      </c>
      <c r="B449" s="177" t="s">
        <v>3045</v>
      </c>
      <c r="C449" s="186" t="s">
        <v>4308</v>
      </c>
      <c r="D449" s="178" t="s">
        <v>4309</v>
      </c>
      <c r="E449" s="179">
        <v>10</v>
      </c>
      <c r="F449" s="174"/>
      <c r="G449" s="181">
        <f t="shared" si="119"/>
        <v>0</v>
      </c>
      <c r="H449" s="157">
        <v>0</v>
      </c>
      <c r="I449" s="156">
        <f t="shared" si="120"/>
        <v>0</v>
      </c>
      <c r="J449" s="157">
        <v>2415</v>
      </c>
      <c r="K449" s="156">
        <f t="shared" si="121"/>
        <v>24150</v>
      </c>
      <c r="L449" s="156">
        <v>15</v>
      </c>
      <c r="M449" s="156">
        <f t="shared" si="122"/>
        <v>0</v>
      </c>
      <c r="N449" s="156">
        <v>0</v>
      </c>
      <c r="O449" s="156">
        <f t="shared" si="123"/>
        <v>0</v>
      </c>
      <c r="P449" s="156">
        <v>0</v>
      </c>
      <c r="Q449" s="156">
        <f t="shared" si="124"/>
        <v>0</v>
      </c>
      <c r="R449" s="156"/>
      <c r="S449" s="156" t="s">
        <v>485</v>
      </c>
      <c r="T449" s="156" t="s">
        <v>382</v>
      </c>
      <c r="U449" s="156">
        <v>0</v>
      </c>
      <c r="V449" s="156">
        <f t="shared" si="125"/>
        <v>0</v>
      </c>
      <c r="W449" s="156"/>
      <c r="X449" s="156" t="s">
        <v>383</v>
      </c>
      <c r="Y449" s="147"/>
      <c r="Z449" s="147"/>
      <c r="AA449" s="147"/>
      <c r="AB449" s="147"/>
      <c r="AC449" s="147"/>
      <c r="AD449" s="147"/>
      <c r="AE449" s="147"/>
      <c r="AF449" s="147" t="s">
        <v>384</v>
      </c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</row>
    <row r="450" spans="1:59" ht="33.75" outlineLevel="1" x14ac:dyDescent="0.2">
      <c r="A450" s="176">
        <v>415</v>
      </c>
      <c r="B450" s="177" t="s">
        <v>4314</v>
      </c>
      <c r="C450" s="186" t="s">
        <v>4315</v>
      </c>
      <c r="D450" s="178" t="s">
        <v>4309</v>
      </c>
      <c r="E450" s="179">
        <v>15</v>
      </c>
      <c r="F450" s="174"/>
      <c r="G450" s="181">
        <f t="shared" si="119"/>
        <v>0</v>
      </c>
      <c r="H450" s="157">
        <v>0</v>
      </c>
      <c r="I450" s="156">
        <f t="shared" si="120"/>
        <v>0</v>
      </c>
      <c r="J450" s="157">
        <v>2835</v>
      </c>
      <c r="K450" s="156">
        <f t="shared" si="121"/>
        <v>42525</v>
      </c>
      <c r="L450" s="156">
        <v>15</v>
      </c>
      <c r="M450" s="156">
        <f t="shared" si="122"/>
        <v>0</v>
      </c>
      <c r="N450" s="156">
        <v>0</v>
      </c>
      <c r="O450" s="156">
        <f t="shared" si="123"/>
        <v>0</v>
      </c>
      <c r="P450" s="156">
        <v>0</v>
      </c>
      <c r="Q450" s="156">
        <f t="shared" si="124"/>
        <v>0</v>
      </c>
      <c r="R450" s="156"/>
      <c r="S450" s="156" t="s">
        <v>485</v>
      </c>
      <c r="T450" s="156" t="s">
        <v>382</v>
      </c>
      <c r="U450" s="156">
        <v>0</v>
      </c>
      <c r="V450" s="156">
        <f t="shared" si="125"/>
        <v>0</v>
      </c>
      <c r="W450" s="156"/>
      <c r="X450" s="156" t="s">
        <v>383</v>
      </c>
      <c r="Y450" s="147"/>
      <c r="Z450" s="147"/>
      <c r="AA450" s="147"/>
      <c r="AB450" s="147"/>
      <c r="AC450" s="147"/>
      <c r="AD450" s="147"/>
      <c r="AE450" s="147"/>
      <c r="AF450" s="147" t="s">
        <v>384</v>
      </c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</row>
    <row r="451" spans="1:59" ht="22.5" outlineLevel="1" x14ac:dyDescent="0.2">
      <c r="A451" s="176">
        <v>416</v>
      </c>
      <c r="B451" s="177" t="s">
        <v>4316</v>
      </c>
      <c r="C451" s="186" t="s">
        <v>4310</v>
      </c>
      <c r="D451" s="178" t="s">
        <v>4309</v>
      </c>
      <c r="E451" s="179">
        <v>25</v>
      </c>
      <c r="F451" s="174"/>
      <c r="G451" s="181">
        <f t="shared" si="119"/>
        <v>0</v>
      </c>
      <c r="H451" s="157">
        <v>0</v>
      </c>
      <c r="I451" s="156">
        <f t="shared" si="120"/>
        <v>0</v>
      </c>
      <c r="J451" s="157">
        <v>340</v>
      </c>
      <c r="K451" s="156">
        <f t="shared" si="121"/>
        <v>8500</v>
      </c>
      <c r="L451" s="156">
        <v>15</v>
      </c>
      <c r="M451" s="156">
        <f t="shared" si="122"/>
        <v>0</v>
      </c>
      <c r="N451" s="156">
        <v>0</v>
      </c>
      <c r="O451" s="156">
        <f t="shared" si="123"/>
        <v>0</v>
      </c>
      <c r="P451" s="156">
        <v>0</v>
      </c>
      <c r="Q451" s="156">
        <f t="shared" si="124"/>
        <v>0</v>
      </c>
      <c r="R451" s="156"/>
      <c r="S451" s="156" t="s">
        <v>485</v>
      </c>
      <c r="T451" s="156" t="s">
        <v>382</v>
      </c>
      <c r="U451" s="156">
        <v>0</v>
      </c>
      <c r="V451" s="156">
        <f t="shared" si="125"/>
        <v>0</v>
      </c>
      <c r="W451" s="156"/>
      <c r="X451" s="156" t="s">
        <v>383</v>
      </c>
      <c r="Y451" s="147"/>
      <c r="Z451" s="147"/>
      <c r="AA451" s="147"/>
      <c r="AB451" s="147"/>
      <c r="AC451" s="147"/>
      <c r="AD451" s="147"/>
      <c r="AE451" s="147"/>
      <c r="AF451" s="147" t="s">
        <v>384</v>
      </c>
      <c r="AG451" s="147"/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</row>
    <row r="452" spans="1:59" ht="33.75" outlineLevel="1" x14ac:dyDescent="0.2">
      <c r="A452" s="176">
        <v>417</v>
      </c>
      <c r="B452" s="177" t="s">
        <v>4317</v>
      </c>
      <c r="C452" s="186" t="s">
        <v>4311</v>
      </c>
      <c r="D452" s="178" t="s">
        <v>1957</v>
      </c>
      <c r="E452" s="179">
        <v>2</v>
      </c>
      <c r="F452" s="174"/>
      <c r="G452" s="181">
        <f t="shared" si="119"/>
        <v>0</v>
      </c>
      <c r="H452" s="157">
        <v>0</v>
      </c>
      <c r="I452" s="156">
        <f t="shared" si="120"/>
        <v>0</v>
      </c>
      <c r="J452" s="157">
        <v>7500</v>
      </c>
      <c r="K452" s="156">
        <f t="shared" si="121"/>
        <v>15000</v>
      </c>
      <c r="L452" s="156">
        <v>15</v>
      </c>
      <c r="M452" s="156">
        <f t="shared" si="122"/>
        <v>0</v>
      </c>
      <c r="N452" s="156">
        <v>0</v>
      </c>
      <c r="O452" s="156">
        <f t="shared" si="123"/>
        <v>0</v>
      </c>
      <c r="P452" s="156">
        <v>0</v>
      </c>
      <c r="Q452" s="156">
        <f t="shared" si="124"/>
        <v>0</v>
      </c>
      <c r="R452" s="156"/>
      <c r="S452" s="156" t="s">
        <v>485</v>
      </c>
      <c r="T452" s="156" t="s">
        <v>382</v>
      </c>
      <c r="U452" s="156">
        <v>0</v>
      </c>
      <c r="V452" s="156">
        <f t="shared" si="125"/>
        <v>0</v>
      </c>
      <c r="W452" s="156"/>
      <c r="X452" s="156" t="s">
        <v>383</v>
      </c>
      <c r="Y452" s="147"/>
      <c r="Z452" s="147"/>
      <c r="AA452" s="147"/>
      <c r="AB452" s="147"/>
      <c r="AC452" s="147"/>
      <c r="AD452" s="147"/>
      <c r="AE452" s="147"/>
      <c r="AF452" s="147" t="s">
        <v>384</v>
      </c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</row>
    <row r="453" spans="1:59" ht="56.25" outlineLevel="1" x14ac:dyDescent="0.2">
      <c r="A453" s="176">
        <v>418</v>
      </c>
      <c r="B453" s="177" t="s">
        <v>4318</v>
      </c>
      <c r="C453" s="186" t="s">
        <v>4319</v>
      </c>
      <c r="D453" s="178" t="s">
        <v>1957</v>
      </c>
      <c r="E453" s="179">
        <v>1</v>
      </c>
      <c r="F453" s="174"/>
      <c r="G453" s="181">
        <f t="shared" si="119"/>
        <v>0</v>
      </c>
      <c r="H453" s="157">
        <v>0</v>
      </c>
      <c r="I453" s="156">
        <f t="shared" si="120"/>
        <v>0</v>
      </c>
      <c r="J453" s="157">
        <v>29850</v>
      </c>
      <c r="K453" s="156">
        <f t="shared" si="121"/>
        <v>29850</v>
      </c>
      <c r="L453" s="156">
        <v>15</v>
      </c>
      <c r="M453" s="156">
        <f t="shared" si="122"/>
        <v>0</v>
      </c>
      <c r="N453" s="156">
        <v>0</v>
      </c>
      <c r="O453" s="156">
        <f t="shared" si="123"/>
        <v>0</v>
      </c>
      <c r="P453" s="156">
        <v>0</v>
      </c>
      <c r="Q453" s="156">
        <f t="shared" si="124"/>
        <v>0</v>
      </c>
      <c r="R453" s="156"/>
      <c r="S453" s="156" t="s">
        <v>485</v>
      </c>
      <c r="T453" s="156" t="s">
        <v>382</v>
      </c>
      <c r="U453" s="156">
        <v>0</v>
      </c>
      <c r="V453" s="156">
        <f t="shared" si="125"/>
        <v>0</v>
      </c>
      <c r="W453" s="156"/>
      <c r="X453" s="156" t="s">
        <v>383</v>
      </c>
      <c r="Y453" s="147"/>
      <c r="Z453" s="147"/>
      <c r="AA453" s="147"/>
      <c r="AB453" s="147"/>
      <c r="AC453" s="147"/>
      <c r="AD453" s="147"/>
      <c r="AE453" s="147"/>
      <c r="AF453" s="147" t="s">
        <v>384</v>
      </c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</row>
    <row r="454" spans="1:59" ht="33.75" outlineLevel="1" x14ac:dyDescent="0.2">
      <c r="A454" s="176">
        <v>419</v>
      </c>
      <c r="B454" s="177" t="s">
        <v>4320</v>
      </c>
      <c r="C454" s="186" t="s">
        <v>4305</v>
      </c>
      <c r="D454" s="178" t="s">
        <v>1957</v>
      </c>
      <c r="E454" s="179">
        <v>1</v>
      </c>
      <c r="F454" s="174"/>
      <c r="G454" s="181">
        <f t="shared" si="119"/>
        <v>0</v>
      </c>
      <c r="H454" s="157">
        <v>0</v>
      </c>
      <c r="I454" s="156">
        <f t="shared" si="120"/>
        <v>0</v>
      </c>
      <c r="J454" s="157">
        <v>30300</v>
      </c>
      <c r="K454" s="156">
        <f t="shared" si="121"/>
        <v>30300</v>
      </c>
      <c r="L454" s="156">
        <v>15</v>
      </c>
      <c r="M454" s="156">
        <f t="shared" si="122"/>
        <v>0</v>
      </c>
      <c r="N454" s="156">
        <v>0</v>
      </c>
      <c r="O454" s="156">
        <f t="shared" si="123"/>
        <v>0</v>
      </c>
      <c r="P454" s="156">
        <v>0</v>
      </c>
      <c r="Q454" s="156">
        <f t="shared" si="124"/>
        <v>0</v>
      </c>
      <c r="R454" s="156"/>
      <c r="S454" s="156" t="s">
        <v>485</v>
      </c>
      <c r="T454" s="156" t="s">
        <v>382</v>
      </c>
      <c r="U454" s="156">
        <v>0</v>
      </c>
      <c r="V454" s="156">
        <f t="shared" si="125"/>
        <v>0</v>
      </c>
      <c r="W454" s="156"/>
      <c r="X454" s="156" t="s">
        <v>383</v>
      </c>
      <c r="Y454" s="147"/>
      <c r="Z454" s="147"/>
      <c r="AA454" s="147"/>
      <c r="AB454" s="147"/>
      <c r="AC454" s="147"/>
      <c r="AD454" s="147"/>
      <c r="AE454" s="147"/>
      <c r="AF454" s="147" t="s">
        <v>384</v>
      </c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</row>
    <row r="455" spans="1:59" outlineLevel="1" x14ac:dyDescent="0.2">
      <c r="A455" s="176">
        <v>420</v>
      </c>
      <c r="B455" s="177" t="s">
        <v>4321</v>
      </c>
      <c r="C455" s="186" t="s">
        <v>4307</v>
      </c>
      <c r="D455" s="178" t="s">
        <v>1957</v>
      </c>
      <c r="E455" s="179">
        <v>1</v>
      </c>
      <c r="F455" s="174"/>
      <c r="G455" s="181">
        <f t="shared" si="119"/>
        <v>0</v>
      </c>
      <c r="H455" s="157">
        <v>0</v>
      </c>
      <c r="I455" s="156">
        <f t="shared" si="120"/>
        <v>0</v>
      </c>
      <c r="J455" s="157">
        <v>3000</v>
      </c>
      <c r="K455" s="156">
        <f t="shared" si="121"/>
        <v>3000</v>
      </c>
      <c r="L455" s="156">
        <v>15</v>
      </c>
      <c r="M455" s="156">
        <f t="shared" si="122"/>
        <v>0</v>
      </c>
      <c r="N455" s="156">
        <v>0</v>
      </c>
      <c r="O455" s="156">
        <f t="shared" si="123"/>
        <v>0</v>
      </c>
      <c r="P455" s="156">
        <v>0</v>
      </c>
      <c r="Q455" s="156">
        <f t="shared" si="124"/>
        <v>0</v>
      </c>
      <c r="R455" s="156"/>
      <c r="S455" s="156" t="s">
        <v>485</v>
      </c>
      <c r="T455" s="156" t="s">
        <v>382</v>
      </c>
      <c r="U455" s="156">
        <v>0</v>
      </c>
      <c r="V455" s="156">
        <f t="shared" si="125"/>
        <v>0</v>
      </c>
      <c r="W455" s="156"/>
      <c r="X455" s="156" t="s">
        <v>383</v>
      </c>
      <c r="Y455" s="147"/>
      <c r="Z455" s="147"/>
      <c r="AA455" s="147"/>
      <c r="AB455" s="147"/>
      <c r="AC455" s="147"/>
      <c r="AD455" s="147"/>
      <c r="AE455" s="147"/>
      <c r="AF455" s="147" t="s">
        <v>384</v>
      </c>
      <c r="AG455" s="147"/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</row>
    <row r="456" spans="1:59" ht="33.75" outlineLevel="1" x14ac:dyDescent="0.2">
      <c r="A456" s="176">
        <v>421</v>
      </c>
      <c r="B456" s="177" t="s">
        <v>4322</v>
      </c>
      <c r="C456" s="186" t="s">
        <v>4323</v>
      </c>
      <c r="D456" s="178" t="s">
        <v>4309</v>
      </c>
      <c r="E456" s="179">
        <v>17</v>
      </c>
      <c r="F456" s="174"/>
      <c r="G456" s="181">
        <f t="shared" si="119"/>
        <v>0</v>
      </c>
      <c r="H456" s="157">
        <v>0</v>
      </c>
      <c r="I456" s="156">
        <f t="shared" si="120"/>
        <v>0</v>
      </c>
      <c r="J456" s="157">
        <v>1900</v>
      </c>
      <c r="K456" s="156">
        <f t="shared" si="121"/>
        <v>32300</v>
      </c>
      <c r="L456" s="156">
        <v>15</v>
      </c>
      <c r="M456" s="156">
        <f t="shared" si="122"/>
        <v>0</v>
      </c>
      <c r="N456" s="156">
        <v>0</v>
      </c>
      <c r="O456" s="156">
        <f t="shared" si="123"/>
        <v>0</v>
      </c>
      <c r="P456" s="156">
        <v>0</v>
      </c>
      <c r="Q456" s="156">
        <f t="shared" si="124"/>
        <v>0</v>
      </c>
      <c r="R456" s="156"/>
      <c r="S456" s="156" t="s">
        <v>485</v>
      </c>
      <c r="T456" s="156" t="s">
        <v>382</v>
      </c>
      <c r="U456" s="156">
        <v>0</v>
      </c>
      <c r="V456" s="156">
        <f t="shared" si="125"/>
        <v>0</v>
      </c>
      <c r="W456" s="156"/>
      <c r="X456" s="156" t="s">
        <v>383</v>
      </c>
      <c r="Y456" s="147"/>
      <c r="Z456" s="147"/>
      <c r="AA456" s="147"/>
      <c r="AB456" s="147"/>
      <c r="AC456" s="147"/>
      <c r="AD456" s="147"/>
      <c r="AE456" s="147"/>
      <c r="AF456" s="147" t="s">
        <v>384</v>
      </c>
      <c r="AG456" s="147"/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</row>
    <row r="457" spans="1:59" ht="22.5" outlineLevel="1" x14ac:dyDescent="0.2">
      <c r="A457" s="176">
        <v>422</v>
      </c>
      <c r="B457" s="177" t="s">
        <v>4324</v>
      </c>
      <c r="C457" s="186" t="s">
        <v>4325</v>
      </c>
      <c r="D457" s="178" t="s">
        <v>4309</v>
      </c>
      <c r="E457" s="179">
        <v>17</v>
      </c>
      <c r="F457" s="174"/>
      <c r="G457" s="181">
        <f t="shared" si="119"/>
        <v>0</v>
      </c>
      <c r="H457" s="157">
        <v>0</v>
      </c>
      <c r="I457" s="156">
        <f t="shared" si="120"/>
        <v>0</v>
      </c>
      <c r="J457" s="157">
        <v>320</v>
      </c>
      <c r="K457" s="156">
        <f t="shared" si="121"/>
        <v>5440</v>
      </c>
      <c r="L457" s="156">
        <v>15</v>
      </c>
      <c r="M457" s="156">
        <f t="shared" si="122"/>
        <v>0</v>
      </c>
      <c r="N457" s="156">
        <v>0</v>
      </c>
      <c r="O457" s="156">
        <f t="shared" si="123"/>
        <v>0</v>
      </c>
      <c r="P457" s="156">
        <v>0</v>
      </c>
      <c r="Q457" s="156">
        <f t="shared" si="124"/>
        <v>0</v>
      </c>
      <c r="R457" s="156"/>
      <c r="S457" s="156" t="s">
        <v>485</v>
      </c>
      <c r="T457" s="156" t="s">
        <v>382</v>
      </c>
      <c r="U457" s="156">
        <v>0</v>
      </c>
      <c r="V457" s="156">
        <f t="shared" si="125"/>
        <v>0</v>
      </c>
      <c r="W457" s="156"/>
      <c r="X457" s="156" t="s">
        <v>383</v>
      </c>
      <c r="Y457" s="147"/>
      <c r="Z457" s="147"/>
      <c r="AA457" s="147"/>
      <c r="AB457" s="147"/>
      <c r="AC457" s="147"/>
      <c r="AD457" s="147"/>
      <c r="AE457" s="147"/>
      <c r="AF457" s="147" t="s">
        <v>384</v>
      </c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</row>
    <row r="458" spans="1:59" ht="33.75" outlineLevel="1" x14ac:dyDescent="0.2">
      <c r="A458" s="176">
        <v>423</v>
      </c>
      <c r="B458" s="177" t="s">
        <v>4326</v>
      </c>
      <c r="C458" s="186" t="s">
        <v>4311</v>
      </c>
      <c r="D458" s="178" t="s">
        <v>1957</v>
      </c>
      <c r="E458" s="179">
        <v>1</v>
      </c>
      <c r="F458" s="174"/>
      <c r="G458" s="181">
        <f t="shared" si="119"/>
        <v>0</v>
      </c>
      <c r="H458" s="157">
        <v>0</v>
      </c>
      <c r="I458" s="156">
        <f t="shared" si="120"/>
        <v>0</v>
      </c>
      <c r="J458" s="157">
        <v>7500</v>
      </c>
      <c r="K458" s="156">
        <f t="shared" si="121"/>
        <v>7500</v>
      </c>
      <c r="L458" s="156">
        <v>15</v>
      </c>
      <c r="M458" s="156">
        <f t="shared" si="122"/>
        <v>0</v>
      </c>
      <c r="N458" s="156">
        <v>0</v>
      </c>
      <c r="O458" s="156">
        <f t="shared" si="123"/>
        <v>0</v>
      </c>
      <c r="P458" s="156">
        <v>0</v>
      </c>
      <c r="Q458" s="156">
        <f t="shared" si="124"/>
        <v>0</v>
      </c>
      <c r="R458" s="156"/>
      <c r="S458" s="156" t="s">
        <v>485</v>
      </c>
      <c r="T458" s="156" t="s">
        <v>382</v>
      </c>
      <c r="U458" s="156">
        <v>0</v>
      </c>
      <c r="V458" s="156">
        <f t="shared" si="125"/>
        <v>0</v>
      </c>
      <c r="W458" s="156"/>
      <c r="X458" s="156" t="s">
        <v>383</v>
      </c>
      <c r="Y458" s="147"/>
      <c r="Z458" s="147"/>
      <c r="AA458" s="147"/>
      <c r="AB458" s="147"/>
      <c r="AC458" s="147"/>
      <c r="AD458" s="147"/>
      <c r="AE458" s="147"/>
      <c r="AF458" s="147" t="s">
        <v>384</v>
      </c>
      <c r="AG458" s="147"/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</row>
    <row r="459" spans="1:59" ht="56.25" outlineLevel="1" x14ac:dyDescent="0.2">
      <c r="A459" s="176">
        <v>424</v>
      </c>
      <c r="B459" s="177" t="s">
        <v>4327</v>
      </c>
      <c r="C459" s="186" t="s">
        <v>4328</v>
      </c>
      <c r="D459" s="178" t="s">
        <v>1957</v>
      </c>
      <c r="E459" s="179">
        <v>3</v>
      </c>
      <c r="F459" s="174"/>
      <c r="G459" s="181">
        <f t="shared" si="119"/>
        <v>0</v>
      </c>
      <c r="H459" s="157">
        <v>0</v>
      </c>
      <c r="I459" s="156">
        <f t="shared" si="120"/>
        <v>0</v>
      </c>
      <c r="J459" s="157">
        <v>128200</v>
      </c>
      <c r="K459" s="156">
        <f t="shared" si="121"/>
        <v>384600</v>
      </c>
      <c r="L459" s="156">
        <v>15</v>
      </c>
      <c r="M459" s="156">
        <f t="shared" si="122"/>
        <v>0</v>
      </c>
      <c r="N459" s="156">
        <v>0</v>
      </c>
      <c r="O459" s="156">
        <f t="shared" si="123"/>
        <v>0</v>
      </c>
      <c r="P459" s="156">
        <v>0</v>
      </c>
      <c r="Q459" s="156">
        <f t="shared" si="124"/>
        <v>0</v>
      </c>
      <c r="R459" s="156"/>
      <c r="S459" s="156" t="s">
        <v>485</v>
      </c>
      <c r="T459" s="156" t="s">
        <v>382</v>
      </c>
      <c r="U459" s="156">
        <v>0</v>
      </c>
      <c r="V459" s="156">
        <f t="shared" si="125"/>
        <v>0</v>
      </c>
      <c r="W459" s="156"/>
      <c r="X459" s="156" t="s">
        <v>383</v>
      </c>
      <c r="Y459" s="147"/>
      <c r="Z459" s="147"/>
      <c r="AA459" s="147"/>
      <c r="AB459" s="147"/>
      <c r="AC459" s="147"/>
      <c r="AD459" s="147"/>
      <c r="AE459" s="147"/>
      <c r="AF459" s="147" t="s">
        <v>384</v>
      </c>
      <c r="AG459" s="147"/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</row>
    <row r="460" spans="1:59" ht="33.75" outlineLevel="1" x14ac:dyDescent="0.2">
      <c r="A460" s="176">
        <v>425</v>
      </c>
      <c r="B460" s="177" t="s">
        <v>4329</v>
      </c>
      <c r="C460" s="186" t="s">
        <v>4305</v>
      </c>
      <c r="D460" s="178" t="s">
        <v>1957</v>
      </c>
      <c r="E460" s="179">
        <v>3</v>
      </c>
      <c r="F460" s="174"/>
      <c r="G460" s="181">
        <f t="shared" si="119"/>
        <v>0</v>
      </c>
      <c r="H460" s="157">
        <v>0</v>
      </c>
      <c r="I460" s="156">
        <f t="shared" si="120"/>
        <v>0</v>
      </c>
      <c r="J460" s="157">
        <v>30300</v>
      </c>
      <c r="K460" s="156">
        <f t="shared" si="121"/>
        <v>90900</v>
      </c>
      <c r="L460" s="156">
        <v>15</v>
      </c>
      <c r="M460" s="156">
        <f t="shared" si="122"/>
        <v>0</v>
      </c>
      <c r="N460" s="156">
        <v>0</v>
      </c>
      <c r="O460" s="156">
        <f t="shared" si="123"/>
        <v>0</v>
      </c>
      <c r="P460" s="156">
        <v>0</v>
      </c>
      <c r="Q460" s="156">
        <f t="shared" si="124"/>
        <v>0</v>
      </c>
      <c r="R460" s="156"/>
      <c r="S460" s="156" t="s">
        <v>485</v>
      </c>
      <c r="T460" s="156" t="s">
        <v>382</v>
      </c>
      <c r="U460" s="156">
        <v>0</v>
      </c>
      <c r="V460" s="156">
        <f t="shared" si="125"/>
        <v>0</v>
      </c>
      <c r="W460" s="156"/>
      <c r="X460" s="156" t="s">
        <v>383</v>
      </c>
      <c r="Y460" s="147"/>
      <c r="Z460" s="147"/>
      <c r="AA460" s="147"/>
      <c r="AB460" s="147"/>
      <c r="AC460" s="147"/>
      <c r="AD460" s="147"/>
      <c r="AE460" s="147"/>
      <c r="AF460" s="147" t="s">
        <v>384</v>
      </c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</row>
    <row r="461" spans="1:59" outlineLevel="1" x14ac:dyDescent="0.2">
      <c r="A461" s="176">
        <v>426</v>
      </c>
      <c r="B461" s="177" t="s">
        <v>4330</v>
      </c>
      <c r="C461" s="186" t="s">
        <v>4307</v>
      </c>
      <c r="D461" s="178" t="s">
        <v>1957</v>
      </c>
      <c r="E461" s="179">
        <v>3</v>
      </c>
      <c r="F461" s="174"/>
      <c r="G461" s="181">
        <f t="shared" si="119"/>
        <v>0</v>
      </c>
      <c r="H461" s="157">
        <v>0</v>
      </c>
      <c r="I461" s="156">
        <f t="shared" si="120"/>
        <v>0</v>
      </c>
      <c r="J461" s="157">
        <v>3000</v>
      </c>
      <c r="K461" s="156">
        <f t="shared" si="121"/>
        <v>9000</v>
      </c>
      <c r="L461" s="156">
        <v>15</v>
      </c>
      <c r="M461" s="156">
        <f t="shared" si="122"/>
        <v>0</v>
      </c>
      <c r="N461" s="156">
        <v>0</v>
      </c>
      <c r="O461" s="156">
        <f t="shared" si="123"/>
        <v>0</v>
      </c>
      <c r="P461" s="156">
        <v>0</v>
      </c>
      <c r="Q461" s="156">
        <f t="shared" si="124"/>
        <v>0</v>
      </c>
      <c r="R461" s="156"/>
      <c r="S461" s="156" t="s">
        <v>485</v>
      </c>
      <c r="T461" s="156" t="s">
        <v>382</v>
      </c>
      <c r="U461" s="156">
        <v>0</v>
      </c>
      <c r="V461" s="156">
        <f t="shared" si="125"/>
        <v>0</v>
      </c>
      <c r="W461" s="156"/>
      <c r="X461" s="156" t="s">
        <v>383</v>
      </c>
      <c r="Y461" s="147"/>
      <c r="Z461" s="147"/>
      <c r="AA461" s="147"/>
      <c r="AB461" s="147"/>
      <c r="AC461" s="147"/>
      <c r="AD461" s="147"/>
      <c r="AE461" s="147"/>
      <c r="AF461" s="147" t="s">
        <v>384</v>
      </c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</row>
    <row r="462" spans="1:59" ht="33.75" outlineLevel="1" x14ac:dyDescent="0.2">
      <c r="A462" s="176">
        <v>427</v>
      </c>
      <c r="B462" s="177" t="s">
        <v>4331</v>
      </c>
      <c r="C462" s="186" t="s">
        <v>4315</v>
      </c>
      <c r="D462" s="178" t="s">
        <v>4309</v>
      </c>
      <c r="E462" s="179">
        <v>30</v>
      </c>
      <c r="F462" s="174"/>
      <c r="G462" s="181">
        <f t="shared" si="119"/>
        <v>0</v>
      </c>
      <c r="H462" s="157">
        <v>0</v>
      </c>
      <c r="I462" s="156">
        <f t="shared" si="120"/>
        <v>0</v>
      </c>
      <c r="J462" s="157">
        <v>2700</v>
      </c>
      <c r="K462" s="156">
        <f t="shared" si="121"/>
        <v>81000</v>
      </c>
      <c r="L462" s="156">
        <v>15</v>
      </c>
      <c r="M462" s="156">
        <f t="shared" si="122"/>
        <v>0</v>
      </c>
      <c r="N462" s="156">
        <v>0</v>
      </c>
      <c r="O462" s="156">
        <f t="shared" si="123"/>
        <v>0</v>
      </c>
      <c r="P462" s="156">
        <v>0</v>
      </c>
      <c r="Q462" s="156">
        <f t="shared" si="124"/>
        <v>0</v>
      </c>
      <c r="R462" s="156"/>
      <c r="S462" s="156" t="s">
        <v>485</v>
      </c>
      <c r="T462" s="156" t="s">
        <v>382</v>
      </c>
      <c r="U462" s="156">
        <v>0</v>
      </c>
      <c r="V462" s="156">
        <f t="shared" si="125"/>
        <v>0</v>
      </c>
      <c r="W462" s="156"/>
      <c r="X462" s="156" t="s">
        <v>383</v>
      </c>
      <c r="Y462" s="147"/>
      <c r="Z462" s="147"/>
      <c r="AA462" s="147"/>
      <c r="AB462" s="147"/>
      <c r="AC462" s="147"/>
      <c r="AD462" s="147"/>
      <c r="AE462" s="147"/>
      <c r="AF462" s="147" t="s">
        <v>384</v>
      </c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</row>
    <row r="463" spans="1:59" ht="22.5" outlineLevel="1" x14ac:dyDescent="0.2">
      <c r="A463" s="176">
        <v>428</v>
      </c>
      <c r="B463" s="177" t="s">
        <v>4332</v>
      </c>
      <c r="C463" s="186" t="s">
        <v>4310</v>
      </c>
      <c r="D463" s="178" t="s">
        <v>4309</v>
      </c>
      <c r="E463" s="179">
        <v>20</v>
      </c>
      <c r="F463" s="174"/>
      <c r="G463" s="181">
        <f t="shared" si="119"/>
        <v>0</v>
      </c>
      <c r="H463" s="157">
        <v>0</v>
      </c>
      <c r="I463" s="156">
        <f t="shared" si="120"/>
        <v>0</v>
      </c>
      <c r="J463" s="157">
        <v>340</v>
      </c>
      <c r="K463" s="156">
        <f t="shared" si="121"/>
        <v>6800</v>
      </c>
      <c r="L463" s="156">
        <v>15</v>
      </c>
      <c r="M463" s="156">
        <f t="shared" si="122"/>
        <v>0</v>
      </c>
      <c r="N463" s="156">
        <v>0</v>
      </c>
      <c r="O463" s="156">
        <f t="shared" si="123"/>
        <v>0</v>
      </c>
      <c r="P463" s="156">
        <v>0</v>
      </c>
      <c r="Q463" s="156">
        <f t="shared" si="124"/>
        <v>0</v>
      </c>
      <c r="R463" s="156"/>
      <c r="S463" s="156" t="s">
        <v>485</v>
      </c>
      <c r="T463" s="156" t="s">
        <v>382</v>
      </c>
      <c r="U463" s="156">
        <v>0</v>
      </c>
      <c r="V463" s="156">
        <f t="shared" si="125"/>
        <v>0</v>
      </c>
      <c r="W463" s="156"/>
      <c r="X463" s="156" t="s">
        <v>383</v>
      </c>
      <c r="Y463" s="147"/>
      <c r="Z463" s="147"/>
      <c r="AA463" s="147"/>
      <c r="AB463" s="147"/>
      <c r="AC463" s="147"/>
      <c r="AD463" s="147"/>
      <c r="AE463" s="147"/>
      <c r="AF463" s="147" t="s">
        <v>384</v>
      </c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</row>
    <row r="464" spans="1:59" ht="33.75" outlineLevel="1" x14ac:dyDescent="0.2">
      <c r="A464" s="176">
        <v>429</v>
      </c>
      <c r="B464" s="177" t="s">
        <v>4333</v>
      </c>
      <c r="C464" s="186" t="s">
        <v>4311</v>
      </c>
      <c r="D464" s="178" t="s">
        <v>1957</v>
      </c>
      <c r="E464" s="179">
        <v>3</v>
      </c>
      <c r="F464" s="174"/>
      <c r="G464" s="181">
        <f t="shared" si="119"/>
        <v>0</v>
      </c>
      <c r="H464" s="157">
        <v>0</v>
      </c>
      <c r="I464" s="156">
        <f t="shared" si="120"/>
        <v>0</v>
      </c>
      <c r="J464" s="157">
        <v>7500</v>
      </c>
      <c r="K464" s="156">
        <f t="shared" si="121"/>
        <v>22500</v>
      </c>
      <c r="L464" s="156">
        <v>15</v>
      </c>
      <c r="M464" s="156">
        <f t="shared" si="122"/>
        <v>0</v>
      </c>
      <c r="N464" s="156">
        <v>0</v>
      </c>
      <c r="O464" s="156">
        <f t="shared" si="123"/>
        <v>0</v>
      </c>
      <c r="P464" s="156">
        <v>0</v>
      </c>
      <c r="Q464" s="156">
        <f t="shared" si="124"/>
        <v>0</v>
      </c>
      <c r="R464" s="156"/>
      <c r="S464" s="156" t="s">
        <v>485</v>
      </c>
      <c r="T464" s="156" t="s">
        <v>382</v>
      </c>
      <c r="U464" s="156">
        <v>0</v>
      </c>
      <c r="V464" s="156">
        <f t="shared" si="125"/>
        <v>0</v>
      </c>
      <c r="W464" s="156"/>
      <c r="X464" s="156" t="s">
        <v>383</v>
      </c>
      <c r="Y464" s="147"/>
      <c r="Z464" s="147"/>
      <c r="AA464" s="147"/>
      <c r="AB464" s="147"/>
      <c r="AC464" s="147"/>
      <c r="AD464" s="147"/>
      <c r="AE464" s="147"/>
      <c r="AF464" s="147" t="s">
        <v>384</v>
      </c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</row>
    <row r="465" spans="1:59" x14ac:dyDescent="0.2">
      <c r="A465" s="164" t="s">
        <v>376</v>
      </c>
      <c r="B465" s="165" t="s">
        <v>243</v>
      </c>
      <c r="C465" s="183" t="s">
        <v>244</v>
      </c>
      <c r="D465" s="166"/>
      <c r="E465" s="167"/>
      <c r="F465" s="168"/>
      <c r="G465" s="169">
        <f>SUMIF(AF466:AF472,"&lt;&gt;NOR",G466:G472)</f>
        <v>0</v>
      </c>
      <c r="H465" s="163"/>
      <c r="I465" s="163">
        <f>SUM(I466:I472)</f>
        <v>0</v>
      </c>
      <c r="J465" s="163"/>
      <c r="K465" s="163">
        <f>SUM(K466:K472)</f>
        <v>116130</v>
      </c>
      <c r="L465" s="163"/>
      <c r="M465" s="163">
        <f>SUM(M466:M472)</f>
        <v>0</v>
      </c>
      <c r="N465" s="163"/>
      <c r="O465" s="163">
        <f>SUM(O466:O472)</f>
        <v>0</v>
      </c>
      <c r="P465" s="163"/>
      <c r="Q465" s="163">
        <f>SUM(Q466:Q472)</f>
        <v>0</v>
      </c>
      <c r="R465" s="163"/>
      <c r="S465" s="163"/>
      <c r="T465" s="163"/>
      <c r="U465" s="163"/>
      <c r="V465" s="163">
        <f>SUM(V466:V472)</f>
        <v>0</v>
      </c>
      <c r="W465" s="163"/>
      <c r="X465" s="163"/>
      <c r="AF465" t="s">
        <v>377</v>
      </c>
    </row>
    <row r="466" spans="1:59" ht="33.75" outlineLevel="1" x14ac:dyDescent="0.2">
      <c r="A466" s="176">
        <v>430</v>
      </c>
      <c r="B466" s="177" t="s">
        <v>4334</v>
      </c>
      <c r="C466" s="186" t="s">
        <v>4335</v>
      </c>
      <c r="D466" s="178" t="s">
        <v>1957</v>
      </c>
      <c r="E466" s="179">
        <v>1</v>
      </c>
      <c r="F466" s="174"/>
      <c r="G466" s="181">
        <f t="shared" ref="G466:G472" si="126">ROUND(E466*F466,2)</f>
        <v>0</v>
      </c>
      <c r="H466" s="157">
        <v>0</v>
      </c>
      <c r="I466" s="156">
        <f t="shared" ref="I466:I472" si="127">ROUND(E466*H466,2)</f>
        <v>0</v>
      </c>
      <c r="J466" s="157">
        <v>15750</v>
      </c>
      <c r="K466" s="156">
        <f t="shared" ref="K466:K472" si="128">ROUND(E466*J466,2)</f>
        <v>15750</v>
      </c>
      <c r="L466" s="156">
        <v>15</v>
      </c>
      <c r="M466" s="156">
        <f t="shared" ref="M466:M472" si="129">G466*(1+L466/100)</f>
        <v>0</v>
      </c>
      <c r="N466" s="156">
        <v>0</v>
      </c>
      <c r="O466" s="156">
        <f t="shared" ref="O466:O472" si="130">ROUND(E466*N466,2)</f>
        <v>0</v>
      </c>
      <c r="P466" s="156">
        <v>0</v>
      </c>
      <c r="Q466" s="156">
        <f t="shared" ref="Q466:Q472" si="131">ROUND(E466*P466,2)</f>
        <v>0</v>
      </c>
      <c r="R466" s="156"/>
      <c r="S466" s="156" t="s">
        <v>485</v>
      </c>
      <c r="T466" s="156" t="s">
        <v>382</v>
      </c>
      <c r="U466" s="156">
        <v>0</v>
      </c>
      <c r="V466" s="156">
        <f t="shared" ref="V466:V472" si="132">ROUND(E466*U466,2)</f>
        <v>0</v>
      </c>
      <c r="W466" s="156"/>
      <c r="X466" s="156" t="s">
        <v>383</v>
      </c>
      <c r="Y466" s="147"/>
      <c r="Z466" s="147"/>
      <c r="AA466" s="147"/>
      <c r="AB466" s="147"/>
      <c r="AC466" s="147"/>
      <c r="AD466" s="147"/>
      <c r="AE466" s="147"/>
      <c r="AF466" s="147" t="s">
        <v>384</v>
      </c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</row>
    <row r="467" spans="1:59" ht="33.75" outlineLevel="1" x14ac:dyDescent="0.2">
      <c r="A467" s="176">
        <v>431</v>
      </c>
      <c r="B467" s="177" t="s">
        <v>4336</v>
      </c>
      <c r="C467" s="186" t="s">
        <v>4337</v>
      </c>
      <c r="D467" s="178" t="s">
        <v>1957</v>
      </c>
      <c r="E467" s="179">
        <v>1</v>
      </c>
      <c r="F467" s="174"/>
      <c r="G467" s="181">
        <f t="shared" si="126"/>
        <v>0</v>
      </c>
      <c r="H467" s="157">
        <v>0</v>
      </c>
      <c r="I467" s="156">
        <f t="shared" si="127"/>
        <v>0</v>
      </c>
      <c r="J467" s="157">
        <v>10500</v>
      </c>
      <c r="K467" s="156">
        <f t="shared" si="128"/>
        <v>10500</v>
      </c>
      <c r="L467" s="156">
        <v>15</v>
      </c>
      <c r="M467" s="156">
        <f t="shared" si="129"/>
        <v>0</v>
      </c>
      <c r="N467" s="156">
        <v>0</v>
      </c>
      <c r="O467" s="156">
        <f t="shared" si="130"/>
        <v>0</v>
      </c>
      <c r="P467" s="156">
        <v>0</v>
      </c>
      <c r="Q467" s="156">
        <f t="shared" si="131"/>
        <v>0</v>
      </c>
      <c r="R467" s="156"/>
      <c r="S467" s="156" t="s">
        <v>485</v>
      </c>
      <c r="T467" s="156" t="s">
        <v>382</v>
      </c>
      <c r="U467" s="156">
        <v>0</v>
      </c>
      <c r="V467" s="156">
        <f t="shared" si="132"/>
        <v>0</v>
      </c>
      <c r="W467" s="156"/>
      <c r="X467" s="156" t="s">
        <v>383</v>
      </c>
      <c r="Y467" s="147"/>
      <c r="Z467" s="147"/>
      <c r="AA467" s="147"/>
      <c r="AB467" s="147"/>
      <c r="AC467" s="147"/>
      <c r="AD467" s="147"/>
      <c r="AE467" s="147"/>
      <c r="AF467" s="147" t="s">
        <v>384</v>
      </c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</row>
    <row r="468" spans="1:59" outlineLevel="1" x14ac:dyDescent="0.2">
      <c r="A468" s="176">
        <v>432</v>
      </c>
      <c r="B468" s="177" t="s">
        <v>4338</v>
      </c>
      <c r="C468" s="186" t="s">
        <v>4339</v>
      </c>
      <c r="D468" s="178" t="s">
        <v>380</v>
      </c>
      <c r="E468" s="179">
        <v>210</v>
      </c>
      <c r="F468" s="174"/>
      <c r="G468" s="181">
        <f t="shared" si="126"/>
        <v>0</v>
      </c>
      <c r="H468" s="157">
        <v>0</v>
      </c>
      <c r="I468" s="156">
        <f t="shared" si="127"/>
        <v>0</v>
      </c>
      <c r="J468" s="157">
        <v>168</v>
      </c>
      <c r="K468" s="156">
        <f t="shared" si="128"/>
        <v>35280</v>
      </c>
      <c r="L468" s="156">
        <v>15</v>
      </c>
      <c r="M468" s="156">
        <f t="shared" si="129"/>
        <v>0</v>
      </c>
      <c r="N468" s="156">
        <v>0</v>
      </c>
      <c r="O468" s="156">
        <f t="shared" si="130"/>
        <v>0</v>
      </c>
      <c r="P468" s="156">
        <v>0</v>
      </c>
      <c r="Q468" s="156">
        <f t="shared" si="131"/>
        <v>0</v>
      </c>
      <c r="R468" s="156"/>
      <c r="S468" s="156" t="s">
        <v>485</v>
      </c>
      <c r="T468" s="156" t="s">
        <v>382</v>
      </c>
      <c r="U468" s="156">
        <v>0</v>
      </c>
      <c r="V468" s="156">
        <f t="shared" si="132"/>
        <v>0</v>
      </c>
      <c r="W468" s="156"/>
      <c r="X468" s="156" t="s">
        <v>383</v>
      </c>
      <c r="Y468" s="147"/>
      <c r="Z468" s="147"/>
      <c r="AA468" s="147"/>
      <c r="AB468" s="147"/>
      <c r="AC468" s="147"/>
      <c r="AD468" s="147"/>
      <c r="AE468" s="147"/>
      <c r="AF468" s="147" t="s">
        <v>384</v>
      </c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</row>
    <row r="469" spans="1:59" outlineLevel="1" x14ac:dyDescent="0.2">
      <c r="A469" s="176">
        <v>433</v>
      </c>
      <c r="B469" s="177" t="s">
        <v>4340</v>
      </c>
      <c r="C469" s="186" t="s">
        <v>4341</v>
      </c>
      <c r="D469" s="178" t="s">
        <v>1957</v>
      </c>
      <c r="E469" s="179">
        <v>3</v>
      </c>
      <c r="F469" s="174"/>
      <c r="G469" s="181">
        <f t="shared" si="126"/>
        <v>0</v>
      </c>
      <c r="H469" s="157">
        <v>0</v>
      </c>
      <c r="I469" s="156">
        <f t="shared" si="127"/>
        <v>0</v>
      </c>
      <c r="J469" s="157">
        <v>6300</v>
      </c>
      <c r="K469" s="156">
        <f t="shared" si="128"/>
        <v>18900</v>
      </c>
      <c r="L469" s="156">
        <v>15</v>
      </c>
      <c r="M469" s="156">
        <f t="shared" si="129"/>
        <v>0</v>
      </c>
      <c r="N469" s="156">
        <v>0</v>
      </c>
      <c r="O469" s="156">
        <f t="shared" si="130"/>
        <v>0</v>
      </c>
      <c r="P469" s="156">
        <v>0</v>
      </c>
      <c r="Q469" s="156">
        <f t="shared" si="131"/>
        <v>0</v>
      </c>
      <c r="R469" s="156"/>
      <c r="S469" s="156" t="s">
        <v>485</v>
      </c>
      <c r="T469" s="156" t="s">
        <v>382</v>
      </c>
      <c r="U469" s="156">
        <v>0</v>
      </c>
      <c r="V469" s="156">
        <f t="shared" si="132"/>
        <v>0</v>
      </c>
      <c r="W469" s="156"/>
      <c r="X469" s="156" t="s">
        <v>383</v>
      </c>
      <c r="Y469" s="147"/>
      <c r="Z469" s="147"/>
      <c r="AA469" s="147"/>
      <c r="AB469" s="147"/>
      <c r="AC469" s="147"/>
      <c r="AD469" s="147"/>
      <c r="AE469" s="147"/>
      <c r="AF469" s="147" t="s">
        <v>384</v>
      </c>
      <c r="AG469" s="147"/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</row>
    <row r="470" spans="1:59" ht="22.5" outlineLevel="1" x14ac:dyDescent="0.2">
      <c r="A470" s="176">
        <v>434</v>
      </c>
      <c r="B470" s="177" t="s">
        <v>4342</v>
      </c>
      <c r="C470" s="186" t="s">
        <v>4343</v>
      </c>
      <c r="D470" s="178" t="s">
        <v>484</v>
      </c>
      <c r="E470" s="179">
        <v>1</v>
      </c>
      <c r="F470" s="174"/>
      <c r="G470" s="181">
        <f t="shared" si="126"/>
        <v>0</v>
      </c>
      <c r="H470" s="157">
        <v>0</v>
      </c>
      <c r="I470" s="156">
        <f t="shared" si="127"/>
        <v>0</v>
      </c>
      <c r="J470" s="157">
        <v>21000</v>
      </c>
      <c r="K470" s="156">
        <f t="shared" si="128"/>
        <v>21000</v>
      </c>
      <c r="L470" s="156">
        <v>15</v>
      </c>
      <c r="M470" s="156">
        <f t="shared" si="129"/>
        <v>0</v>
      </c>
      <c r="N470" s="156">
        <v>0</v>
      </c>
      <c r="O470" s="156">
        <f t="shared" si="130"/>
        <v>0</v>
      </c>
      <c r="P470" s="156">
        <v>0</v>
      </c>
      <c r="Q470" s="156">
        <f t="shared" si="131"/>
        <v>0</v>
      </c>
      <c r="R470" s="156"/>
      <c r="S470" s="156" t="s">
        <v>485</v>
      </c>
      <c r="T470" s="156" t="s">
        <v>382</v>
      </c>
      <c r="U470" s="156">
        <v>0</v>
      </c>
      <c r="V470" s="156">
        <f t="shared" si="132"/>
        <v>0</v>
      </c>
      <c r="W470" s="156"/>
      <c r="X470" s="156" t="s">
        <v>383</v>
      </c>
      <c r="Y470" s="147"/>
      <c r="Z470" s="147"/>
      <c r="AA470" s="147"/>
      <c r="AB470" s="147"/>
      <c r="AC470" s="147"/>
      <c r="AD470" s="147"/>
      <c r="AE470" s="147"/>
      <c r="AF470" s="147" t="s">
        <v>384</v>
      </c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</row>
    <row r="471" spans="1:59" ht="45" outlineLevel="1" x14ac:dyDescent="0.2">
      <c r="A471" s="176">
        <v>435</v>
      </c>
      <c r="B471" s="177" t="s">
        <v>4344</v>
      </c>
      <c r="C471" s="186" t="s">
        <v>4345</v>
      </c>
      <c r="D471" s="178" t="s">
        <v>1957</v>
      </c>
      <c r="E471" s="179">
        <v>2</v>
      </c>
      <c r="F471" s="174"/>
      <c r="G471" s="181">
        <f t="shared" si="126"/>
        <v>0</v>
      </c>
      <c r="H471" s="157">
        <v>0</v>
      </c>
      <c r="I471" s="156">
        <f t="shared" si="127"/>
        <v>0</v>
      </c>
      <c r="J471" s="157">
        <v>4200</v>
      </c>
      <c r="K471" s="156">
        <f t="shared" si="128"/>
        <v>8400</v>
      </c>
      <c r="L471" s="156">
        <v>15</v>
      </c>
      <c r="M471" s="156">
        <f t="shared" si="129"/>
        <v>0</v>
      </c>
      <c r="N471" s="156">
        <v>0</v>
      </c>
      <c r="O471" s="156">
        <f t="shared" si="130"/>
        <v>0</v>
      </c>
      <c r="P471" s="156">
        <v>0</v>
      </c>
      <c r="Q471" s="156">
        <f t="shared" si="131"/>
        <v>0</v>
      </c>
      <c r="R471" s="156"/>
      <c r="S471" s="156" t="s">
        <v>485</v>
      </c>
      <c r="T471" s="156" t="s">
        <v>382</v>
      </c>
      <c r="U471" s="156">
        <v>0</v>
      </c>
      <c r="V471" s="156">
        <f t="shared" si="132"/>
        <v>0</v>
      </c>
      <c r="W471" s="156"/>
      <c r="X471" s="156" t="s">
        <v>383</v>
      </c>
      <c r="Y471" s="147"/>
      <c r="Z471" s="147"/>
      <c r="AA471" s="147"/>
      <c r="AB471" s="147"/>
      <c r="AC471" s="147"/>
      <c r="AD471" s="147"/>
      <c r="AE471" s="147"/>
      <c r="AF471" s="147" t="s">
        <v>384</v>
      </c>
      <c r="AG471" s="147"/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</row>
    <row r="472" spans="1:59" outlineLevel="1" x14ac:dyDescent="0.2">
      <c r="A472" s="176">
        <v>436</v>
      </c>
      <c r="B472" s="177" t="s">
        <v>4346</v>
      </c>
      <c r="C472" s="186" t="s">
        <v>4347</v>
      </c>
      <c r="D472" s="178" t="s">
        <v>1957</v>
      </c>
      <c r="E472" s="179">
        <v>2</v>
      </c>
      <c r="F472" s="174"/>
      <c r="G472" s="181">
        <f t="shared" si="126"/>
        <v>0</v>
      </c>
      <c r="H472" s="157">
        <v>0</v>
      </c>
      <c r="I472" s="156">
        <f t="shared" si="127"/>
        <v>0</v>
      </c>
      <c r="J472" s="157">
        <v>3150</v>
      </c>
      <c r="K472" s="156">
        <f t="shared" si="128"/>
        <v>6300</v>
      </c>
      <c r="L472" s="156">
        <v>15</v>
      </c>
      <c r="M472" s="156">
        <f t="shared" si="129"/>
        <v>0</v>
      </c>
      <c r="N472" s="156">
        <v>0</v>
      </c>
      <c r="O472" s="156">
        <f t="shared" si="130"/>
        <v>0</v>
      </c>
      <c r="P472" s="156">
        <v>0</v>
      </c>
      <c r="Q472" s="156">
        <f t="shared" si="131"/>
        <v>0</v>
      </c>
      <c r="R472" s="156"/>
      <c r="S472" s="156" t="s">
        <v>485</v>
      </c>
      <c r="T472" s="156" t="s">
        <v>382</v>
      </c>
      <c r="U472" s="156">
        <v>0</v>
      </c>
      <c r="V472" s="156">
        <f t="shared" si="132"/>
        <v>0</v>
      </c>
      <c r="W472" s="156"/>
      <c r="X472" s="156" t="s">
        <v>383</v>
      </c>
      <c r="Y472" s="147"/>
      <c r="Z472" s="147"/>
      <c r="AA472" s="147"/>
      <c r="AB472" s="147"/>
      <c r="AC472" s="147"/>
      <c r="AD472" s="147"/>
      <c r="AE472" s="147"/>
      <c r="AF472" s="147" t="s">
        <v>384</v>
      </c>
      <c r="AG472" s="147"/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</row>
    <row r="473" spans="1:59" x14ac:dyDescent="0.2">
      <c r="A473" s="164" t="s">
        <v>376</v>
      </c>
      <c r="B473" s="165" t="s">
        <v>245</v>
      </c>
      <c r="C473" s="183" t="s">
        <v>246</v>
      </c>
      <c r="D473" s="166"/>
      <c r="E473" s="167"/>
      <c r="F473" s="168"/>
      <c r="G473" s="169">
        <f>SUMIF(AF474:AF487,"&lt;&gt;NOR",G474:G487)</f>
        <v>0</v>
      </c>
      <c r="H473" s="163"/>
      <c r="I473" s="163">
        <f>SUM(I474:I487)</f>
        <v>0</v>
      </c>
      <c r="J473" s="163"/>
      <c r="K473" s="163">
        <f>SUM(K474:K487)</f>
        <v>347932.2</v>
      </c>
      <c r="L473" s="163"/>
      <c r="M473" s="163">
        <f>SUM(M474:M487)</f>
        <v>0</v>
      </c>
      <c r="N473" s="163"/>
      <c r="O473" s="163">
        <f>SUM(O474:O487)</f>
        <v>0</v>
      </c>
      <c r="P473" s="163"/>
      <c r="Q473" s="163">
        <f>SUM(Q474:Q487)</f>
        <v>0</v>
      </c>
      <c r="R473" s="163"/>
      <c r="S473" s="163"/>
      <c r="T473" s="163"/>
      <c r="U473" s="163"/>
      <c r="V473" s="163">
        <f>SUM(V474:V487)</f>
        <v>0</v>
      </c>
      <c r="W473" s="163"/>
      <c r="X473" s="163"/>
      <c r="AF473" t="s">
        <v>377</v>
      </c>
    </row>
    <row r="474" spans="1:59" ht="22.5" outlineLevel="1" x14ac:dyDescent="0.2">
      <c r="A474" s="176">
        <v>437</v>
      </c>
      <c r="B474" s="177" t="s">
        <v>4348</v>
      </c>
      <c r="C474" s="186" t="s">
        <v>4349</v>
      </c>
      <c r="D474" s="178" t="s">
        <v>1957</v>
      </c>
      <c r="E474" s="179">
        <v>1</v>
      </c>
      <c r="F474" s="174"/>
      <c r="G474" s="181">
        <f t="shared" ref="G474:G487" si="133">ROUND(E474*F474,2)</f>
        <v>0</v>
      </c>
      <c r="H474" s="157">
        <v>0</v>
      </c>
      <c r="I474" s="156">
        <f t="shared" ref="I474:I487" si="134">ROUND(E474*H474,2)</f>
        <v>0</v>
      </c>
      <c r="J474" s="157">
        <v>840</v>
      </c>
      <c r="K474" s="156">
        <f t="shared" ref="K474:K487" si="135">ROUND(E474*J474,2)</f>
        <v>840</v>
      </c>
      <c r="L474" s="156">
        <v>15</v>
      </c>
      <c r="M474" s="156">
        <f t="shared" ref="M474:M487" si="136">G474*(1+L474/100)</f>
        <v>0</v>
      </c>
      <c r="N474" s="156">
        <v>0</v>
      </c>
      <c r="O474" s="156">
        <f t="shared" ref="O474:O487" si="137">ROUND(E474*N474,2)</f>
        <v>0</v>
      </c>
      <c r="P474" s="156">
        <v>0</v>
      </c>
      <c r="Q474" s="156">
        <f t="shared" ref="Q474:Q487" si="138">ROUND(E474*P474,2)</f>
        <v>0</v>
      </c>
      <c r="R474" s="156"/>
      <c r="S474" s="156" t="s">
        <v>485</v>
      </c>
      <c r="T474" s="156" t="s">
        <v>382</v>
      </c>
      <c r="U474" s="156">
        <v>0</v>
      </c>
      <c r="V474" s="156">
        <f t="shared" ref="V474:V487" si="139">ROUND(E474*U474,2)</f>
        <v>0</v>
      </c>
      <c r="W474" s="156"/>
      <c r="X474" s="156" t="s">
        <v>383</v>
      </c>
      <c r="Y474" s="147"/>
      <c r="Z474" s="147"/>
      <c r="AA474" s="147"/>
      <c r="AB474" s="147"/>
      <c r="AC474" s="147"/>
      <c r="AD474" s="147"/>
      <c r="AE474" s="147"/>
      <c r="AF474" s="147" t="s">
        <v>384</v>
      </c>
      <c r="AG474" s="147"/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</row>
    <row r="475" spans="1:59" outlineLevel="1" x14ac:dyDescent="0.2">
      <c r="A475" s="176">
        <v>438</v>
      </c>
      <c r="B475" s="177" t="s">
        <v>4350</v>
      </c>
      <c r="C475" s="186" t="s">
        <v>4351</v>
      </c>
      <c r="D475" s="178" t="s">
        <v>1957</v>
      </c>
      <c r="E475" s="179">
        <v>1</v>
      </c>
      <c r="F475" s="174"/>
      <c r="G475" s="181">
        <f t="shared" si="133"/>
        <v>0</v>
      </c>
      <c r="H475" s="157">
        <v>0</v>
      </c>
      <c r="I475" s="156">
        <f t="shared" si="134"/>
        <v>0</v>
      </c>
      <c r="J475" s="157">
        <v>1575</v>
      </c>
      <c r="K475" s="156">
        <f t="shared" si="135"/>
        <v>1575</v>
      </c>
      <c r="L475" s="156">
        <v>15</v>
      </c>
      <c r="M475" s="156">
        <f t="shared" si="136"/>
        <v>0</v>
      </c>
      <c r="N475" s="156">
        <v>0</v>
      </c>
      <c r="O475" s="156">
        <f t="shared" si="137"/>
        <v>0</v>
      </c>
      <c r="P475" s="156">
        <v>0</v>
      </c>
      <c r="Q475" s="156">
        <f t="shared" si="138"/>
        <v>0</v>
      </c>
      <c r="R475" s="156"/>
      <c r="S475" s="156" t="s">
        <v>485</v>
      </c>
      <c r="T475" s="156" t="s">
        <v>382</v>
      </c>
      <c r="U475" s="156">
        <v>0</v>
      </c>
      <c r="V475" s="156">
        <f t="shared" si="139"/>
        <v>0</v>
      </c>
      <c r="W475" s="156"/>
      <c r="X475" s="156" t="s">
        <v>383</v>
      </c>
      <c r="Y475" s="147"/>
      <c r="Z475" s="147"/>
      <c r="AA475" s="147"/>
      <c r="AB475" s="147"/>
      <c r="AC475" s="147"/>
      <c r="AD475" s="147"/>
      <c r="AE475" s="147"/>
      <c r="AF475" s="147" t="s">
        <v>384</v>
      </c>
      <c r="AG475" s="147"/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</row>
    <row r="476" spans="1:59" ht="22.5" outlineLevel="1" x14ac:dyDescent="0.2">
      <c r="A476" s="176">
        <v>439</v>
      </c>
      <c r="B476" s="177" t="s">
        <v>4352</v>
      </c>
      <c r="C476" s="186" t="s">
        <v>4353</v>
      </c>
      <c r="D476" s="178" t="s">
        <v>1957</v>
      </c>
      <c r="E476" s="179">
        <v>1</v>
      </c>
      <c r="F476" s="174"/>
      <c r="G476" s="181">
        <f t="shared" si="133"/>
        <v>0</v>
      </c>
      <c r="H476" s="157">
        <v>0</v>
      </c>
      <c r="I476" s="156">
        <f t="shared" si="134"/>
        <v>0</v>
      </c>
      <c r="J476" s="157">
        <v>1096.2</v>
      </c>
      <c r="K476" s="156">
        <f t="shared" si="135"/>
        <v>1096.2</v>
      </c>
      <c r="L476" s="156">
        <v>15</v>
      </c>
      <c r="M476" s="156">
        <f t="shared" si="136"/>
        <v>0</v>
      </c>
      <c r="N476" s="156">
        <v>0</v>
      </c>
      <c r="O476" s="156">
        <f t="shared" si="137"/>
        <v>0</v>
      </c>
      <c r="P476" s="156">
        <v>0</v>
      </c>
      <c r="Q476" s="156">
        <f t="shared" si="138"/>
        <v>0</v>
      </c>
      <c r="R476" s="156"/>
      <c r="S476" s="156" t="s">
        <v>485</v>
      </c>
      <c r="T476" s="156" t="s">
        <v>382</v>
      </c>
      <c r="U476" s="156">
        <v>0</v>
      </c>
      <c r="V476" s="156">
        <f t="shared" si="139"/>
        <v>0</v>
      </c>
      <c r="W476" s="156"/>
      <c r="X476" s="156" t="s">
        <v>383</v>
      </c>
      <c r="Y476" s="147"/>
      <c r="Z476" s="147"/>
      <c r="AA476" s="147"/>
      <c r="AB476" s="147"/>
      <c r="AC476" s="147"/>
      <c r="AD476" s="147"/>
      <c r="AE476" s="147"/>
      <c r="AF476" s="147" t="s">
        <v>384</v>
      </c>
      <c r="AG476" s="147"/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</row>
    <row r="477" spans="1:59" outlineLevel="1" x14ac:dyDescent="0.2">
      <c r="A477" s="176">
        <v>440</v>
      </c>
      <c r="B477" s="177" t="s">
        <v>4354</v>
      </c>
      <c r="C477" s="186" t="s">
        <v>3899</v>
      </c>
      <c r="D477" s="178" t="s">
        <v>380</v>
      </c>
      <c r="E477" s="179">
        <v>3</v>
      </c>
      <c r="F477" s="174"/>
      <c r="G477" s="181">
        <f t="shared" si="133"/>
        <v>0</v>
      </c>
      <c r="H477" s="157">
        <v>0</v>
      </c>
      <c r="I477" s="156">
        <f t="shared" si="134"/>
        <v>0</v>
      </c>
      <c r="J477" s="157">
        <v>882</v>
      </c>
      <c r="K477" s="156">
        <f t="shared" si="135"/>
        <v>2646</v>
      </c>
      <c r="L477" s="156">
        <v>15</v>
      </c>
      <c r="M477" s="156">
        <f t="shared" si="136"/>
        <v>0</v>
      </c>
      <c r="N477" s="156">
        <v>0</v>
      </c>
      <c r="O477" s="156">
        <f t="shared" si="137"/>
        <v>0</v>
      </c>
      <c r="P477" s="156">
        <v>0</v>
      </c>
      <c r="Q477" s="156">
        <f t="shared" si="138"/>
        <v>0</v>
      </c>
      <c r="R477" s="156"/>
      <c r="S477" s="156" t="s">
        <v>485</v>
      </c>
      <c r="T477" s="156" t="s">
        <v>382</v>
      </c>
      <c r="U477" s="156">
        <v>0</v>
      </c>
      <c r="V477" s="156">
        <f t="shared" si="139"/>
        <v>0</v>
      </c>
      <c r="W477" s="156"/>
      <c r="X477" s="156" t="s">
        <v>383</v>
      </c>
      <c r="Y477" s="147"/>
      <c r="Z477" s="147"/>
      <c r="AA477" s="147"/>
      <c r="AB477" s="147"/>
      <c r="AC477" s="147"/>
      <c r="AD477" s="147"/>
      <c r="AE477" s="147"/>
      <c r="AF477" s="147" t="s">
        <v>384</v>
      </c>
      <c r="AG477" s="147"/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</row>
    <row r="478" spans="1:59" ht="22.5" outlineLevel="1" x14ac:dyDescent="0.2">
      <c r="A478" s="176">
        <v>441</v>
      </c>
      <c r="B478" s="177" t="s">
        <v>4355</v>
      </c>
      <c r="C478" s="186" t="s">
        <v>3898</v>
      </c>
      <c r="D478" s="178" t="s">
        <v>484</v>
      </c>
      <c r="E478" s="179">
        <v>1</v>
      </c>
      <c r="F478" s="174"/>
      <c r="G478" s="181">
        <f t="shared" si="133"/>
        <v>0</v>
      </c>
      <c r="H478" s="157">
        <v>0</v>
      </c>
      <c r="I478" s="156">
        <f t="shared" si="134"/>
        <v>0</v>
      </c>
      <c r="J478" s="157">
        <v>525</v>
      </c>
      <c r="K478" s="156">
        <f t="shared" si="135"/>
        <v>525</v>
      </c>
      <c r="L478" s="156">
        <v>15</v>
      </c>
      <c r="M478" s="156">
        <f t="shared" si="136"/>
        <v>0</v>
      </c>
      <c r="N478" s="156">
        <v>0</v>
      </c>
      <c r="O478" s="156">
        <f t="shared" si="137"/>
        <v>0</v>
      </c>
      <c r="P478" s="156">
        <v>0</v>
      </c>
      <c r="Q478" s="156">
        <f t="shared" si="138"/>
        <v>0</v>
      </c>
      <c r="R478" s="156"/>
      <c r="S478" s="156" t="s">
        <v>485</v>
      </c>
      <c r="T478" s="156" t="s">
        <v>382</v>
      </c>
      <c r="U478" s="156">
        <v>0</v>
      </c>
      <c r="V478" s="156">
        <f t="shared" si="139"/>
        <v>0</v>
      </c>
      <c r="W478" s="156"/>
      <c r="X478" s="156" t="s">
        <v>383</v>
      </c>
      <c r="Y478" s="147"/>
      <c r="Z478" s="147"/>
      <c r="AA478" s="147"/>
      <c r="AB478" s="147"/>
      <c r="AC478" s="147"/>
      <c r="AD478" s="147"/>
      <c r="AE478" s="147"/>
      <c r="AF478" s="147" t="s">
        <v>384</v>
      </c>
      <c r="AG478" s="147"/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</row>
    <row r="479" spans="1:59" outlineLevel="1" x14ac:dyDescent="0.2">
      <c r="A479" s="176">
        <v>442</v>
      </c>
      <c r="B479" s="177" t="s">
        <v>4356</v>
      </c>
      <c r="C479" s="186" t="s">
        <v>4357</v>
      </c>
      <c r="D479" s="178" t="s">
        <v>484</v>
      </c>
      <c r="E479" s="179">
        <v>1</v>
      </c>
      <c r="F479" s="174"/>
      <c r="G479" s="181">
        <f t="shared" si="133"/>
        <v>0</v>
      </c>
      <c r="H479" s="157">
        <v>0</v>
      </c>
      <c r="I479" s="156">
        <f t="shared" si="134"/>
        <v>0</v>
      </c>
      <c r="J479" s="157">
        <v>52500</v>
      </c>
      <c r="K479" s="156">
        <f t="shared" si="135"/>
        <v>52500</v>
      </c>
      <c r="L479" s="156">
        <v>15</v>
      </c>
      <c r="M479" s="156">
        <f t="shared" si="136"/>
        <v>0</v>
      </c>
      <c r="N479" s="156">
        <v>0</v>
      </c>
      <c r="O479" s="156">
        <f t="shared" si="137"/>
        <v>0</v>
      </c>
      <c r="P479" s="156">
        <v>0</v>
      </c>
      <c r="Q479" s="156">
        <f t="shared" si="138"/>
        <v>0</v>
      </c>
      <c r="R479" s="156"/>
      <c r="S479" s="156" t="s">
        <v>485</v>
      </c>
      <c r="T479" s="156" t="s">
        <v>382</v>
      </c>
      <c r="U479" s="156">
        <v>0</v>
      </c>
      <c r="V479" s="156">
        <f t="shared" si="139"/>
        <v>0</v>
      </c>
      <c r="W479" s="156"/>
      <c r="X479" s="156" t="s">
        <v>383</v>
      </c>
      <c r="Y479" s="147"/>
      <c r="Z479" s="147"/>
      <c r="AA479" s="147"/>
      <c r="AB479" s="147"/>
      <c r="AC479" s="147"/>
      <c r="AD479" s="147"/>
      <c r="AE479" s="147"/>
      <c r="AF479" s="147" t="s">
        <v>384</v>
      </c>
      <c r="AG479" s="147"/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</row>
    <row r="480" spans="1:59" ht="33.75" outlineLevel="1" x14ac:dyDescent="0.2">
      <c r="A480" s="176">
        <v>443</v>
      </c>
      <c r="B480" s="177" t="s">
        <v>4358</v>
      </c>
      <c r="C480" s="186" t="s">
        <v>4359</v>
      </c>
      <c r="D480" s="178" t="s">
        <v>484</v>
      </c>
      <c r="E480" s="179">
        <v>1</v>
      </c>
      <c r="F480" s="174"/>
      <c r="G480" s="181">
        <f t="shared" si="133"/>
        <v>0</v>
      </c>
      <c r="H480" s="157">
        <v>0</v>
      </c>
      <c r="I480" s="156">
        <f t="shared" si="134"/>
        <v>0</v>
      </c>
      <c r="J480" s="157">
        <v>21000</v>
      </c>
      <c r="K480" s="156">
        <f t="shared" si="135"/>
        <v>21000</v>
      </c>
      <c r="L480" s="156">
        <v>15</v>
      </c>
      <c r="M480" s="156">
        <f t="shared" si="136"/>
        <v>0</v>
      </c>
      <c r="N480" s="156">
        <v>0</v>
      </c>
      <c r="O480" s="156">
        <f t="shared" si="137"/>
        <v>0</v>
      </c>
      <c r="P480" s="156">
        <v>0</v>
      </c>
      <c r="Q480" s="156">
        <f t="shared" si="138"/>
        <v>0</v>
      </c>
      <c r="R480" s="156"/>
      <c r="S480" s="156" t="s">
        <v>485</v>
      </c>
      <c r="T480" s="156" t="s">
        <v>382</v>
      </c>
      <c r="U480" s="156">
        <v>0</v>
      </c>
      <c r="V480" s="156">
        <f t="shared" si="139"/>
        <v>0</v>
      </c>
      <c r="W480" s="156"/>
      <c r="X480" s="156" t="s">
        <v>383</v>
      </c>
      <c r="Y480" s="147"/>
      <c r="Z480" s="147"/>
      <c r="AA480" s="147"/>
      <c r="AB480" s="147"/>
      <c r="AC480" s="147"/>
      <c r="AD480" s="147"/>
      <c r="AE480" s="147"/>
      <c r="AF480" s="147" t="s">
        <v>384</v>
      </c>
      <c r="AG480" s="147"/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</row>
    <row r="481" spans="1:59" ht="33.75" outlineLevel="1" x14ac:dyDescent="0.2">
      <c r="A481" s="176">
        <v>444</v>
      </c>
      <c r="B481" s="177" t="s">
        <v>4360</v>
      </c>
      <c r="C481" s="186" t="s">
        <v>4361</v>
      </c>
      <c r="D481" s="178" t="s">
        <v>484</v>
      </c>
      <c r="E481" s="179">
        <v>1</v>
      </c>
      <c r="F481" s="174"/>
      <c r="G481" s="181">
        <f t="shared" si="133"/>
        <v>0</v>
      </c>
      <c r="H481" s="157">
        <v>0</v>
      </c>
      <c r="I481" s="156">
        <f t="shared" si="134"/>
        <v>0</v>
      </c>
      <c r="J481" s="157">
        <v>63000</v>
      </c>
      <c r="K481" s="156">
        <f t="shared" si="135"/>
        <v>63000</v>
      </c>
      <c r="L481" s="156">
        <v>15</v>
      </c>
      <c r="M481" s="156">
        <f t="shared" si="136"/>
        <v>0</v>
      </c>
      <c r="N481" s="156">
        <v>0</v>
      </c>
      <c r="O481" s="156">
        <f t="shared" si="137"/>
        <v>0</v>
      </c>
      <c r="P481" s="156">
        <v>0</v>
      </c>
      <c r="Q481" s="156">
        <f t="shared" si="138"/>
        <v>0</v>
      </c>
      <c r="R481" s="156"/>
      <c r="S481" s="156" t="s">
        <v>485</v>
      </c>
      <c r="T481" s="156" t="s">
        <v>382</v>
      </c>
      <c r="U481" s="156">
        <v>0</v>
      </c>
      <c r="V481" s="156">
        <f t="shared" si="139"/>
        <v>0</v>
      </c>
      <c r="W481" s="156"/>
      <c r="X481" s="156" t="s">
        <v>383</v>
      </c>
      <c r="Y481" s="147"/>
      <c r="Z481" s="147"/>
      <c r="AA481" s="147"/>
      <c r="AB481" s="147"/>
      <c r="AC481" s="147"/>
      <c r="AD481" s="147"/>
      <c r="AE481" s="147"/>
      <c r="AF481" s="147" t="s">
        <v>384</v>
      </c>
      <c r="AG481" s="147"/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</row>
    <row r="482" spans="1:59" ht="22.5" outlineLevel="1" x14ac:dyDescent="0.2">
      <c r="A482" s="176">
        <v>445</v>
      </c>
      <c r="B482" s="177" t="s">
        <v>4362</v>
      </c>
      <c r="C482" s="186" t="s">
        <v>4363</v>
      </c>
      <c r="D482" s="178" t="s">
        <v>484</v>
      </c>
      <c r="E482" s="179">
        <v>1</v>
      </c>
      <c r="F482" s="174"/>
      <c r="G482" s="181">
        <f t="shared" si="133"/>
        <v>0</v>
      </c>
      <c r="H482" s="157">
        <v>0</v>
      </c>
      <c r="I482" s="156">
        <f t="shared" si="134"/>
        <v>0</v>
      </c>
      <c r="J482" s="157">
        <v>10500</v>
      </c>
      <c r="K482" s="156">
        <f t="shared" si="135"/>
        <v>10500</v>
      </c>
      <c r="L482" s="156">
        <v>15</v>
      </c>
      <c r="M482" s="156">
        <f t="shared" si="136"/>
        <v>0</v>
      </c>
      <c r="N482" s="156">
        <v>0</v>
      </c>
      <c r="O482" s="156">
        <f t="shared" si="137"/>
        <v>0</v>
      </c>
      <c r="P482" s="156">
        <v>0</v>
      </c>
      <c r="Q482" s="156">
        <f t="shared" si="138"/>
        <v>0</v>
      </c>
      <c r="R482" s="156"/>
      <c r="S482" s="156" t="s">
        <v>485</v>
      </c>
      <c r="T482" s="156" t="s">
        <v>382</v>
      </c>
      <c r="U482" s="156">
        <v>0</v>
      </c>
      <c r="V482" s="156">
        <f t="shared" si="139"/>
        <v>0</v>
      </c>
      <c r="W482" s="156"/>
      <c r="X482" s="156" t="s">
        <v>383</v>
      </c>
      <c r="Y482" s="147"/>
      <c r="Z482" s="147"/>
      <c r="AA482" s="147"/>
      <c r="AB482" s="147"/>
      <c r="AC482" s="147"/>
      <c r="AD482" s="147"/>
      <c r="AE482" s="147"/>
      <c r="AF482" s="147" t="s">
        <v>384</v>
      </c>
      <c r="AG482" s="147"/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</row>
    <row r="483" spans="1:59" ht="22.5" outlineLevel="1" x14ac:dyDescent="0.2">
      <c r="A483" s="176">
        <v>446</v>
      </c>
      <c r="B483" s="177" t="s">
        <v>4364</v>
      </c>
      <c r="C483" s="186" t="s">
        <v>4365</v>
      </c>
      <c r="D483" s="178" t="s">
        <v>484</v>
      </c>
      <c r="E483" s="179">
        <v>1</v>
      </c>
      <c r="F483" s="174"/>
      <c r="G483" s="181">
        <f t="shared" si="133"/>
        <v>0</v>
      </c>
      <c r="H483" s="157">
        <v>0</v>
      </c>
      <c r="I483" s="156">
        <f t="shared" si="134"/>
        <v>0</v>
      </c>
      <c r="J483" s="157">
        <v>15750</v>
      </c>
      <c r="K483" s="156">
        <f t="shared" si="135"/>
        <v>15750</v>
      </c>
      <c r="L483" s="156">
        <v>15</v>
      </c>
      <c r="M483" s="156">
        <f t="shared" si="136"/>
        <v>0</v>
      </c>
      <c r="N483" s="156">
        <v>0</v>
      </c>
      <c r="O483" s="156">
        <f t="shared" si="137"/>
        <v>0</v>
      </c>
      <c r="P483" s="156">
        <v>0</v>
      </c>
      <c r="Q483" s="156">
        <f t="shared" si="138"/>
        <v>0</v>
      </c>
      <c r="R483" s="156"/>
      <c r="S483" s="156" t="s">
        <v>485</v>
      </c>
      <c r="T483" s="156" t="s">
        <v>382</v>
      </c>
      <c r="U483" s="156">
        <v>0</v>
      </c>
      <c r="V483" s="156">
        <f t="shared" si="139"/>
        <v>0</v>
      </c>
      <c r="W483" s="156"/>
      <c r="X483" s="156" t="s">
        <v>383</v>
      </c>
      <c r="Y483" s="147"/>
      <c r="Z483" s="147"/>
      <c r="AA483" s="147"/>
      <c r="AB483" s="147"/>
      <c r="AC483" s="147"/>
      <c r="AD483" s="147"/>
      <c r="AE483" s="147"/>
      <c r="AF483" s="147" t="s">
        <v>384</v>
      </c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</row>
    <row r="484" spans="1:59" ht="22.5" outlineLevel="1" x14ac:dyDescent="0.2">
      <c r="A484" s="176">
        <v>447</v>
      </c>
      <c r="B484" s="177" t="s">
        <v>4366</v>
      </c>
      <c r="C484" s="186" t="s">
        <v>4367</v>
      </c>
      <c r="D484" s="178" t="s">
        <v>484</v>
      </c>
      <c r="E484" s="179">
        <v>1</v>
      </c>
      <c r="F484" s="174"/>
      <c r="G484" s="181">
        <f t="shared" si="133"/>
        <v>0</v>
      </c>
      <c r="H484" s="157">
        <v>0</v>
      </c>
      <c r="I484" s="156">
        <f t="shared" si="134"/>
        <v>0</v>
      </c>
      <c r="J484" s="157">
        <v>52500</v>
      </c>
      <c r="K484" s="156">
        <f t="shared" si="135"/>
        <v>52500</v>
      </c>
      <c r="L484" s="156">
        <v>15</v>
      </c>
      <c r="M484" s="156">
        <f t="shared" si="136"/>
        <v>0</v>
      </c>
      <c r="N484" s="156">
        <v>0</v>
      </c>
      <c r="O484" s="156">
        <f t="shared" si="137"/>
        <v>0</v>
      </c>
      <c r="P484" s="156">
        <v>0</v>
      </c>
      <c r="Q484" s="156">
        <f t="shared" si="138"/>
        <v>0</v>
      </c>
      <c r="R484" s="156"/>
      <c r="S484" s="156" t="s">
        <v>485</v>
      </c>
      <c r="T484" s="156" t="s">
        <v>382</v>
      </c>
      <c r="U484" s="156">
        <v>0</v>
      </c>
      <c r="V484" s="156">
        <f t="shared" si="139"/>
        <v>0</v>
      </c>
      <c r="W484" s="156"/>
      <c r="X484" s="156" t="s">
        <v>383</v>
      </c>
      <c r="Y484" s="147"/>
      <c r="Z484" s="147"/>
      <c r="AA484" s="147"/>
      <c r="AB484" s="147"/>
      <c r="AC484" s="147"/>
      <c r="AD484" s="147"/>
      <c r="AE484" s="147"/>
      <c r="AF484" s="147" t="s">
        <v>384</v>
      </c>
      <c r="AG484" s="147"/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</row>
    <row r="485" spans="1:59" ht="33.75" outlineLevel="1" x14ac:dyDescent="0.2">
      <c r="A485" s="176">
        <v>448</v>
      </c>
      <c r="B485" s="177" t="s">
        <v>4368</v>
      </c>
      <c r="C485" s="186" t="s">
        <v>4369</v>
      </c>
      <c r="D485" s="178" t="s">
        <v>484</v>
      </c>
      <c r="E485" s="179">
        <v>1</v>
      </c>
      <c r="F485" s="174"/>
      <c r="G485" s="181">
        <f t="shared" si="133"/>
        <v>0</v>
      </c>
      <c r="H485" s="157">
        <v>0</v>
      </c>
      <c r="I485" s="156">
        <f t="shared" si="134"/>
        <v>0</v>
      </c>
      <c r="J485" s="157">
        <v>31500</v>
      </c>
      <c r="K485" s="156">
        <f t="shared" si="135"/>
        <v>31500</v>
      </c>
      <c r="L485" s="156">
        <v>15</v>
      </c>
      <c r="M485" s="156">
        <f t="shared" si="136"/>
        <v>0</v>
      </c>
      <c r="N485" s="156">
        <v>0</v>
      </c>
      <c r="O485" s="156">
        <f t="shared" si="137"/>
        <v>0</v>
      </c>
      <c r="P485" s="156">
        <v>0</v>
      </c>
      <c r="Q485" s="156">
        <f t="shared" si="138"/>
        <v>0</v>
      </c>
      <c r="R485" s="156"/>
      <c r="S485" s="156" t="s">
        <v>485</v>
      </c>
      <c r="T485" s="156" t="s">
        <v>382</v>
      </c>
      <c r="U485" s="156">
        <v>0</v>
      </c>
      <c r="V485" s="156">
        <f t="shared" si="139"/>
        <v>0</v>
      </c>
      <c r="W485" s="156"/>
      <c r="X485" s="156" t="s">
        <v>383</v>
      </c>
      <c r="Y485" s="147"/>
      <c r="Z485" s="147"/>
      <c r="AA485" s="147"/>
      <c r="AB485" s="147"/>
      <c r="AC485" s="147"/>
      <c r="AD485" s="147"/>
      <c r="AE485" s="147"/>
      <c r="AF485" s="147" t="s">
        <v>384</v>
      </c>
      <c r="AG485" s="147"/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</row>
    <row r="486" spans="1:59" ht="22.5" outlineLevel="1" x14ac:dyDescent="0.2">
      <c r="A486" s="176">
        <v>449</v>
      </c>
      <c r="B486" s="177" t="s">
        <v>4370</v>
      </c>
      <c r="C486" s="186" t="s">
        <v>4371</v>
      </c>
      <c r="D486" s="178" t="s">
        <v>484</v>
      </c>
      <c r="E486" s="179">
        <v>1</v>
      </c>
      <c r="F486" s="174"/>
      <c r="G486" s="181">
        <f t="shared" si="133"/>
        <v>0</v>
      </c>
      <c r="H486" s="157">
        <v>0</v>
      </c>
      <c r="I486" s="156">
        <f t="shared" si="134"/>
        <v>0</v>
      </c>
      <c r="J486" s="157">
        <v>31500</v>
      </c>
      <c r="K486" s="156">
        <f t="shared" si="135"/>
        <v>31500</v>
      </c>
      <c r="L486" s="156">
        <v>15</v>
      </c>
      <c r="M486" s="156">
        <f t="shared" si="136"/>
        <v>0</v>
      </c>
      <c r="N486" s="156">
        <v>0</v>
      </c>
      <c r="O486" s="156">
        <f t="shared" si="137"/>
        <v>0</v>
      </c>
      <c r="P486" s="156">
        <v>0</v>
      </c>
      <c r="Q486" s="156">
        <f t="shared" si="138"/>
        <v>0</v>
      </c>
      <c r="R486" s="156"/>
      <c r="S486" s="156" t="s">
        <v>485</v>
      </c>
      <c r="T486" s="156" t="s">
        <v>382</v>
      </c>
      <c r="U486" s="156">
        <v>0</v>
      </c>
      <c r="V486" s="156">
        <f t="shared" si="139"/>
        <v>0</v>
      </c>
      <c r="W486" s="156"/>
      <c r="X486" s="156" t="s">
        <v>383</v>
      </c>
      <c r="Y486" s="147"/>
      <c r="Z486" s="147"/>
      <c r="AA486" s="147"/>
      <c r="AB486" s="147"/>
      <c r="AC486" s="147"/>
      <c r="AD486" s="147"/>
      <c r="AE486" s="147"/>
      <c r="AF486" s="147" t="s">
        <v>384</v>
      </c>
      <c r="AG486" s="147"/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</row>
    <row r="487" spans="1:59" outlineLevel="1" x14ac:dyDescent="0.2">
      <c r="A487" s="170">
        <v>450</v>
      </c>
      <c r="B487" s="171" t="s">
        <v>4372</v>
      </c>
      <c r="C487" s="184" t="s">
        <v>4373</v>
      </c>
      <c r="D487" s="172" t="s">
        <v>484</v>
      </c>
      <c r="E487" s="173">
        <v>1</v>
      </c>
      <c r="F487" s="174"/>
      <c r="G487" s="175">
        <f t="shared" si="133"/>
        <v>0</v>
      </c>
      <c r="H487" s="157">
        <v>0</v>
      </c>
      <c r="I487" s="156">
        <f t="shared" si="134"/>
        <v>0</v>
      </c>
      <c r="J487" s="157">
        <v>63000</v>
      </c>
      <c r="K487" s="156">
        <f t="shared" si="135"/>
        <v>63000</v>
      </c>
      <c r="L487" s="156">
        <v>15</v>
      </c>
      <c r="M487" s="156">
        <f t="shared" si="136"/>
        <v>0</v>
      </c>
      <c r="N487" s="156">
        <v>0</v>
      </c>
      <c r="O487" s="156">
        <f t="shared" si="137"/>
        <v>0</v>
      </c>
      <c r="P487" s="156">
        <v>0</v>
      </c>
      <c r="Q487" s="156">
        <f t="shared" si="138"/>
        <v>0</v>
      </c>
      <c r="R487" s="156"/>
      <c r="S487" s="156" t="s">
        <v>485</v>
      </c>
      <c r="T487" s="156" t="s">
        <v>382</v>
      </c>
      <c r="U487" s="156">
        <v>0</v>
      </c>
      <c r="V487" s="156">
        <f t="shared" si="139"/>
        <v>0</v>
      </c>
      <c r="W487" s="156"/>
      <c r="X487" s="156" t="s">
        <v>383</v>
      </c>
      <c r="Y487" s="147"/>
      <c r="Z487" s="147"/>
      <c r="AA487" s="147"/>
      <c r="AB487" s="147"/>
      <c r="AC487" s="147"/>
      <c r="AD487" s="147"/>
      <c r="AE487" s="147"/>
      <c r="AF487" s="147" t="s">
        <v>384</v>
      </c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</row>
    <row r="488" spans="1:59" x14ac:dyDescent="0.2">
      <c r="A488" s="3"/>
      <c r="B488" s="4"/>
      <c r="C488" s="187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AD488">
        <v>15</v>
      </c>
      <c r="AE488">
        <v>21</v>
      </c>
      <c r="AF488" t="s">
        <v>363</v>
      </c>
    </row>
    <row r="489" spans="1:59" x14ac:dyDescent="0.2">
      <c r="A489" s="150"/>
      <c r="B489" s="151" t="s">
        <v>31</v>
      </c>
      <c r="C489" s="188"/>
      <c r="D489" s="152"/>
      <c r="E489" s="153"/>
      <c r="F489" s="153"/>
      <c r="G489" s="182">
        <f>G8+G72+G147+G219+G262+G314+G358+G373+G388+G405+G419+G432+G465+G473</f>
        <v>0</v>
      </c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AD489">
        <f>SUMIF(L7:L487,AD488,G7:G487)</f>
        <v>0</v>
      </c>
      <c r="AE489">
        <f>SUMIF(L7:L487,AE488,G7:G487)</f>
        <v>0</v>
      </c>
      <c r="AF489" t="s">
        <v>1915</v>
      </c>
    </row>
    <row r="490" spans="1:59" x14ac:dyDescent="0.2">
      <c r="A490" s="3"/>
      <c r="B490" s="4"/>
      <c r="C490" s="187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59" x14ac:dyDescent="0.2">
      <c r="A491" s="3"/>
      <c r="B491" s="4"/>
      <c r="C491" s="187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59" x14ac:dyDescent="0.2">
      <c r="A492" s="258" t="s">
        <v>1916</v>
      </c>
      <c r="B492" s="258"/>
      <c r="C492" s="259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59" x14ac:dyDescent="0.2">
      <c r="A493" s="260"/>
      <c r="B493" s="261"/>
      <c r="C493" s="262"/>
      <c r="D493" s="261"/>
      <c r="E493" s="261"/>
      <c r="F493" s="261"/>
      <c r="G493" s="26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AF493" t="s">
        <v>1917</v>
      </c>
    </row>
    <row r="494" spans="1:59" x14ac:dyDescent="0.2">
      <c r="A494" s="264"/>
      <c r="B494" s="265"/>
      <c r="C494" s="266"/>
      <c r="D494" s="265"/>
      <c r="E494" s="265"/>
      <c r="F494" s="265"/>
      <c r="G494" s="267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59" x14ac:dyDescent="0.2">
      <c r="A495" s="264"/>
      <c r="B495" s="265"/>
      <c r="C495" s="266"/>
      <c r="D495" s="265"/>
      <c r="E495" s="265"/>
      <c r="F495" s="265"/>
      <c r="G495" s="267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59" x14ac:dyDescent="0.2">
      <c r="A496" s="264"/>
      <c r="B496" s="265"/>
      <c r="C496" s="266"/>
      <c r="D496" s="265"/>
      <c r="E496" s="265"/>
      <c r="F496" s="265"/>
      <c r="G496" s="267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32" x14ac:dyDescent="0.2">
      <c r="A497" s="268"/>
      <c r="B497" s="269"/>
      <c r="C497" s="270"/>
      <c r="D497" s="269"/>
      <c r="E497" s="269"/>
      <c r="F497" s="269"/>
      <c r="G497" s="271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32" x14ac:dyDescent="0.2">
      <c r="A498" s="3"/>
      <c r="B498" s="4"/>
      <c r="C498" s="187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32" x14ac:dyDescent="0.2">
      <c r="C499" s="189"/>
      <c r="D499" s="10"/>
      <c r="AF499" t="s">
        <v>1918</v>
      </c>
    </row>
    <row r="500" spans="1:32" x14ac:dyDescent="0.2">
      <c r="D500" s="10"/>
    </row>
    <row r="501" spans="1:32" x14ac:dyDescent="0.2">
      <c r="D501" s="10"/>
    </row>
    <row r="502" spans="1:32" x14ac:dyDescent="0.2">
      <c r="D502" s="10"/>
    </row>
    <row r="503" spans="1:32" x14ac:dyDescent="0.2">
      <c r="D503" s="10"/>
    </row>
    <row r="504" spans="1:32" x14ac:dyDescent="0.2">
      <c r="D504" s="10"/>
    </row>
    <row r="505" spans="1:32" x14ac:dyDescent="0.2">
      <c r="D505" s="10"/>
    </row>
    <row r="506" spans="1:32" x14ac:dyDescent="0.2">
      <c r="D506" s="10"/>
    </row>
    <row r="507" spans="1:32" x14ac:dyDescent="0.2">
      <c r="D507" s="10"/>
    </row>
    <row r="508" spans="1:32" x14ac:dyDescent="0.2">
      <c r="D508" s="10"/>
    </row>
    <row r="509" spans="1:32" x14ac:dyDescent="0.2">
      <c r="D509" s="10"/>
    </row>
    <row r="510" spans="1:32" x14ac:dyDescent="0.2">
      <c r="D510" s="10"/>
    </row>
    <row r="511" spans="1:32" x14ac:dyDescent="0.2">
      <c r="D511" s="10"/>
    </row>
    <row r="512" spans="1:32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22">
    <mergeCell ref="A493:G497"/>
    <mergeCell ref="C10:G10"/>
    <mergeCell ref="C24:G24"/>
    <mergeCell ref="C74:G74"/>
    <mergeCell ref="C149:G149"/>
    <mergeCell ref="C303:G303"/>
    <mergeCell ref="A1:G1"/>
    <mergeCell ref="C2:G2"/>
    <mergeCell ref="C3:G3"/>
    <mergeCell ref="C4:G4"/>
    <mergeCell ref="A492:C492"/>
    <mergeCell ref="C316:G316"/>
    <mergeCell ref="C221:G221"/>
    <mergeCell ref="C227:G227"/>
    <mergeCell ref="C264:G264"/>
    <mergeCell ref="C287:G287"/>
    <mergeCell ref="C289:G289"/>
    <mergeCell ref="C291:G291"/>
    <mergeCell ref="C293:G293"/>
    <mergeCell ref="C297:G297"/>
    <mergeCell ref="C299:G299"/>
    <mergeCell ref="C301:G301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1642" activePane="bottomLeft" state="frozen"/>
      <selection pane="bottomLeft" activeCell="AA1658" sqref="AA1658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45</v>
      </c>
      <c r="C3" s="252" t="s">
        <v>46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47</v>
      </c>
      <c r="C4" s="255" t="s">
        <v>48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253</v>
      </c>
      <c r="C8" s="183" t="s">
        <v>254</v>
      </c>
      <c r="D8" s="166"/>
      <c r="E8" s="167"/>
      <c r="F8" s="168"/>
      <c r="G8" s="169">
        <f>SUMIF(AF9:AF18,"&lt;&gt;NOR",G9:G18)</f>
        <v>0</v>
      </c>
      <c r="H8" s="163"/>
      <c r="I8" s="163">
        <f>SUM(I9:I18)</f>
        <v>1172551.08</v>
      </c>
      <c r="J8" s="163"/>
      <c r="K8" s="163">
        <f>SUM(K9:K18)</f>
        <v>407282.51</v>
      </c>
      <c r="L8" s="163"/>
      <c r="M8" s="163">
        <f>SUM(M9:M18)</f>
        <v>0</v>
      </c>
      <c r="N8" s="163"/>
      <c r="O8" s="163">
        <f>SUM(O9:O18)</f>
        <v>312.05</v>
      </c>
      <c r="P8" s="163"/>
      <c r="Q8" s="163">
        <f>SUM(Q9:Q18)</f>
        <v>0</v>
      </c>
      <c r="R8" s="163"/>
      <c r="S8" s="163"/>
      <c r="T8" s="163"/>
      <c r="U8" s="163"/>
      <c r="V8" s="163">
        <f>SUM(V9:V18)</f>
        <v>0</v>
      </c>
      <c r="W8" s="163"/>
      <c r="X8" s="163"/>
      <c r="AF8" t="s">
        <v>377</v>
      </c>
    </row>
    <row r="9" spans="1:59" outlineLevel="1" x14ac:dyDescent="0.2">
      <c r="A9" s="170">
        <v>1</v>
      </c>
      <c r="B9" s="171" t="s">
        <v>378</v>
      </c>
      <c r="C9" s="184" t="s">
        <v>379</v>
      </c>
      <c r="D9" s="172" t="s">
        <v>380</v>
      </c>
      <c r="E9" s="173">
        <v>1173.7248</v>
      </c>
      <c r="F9" s="174"/>
      <c r="G9" s="175">
        <f>ROUND(E9*F9,2)</f>
        <v>0</v>
      </c>
      <c r="H9" s="157">
        <v>999</v>
      </c>
      <c r="I9" s="156">
        <f>ROUND(E9*H9,2)</f>
        <v>1172551.08</v>
      </c>
      <c r="J9" s="157">
        <v>347</v>
      </c>
      <c r="K9" s="156">
        <f>ROUND(E9*J9,2)</f>
        <v>407282.51</v>
      </c>
      <c r="L9" s="156">
        <v>15</v>
      </c>
      <c r="M9" s="156">
        <f>G9*(1+L9/100)</f>
        <v>0</v>
      </c>
      <c r="N9" s="156">
        <v>0.26585999999999999</v>
      </c>
      <c r="O9" s="156">
        <f>ROUND(E9*N9,2)</f>
        <v>312.05</v>
      </c>
      <c r="P9" s="156">
        <v>0</v>
      </c>
      <c r="Q9" s="156">
        <f>ROUND(E9*P9,2)</f>
        <v>0</v>
      </c>
      <c r="R9" s="156"/>
      <c r="S9" s="156" t="s">
        <v>381</v>
      </c>
      <c r="T9" s="156" t="s">
        <v>382</v>
      </c>
      <c r="U9" s="156">
        <v>0</v>
      </c>
      <c r="V9" s="156">
        <f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outlineLevel="1" x14ac:dyDescent="0.2">
      <c r="A10" s="154"/>
      <c r="B10" s="155"/>
      <c r="C10" s="185" t="s">
        <v>385</v>
      </c>
      <c r="D10" s="158"/>
      <c r="E10" s="159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47"/>
      <c r="Z10" s="147"/>
      <c r="AA10" s="147"/>
      <c r="AB10" s="147"/>
      <c r="AC10" s="147"/>
      <c r="AD10" s="147"/>
      <c r="AE10" s="147"/>
      <c r="AF10" s="147" t="s">
        <v>386</v>
      </c>
      <c r="AG10" s="147">
        <v>0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outlineLevel="1" x14ac:dyDescent="0.2">
      <c r="A11" s="154"/>
      <c r="B11" s="155"/>
      <c r="C11" s="185" t="s">
        <v>387</v>
      </c>
      <c r="D11" s="158"/>
      <c r="E11" s="159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47"/>
      <c r="Z11" s="147"/>
      <c r="AA11" s="147"/>
      <c r="AB11" s="147"/>
      <c r="AC11" s="147"/>
      <c r="AD11" s="147"/>
      <c r="AE11" s="147"/>
      <c r="AF11" s="147" t="s">
        <v>386</v>
      </c>
      <c r="AG11" s="147">
        <v>0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ht="56.25" outlineLevel="1" x14ac:dyDescent="0.2">
      <c r="A12" s="154"/>
      <c r="B12" s="155"/>
      <c r="C12" s="185" t="s">
        <v>388</v>
      </c>
      <c r="D12" s="158"/>
      <c r="E12" s="159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47"/>
      <c r="Z12" s="147"/>
      <c r="AA12" s="147"/>
      <c r="AB12" s="147"/>
      <c r="AC12" s="147"/>
      <c r="AD12" s="147"/>
      <c r="AE12" s="147"/>
      <c r="AF12" s="147" t="s">
        <v>386</v>
      </c>
      <c r="AG12" s="147">
        <v>0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ht="33.75" outlineLevel="1" x14ac:dyDescent="0.2">
      <c r="A13" s="154"/>
      <c r="B13" s="155"/>
      <c r="C13" s="185" t="s">
        <v>389</v>
      </c>
      <c r="D13" s="158"/>
      <c r="E13" s="159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47"/>
      <c r="Z13" s="147"/>
      <c r="AA13" s="147"/>
      <c r="AB13" s="147"/>
      <c r="AC13" s="147"/>
      <c r="AD13" s="147"/>
      <c r="AE13" s="147"/>
      <c r="AF13" s="147" t="s">
        <v>386</v>
      </c>
      <c r="AG13" s="147">
        <v>0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outlineLevel="1" x14ac:dyDescent="0.2">
      <c r="A14" s="154"/>
      <c r="B14" s="155"/>
      <c r="C14" s="185" t="s">
        <v>390</v>
      </c>
      <c r="D14" s="158"/>
      <c r="E14" s="159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47"/>
      <c r="Z14" s="147"/>
      <c r="AA14" s="147"/>
      <c r="AB14" s="147"/>
      <c r="AC14" s="147"/>
      <c r="AD14" s="147"/>
      <c r="AE14" s="147"/>
      <c r="AF14" s="147" t="s">
        <v>386</v>
      </c>
      <c r="AG14" s="147">
        <v>0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outlineLevel="1" x14ac:dyDescent="0.2">
      <c r="A15" s="154"/>
      <c r="B15" s="155"/>
      <c r="C15" s="185" t="s">
        <v>391</v>
      </c>
      <c r="D15" s="158"/>
      <c r="E15" s="159">
        <v>1053.1998000000001</v>
      </c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47"/>
      <c r="Z15" s="147"/>
      <c r="AA15" s="147"/>
      <c r="AB15" s="147"/>
      <c r="AC15" s="147"/>
      <c r="AD15" s="147"/>
      <c r="AE15" s="147"/>
      <c r="AF15" s="147" t="s">
        <v>386</v>
      </c>
      <c r="AG15" s="147">
        <v>0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ht="33.75" outlineLevel="1" x14ac:dyDescent="0.2">
      <c r="A16" s="154"/>
      <c r="B16" s="155"/>
      <c r="C16" s="185" t="s">
        <v>392</v>
      </c>
      <c r="D16" s="158"/>
      <c r="E16" s="159">
        <v>68.673000000000002</v>
      </c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47"/>
      <c r="Z16" s="147"/>
      <c r="AA16" s="147"/>
      <c r="AB16" s="147"/>
      <c r="AC16" s="147"/>
      <c r="AD16" s="147"/>
      <c r="AE16" s="147"/>
      <c r="AF16" s="147" t="s">
        <v>386</v>
      </c>
      <c r="AG16" s="147">
        <v>0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outlineLevel="1" x14ac:dyDescent="0.2">
      <c r="A17" s="154"/>
      <c r="B17" s="155"/>
      <c r="C17" s="185" t="s">
        <v>393</v>
      </c>
      <c r="D17" s="158"/>
      <c r="E17" s="159">
        <v>21.402000000000001</v>
      </c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47"/>
      <c r="Z17" s="147"/>
      <c r="AA17" s="147"/>
      <c r="AB17" s="147"/>
      <c r="AC17" s="147"/>
      <c r="AD17" s="147"/>
      <c r="AE17" s="147"/>
      <c r="AF17" s="147" t="s">
        <v>386</v>
      </c>
      <c r="AG17" s="147">
        <v>0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outlineLevel="1" x14ac:dyDescent="0.2">
      <c r="A18" s="154"/>
      <c r="B18" s="155"/>
      <c r="C18" s="185" t="s">
        <v>394</v>
      </c>
      <c r="D18" s="158"/>
      <c r="E18" s="159">
        <v>30.45</v>
      </c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47"/>
      <c r="Z18" s="147"/>
      <c r="AA18" s="147"/>
      <c r="AB18" s="147"/>
      <c r="AC18" s="147"/>
      <c r="AD18" s="147"/>
      <c r="AE18" s="147"/>
      <c r="AF18" s="147" t="s">
        <v>386</v>
      </c>
      <c r="AG18" s="147">
        <v>0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x14ac:dyDescent="0.2">
      <c r="A19" s="164" t="s">
        <v>376</v>
      </c>
      <c r="B19" s="165" t="s">
        <v>251</v>
      </c>
      <c r="C19" s="183" t="s">
        <v>252</v>
      </c>
      <c r="D19" s="166"/>
      <c r="E19" s="167"/>
      <c r="F19" s="168"/>
      <c r="G19" s="169">
        <f>SUMIF(AF20:AF32,"&lt;&gt;NOR",G20:G32)</f>
        <v>0</v>
      </c>
      <c r="H19" s="163"/>
      <c r="I19" s="163">
        <f>SUM(I20:I32)</f>
        <v>2227566.2400000002</v>
      </c>
      <c r="J19" s="163"/>
      <c r="K19" s="163">
        <f>SUM(K20:K32)</f>
        <v>4083267.75</v>
      </c>
      <c r="L19" s="163"/>
      <c r="M19" s="163">
        <f>SUM(M20:M32)</f>
        <v>0</v>
      </c>
      <c r="N19" s="163"/>
      <c r="O19" s="163">
        <f>SUM(O20:O32)</f>
        <v>1664.6499999999999</v>
      </c>
      <c r="P19" s="163"/>
      <c r="Q19" s="163">
        <f>SUM(Q20:Q32)</f>
        <v>50.12</v>
      </c>
      <c r="R19" s="163"/>
      <c r="S19" s="163"/>
      <c r="T19" s="163"/>
      <c r="U19" s="163"/>
      <c r="V19" s="163">
        <f>SUM(V20:V32)</f>
        <v>0</v>
      </c>
      <c r="W19" s="163"/>
      <c r="X19" s="163"/>
      <c r="AF19" t="s">
        <v>377</v>
      </c>
    </row>
    <row r="20" spans="1:59" ht="22.5" outlineLevel="1" x14ac:dyDescent="0.2">
      <c r="A20" s="170">
        <v>2</v>
      </c>
      <c r="B20" s="171" t="s">
        <v>395</v>
      </c>
      <c r="C20" s="184" t="s">
        <v>396</v>
      </c>
      <c r="D20" s="172" t="s">
        <v>397</v>
      </c>
      <c r="E20" s="173">
        <v>590</v>
      </c>
      <c r="F20" s="174"/>
      <c r="G20" s="175">
        <f>ROUND(E20*F20,2)</f>
        <v>0</v>
      </c>
      <c r="H20" s="157">
        <v>0</v>
      </c>
      <c r="I20" s="156">
        <f>ROUND(E20*H20,2)</f>
        <v>0</v>
      </c>
      <c r="J20" s="157">
        <v>2570</v>
      </c>
      <c r="K20" s="156">
        <f>ROUND(E20*J20,2)</f>
        <v>1516300</v>
      </c>
      <c r="L20" s="156">
        <v>15</v>
      </c>
      <c r="M20" s="156">
        <f>G20*(1+L20/100)</f>
        <v>0</v>
      </c>
      <c r="N20" s="156">
        <v>1.9000000000000001E-4</v>
      </c>
      <c r="O20" s="156">
        <f>ROUND(E20*N20,2)</f>
        <v>0.11</v>
      </c>
      <c r="P20" s="156">
        <v>0</v>
      </c>
      <c r="Q20" s="156">
        <f>ROUND(E20*P20,2)</f>
        <v>0</v>
      </c>
      <c r="R20" s="156"/>
      <c r="S20" s="156" t="s">
        <v>398</v>
      </c>
      <c r="T20" s="156" t="s">
        <v>399</v>
      </c>
      <c r="U20" s="156">
        <v>0</v>
      </c>
      <c r="V20" s="156">
        <f>ROUND(E20*U20,2)</f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384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outlineLevel="1" x14ac:dyDescent="0.2">
      <c r="A21" s="154"/>
      <c r="B21" s="155"/>
      <c r="C21" s="185" t="s">
        <v>400</v>
      </c>
      <c r="D21" s="158"/>
      <c r="E21" s="159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47"/>
      <c r="Z21" s="147"/>
      <c r="AA21" s="147"/>
      <c r="AB21" s="147"/>
      <c r="AC21" s="147"/>
      <c r="AD21" s="147"/>
      <c r="AE21" s="147"/>
      <c r="AF21" s="147" t="s">
        <v>386</v>
      </c>
      <c r="AG21" s="147">
        <v>0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outlineLevel="1" x14ac:dyDescent="0.2">
      <c r="A22" s="154"/>
      <c r="B22" s="155"/>
      <c r="C22" s="185" t="s">
        <v>401</v>
      </c>
      <c r="D22" s="158"/>
      <c r="E22" s="159">
        <v>590</v>
      </c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47"/>
      <c r="Z22" s="147"/>
      <c r="AA22" s="147"/>
      <c r="AB22" s="147"/>
      <c r="AC22" s="147"/>
      <c r="AD22" s="147"/>
      <c r="AE22" s="147"/>
      <c r="AF22" s="147" t="s">
        <v>386</v>
      </c>
      <c r="AG22" s="147">
        <v>0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ht="22.5" outlineLevel="1" x14ac:dyDescent="0.2">
      <c r="A23" s="176">
        <v>3</v>
      </c>
      <c r="B23" s="177" t="s">
        <v>402</v>
      </c>
      <c r="C23" s="186" t="s">
        <v>403</v>
      </c>
      <c r="D23" s="178" t="s">
        <v>397</v>
      </c>
      <c r="E23" s="179">
        <v>590</v>
      </c>
      <c r="F23" s="174"/>
      <c r="G23" s="181">
        <f>ROUND(E23*F23,2)</f>
        <v>0</v>
      </c>
      <c r="H23" s="157">
        <v>0</v>
      </c>
      <c r="I23" s="156">
        <f>ROUND(E23*H23,2)</f>
        <v>0</v>
      </c>
      <c r="J23" s="157">
        <v>736</v>
      </c>
      <c r="K23" s="156">
        <f>ROUND(E23*J23,2)</f>
        <v>434240</v>
      </c>
      <c r="L23" s="156">
        <v>15</v>
      </c>
      <c r="M23" s="156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6"/>
      <c r="S23" s="156" t="s">
        <v>398</v>
      </c>
      <c r="T23" s="156" t="s">
        <v>399</v>
      </c>
      <c r="U23" s="156">
        <v>0</v>
      </c>
      <c r="V23" s="156">
        <f>ROUND(E23*U23,2)</f>
        <v>0</v>
      </c>
      <c r="W23" s="156"/>
      <c r="X23" s="156" t="s">
        <v>383</v>
      </c>
      <c r="Y23" s="147"/>
      <c r="Z23" s="147"/>
      <c r="AA23" s="147"/>
      <c r="AB23" s="147"/>
      <c r="AC23" s="147"/>
      <c r="AD23" s="147"/>
      <c r="AE23" s="147"/>
      <c r="AF23" s="147" t="s">
        <v>384</v>
      </c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outlineLevel="1" x14ac:dyDescent="0.2">
      <c r="A24" s="170">
        <v>4</v>
      </c>
      <c r="B24" s="171" t="s">
        <v>404</v>
      </c>
      <c r="C24" s="184" t="s">
        <v>405</v>
      </c>
      <c r="D24" s="172" t="s">
        <v>406</v>
      </c>
      <c r="E24" s="173">
        <v>666.93600000000004</v>
      </c>
      <c r="F24" s="174"/>
      <c r="G24" s="175">
        <f>ROUND(E24*F24,2)</f>
        <v>0</v>
      </c>
      <c r="H24" s="157">
        <v>3340</v>
      </c>
      <c r="I24" s="156">
        <f>ROUND(E24*H24,2)</f>
        <v>2227566.2400000002</v>
      </c>
      <c r="J24" s="157">
        <v>0</v>
      </c>
      <c r="K24" s="156">
        <f>ROUND(E24*J24,2)</f>
        <v>0</v>
      </c>
      <c r="L24" s="156">
        <v>15</v>
      </c>
      <c r="M24" s="156">
        <f>G24*(1+L24/100)</f>
        <v>0</v>
      </c>
      <c r="N24" s="156">
        <v>2.4289999999999998</v>
      </c>
      <c r="O24" s="156">
        <f>ROUND(E24*N24,2)</f>
        <v>1619.99</v>
      </c>
      <c r="P24" s="156">
        <v>0</v>
      </c>
      <c r="Q24" s="156">
        <f>ROUND(E24*P24,2)</f>
        <v>0</v>
      </c>
      <c r="R24" s="156"/>
      <c r="S24" s="156" t="s">
        <v>398</v>
      </c>
      <c r="T24" s="156" t="s">
        <v>399</v>
      </c>
      <c r="U24" s="156">
        <v>0</v>
      </c>
      <c r="V24" s="156">
        <f>ROUND(E24*U24,2)</f>
        <v>0</v>
      </c>
      <c r="W24" s="156"/>
      <c r="X24" s="156" t="s">
        <v>407</v>
      </c>
      <c r="Y24" s="147"/>
      <c r="Z24" s="147"/>
      <c r="AA24" s="147"/>
      <c r="AB24" s="147"/>
      <c r="AC24" s="147"/>
      <c r="AD24" s="147"/>
      <c r="AE24" s="147"/>
      <c r="AF24" s="147" t="s">
        <v>408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outlineLevel="1" x14ac:dyDescent="0.2">
      <c r="A25" s="154"/>
      <c r="B25" s="155"/>
      <c r="C25" s="185" t="s">
        <v>409</v>
      </c>
      <c r="D25" s="158"/>
      <c r="E25" s="159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47"/>
      <c r="Z25" s="147"/>
      <c r="AA25" s="147"/>
      <c r="AB25" s="147"/>
      <c r="AC25" s="147"/>
      <c r="AD25" s="147"/>
      <c r="AE25" s="147"/>
      <c r="AF25" s="147" t="s">
        <v>386</v>
      </c>
      <c r="AG25" s="147">
        <v>0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outlineLevel="1" x14ac:dyDescent="0.2">
      <c r="A26" s="154"/>
      <c r="B26" s="155"/>
      <c r="C26" s="185" t="s">
        <v>410</v>
      </c>
      <c r="D26" s="158"/>
      <c r="E26" s="159">
        <v>666.93600000000004</v>
      </c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47"/>
      <c r="Z26" s="147"/>
      <c r="AA26" s="147"/>
      <c r="AB26" s="147"/>
      <c r="AC26" s="147"/>
      <c r="AD26" s="147"/>
      <c r="AE26" s="147"/>
      <c r="AF26" s="147" t="s">
        <v>386</v>
      </c>
      <c r="AG26" s="147">
        <v>0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ht="22.5" outlineLevel="1" x14ac:dyDescent="0.2">
      <c r="A27" s="170">
        <v>5</v>
      </c>
      <c r="B27" s="171" t="s">
        <v>411</v>
      </c>
      <c r="C27" s="184" t="s">
        <v>412</v>
      </c>
      <c r="D27" s="172" t="s">
        <v>413</v>
      </c>
      <c r="E27" s="173">
        <v>40.016159999999999</v>
      </c>
      <c r="F27" s="174"/>
      <c r="G27" s="175">
        <f>ROUND(E27*F27,2)</f>
        <v>0</v>
      </c>
      <c r="H27" s="157">
        <v>0</v>
      </c>
      <c r="I27" s="156">
        <f>ROUND(E27*H27,2)</f>
        <v>0</v>
      </c>
      <c r="J27" s="157">
        <v>47200</v>
      </c>
      <c r="K27" s="156">
        <f>ROUND(E27*J27,2)</f>
        <v>1888762.75</v>
      </c>
      <c r="L27" s="156">
        <v>15</v>
      </c>
      <c r="M27" s="156">
        <f>G27*(1+L27/100)</f>
        <v>0</v>
      </c>
      <c r="N27" s="156">
        <v>1.1133200000000001</v>
      </c>
      <c r="O27" s="156">
        <f>ROUND(E27*N27,2)</f>
        <v>44.55</v>
      </c>
      <c r="P27" s="156">
        <v>0</v>
      </c>
      <c r="Q27" s="156">
        <f>ROUND(E27*P27,2)</f>
        <v>0</v>
      </c>
      <c r="R27" s="156"/>
      <c r="S27" s="156" t="s">
        <v>398</v>
      </c>
      <c r="T27" s="156" t="s">
        <v>399</v>
      </c>
      <c r="U27" s="156">
        <v>0</v>
      </c>
      <c r="V27" s="156">
        <f>ROUND(E27*U27,2)</f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384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outlineLevel="1" x14ac:dyDescent="0.2">
      <c r="A28" s="154"/>
      <c r="B28" s="155"/>
      <c r="C28" s="185" t="s">
        <v>4383</v>
      </c>
      <c r="D28" s="158"/>
      <c r="E28" s="159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47"/>
      <c r="Z28" s="147"/>
      <c r="AA28" s="147"/>
      <c r="AB28" s="147"/>
      <c r="AC28" s="147"/>
      <c r="AD28" s="147"/>
      <c r="AE28" s="147"/>
      <c r="AF28" s="147" t="s">
        <v>386</v>
      </c>
      <c r="AG28" s="147">
        <v>0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outlineLevel="1" x14ac:dyDescent="0.2">
      <c r="A29" s="154"/>
      <c r="B29" s="155"/>
      <c r="C29" s="185">
        <v>40.016159999999999</v>
      </c>
      <c r="D29" s="158"/>
      <c r="E29" s="159">
        <v>40.016159999999999</v>
      </c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47"/>
      <c r="Z29" s="147"/>
      <c r="AA29" s="147"/>
      <c r="AB29" s="147"/>
      <c r="AC29" s="147"/>
      <c r="AD29" s="147"/>
      <c r="AE29" s="147"/>
      <c r="AF29" s="147" t="s">
        <v>386</v>
      </c>
      <c r="AG29" s="147">
        <v>0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ht="22.5" outlineLevel="1" x14ac:dyDescent="0.2">
      <c r="A30" s="170">
        <v>6</v>
      </c>
      <c r="B30" s="171" t="s">
        <v>414</v>
      </c>
      <c r="C30" s="184" t="s">
        <v>415</v>
      </c>
      <c r="D30" s="172" t="s">
        <v>397</v>
      </c>
      <c r="E30" s="173">
        <v>29.5</v>
      </c>
      <c r="F30" s="174"/>
      <c r="G30" s="175">
        <f>ROUND(E30*F30,2)</f>
        <v>0</v>
      </c>
      <c r="H30" s="157">
        <v>0</v>
      </c>
      <c r="I30" s="156">
        <f>ROUND(E30*H30,2)</f>
        <v>0</v>
      </c>
      <c r="J30" s="157">
        <v>8270</v>
      </c>
      <c r="K30" s="156">
        <f>ROUND(E30*J30,2)</f>
        <v>243965</v>
      </c>
      <c r="L30" s="156">
        <v>15</v>
      </c>
      <c r="M30" s="156">
        <f>G30*(1+L30/100)</f>
        <v>0</v>
      </c>
      <c r="N30" s="156">
        <v>0</v>
      </c>
      <c r="O30" s="156">
        <f>ROUND(E30*N30,2)</f>
        <v>0</v>
      </c>
      <c r="P30" s="156">
        <v>1.6990000000000001</v>
      </c>
      <c r="Q30" s="156">
        <f>ROUND(E30*P30,2)</f>
        <v>50.12</v>
      </c>
      <c r="R30" s="156"/>
      <c r="S30" s="156" t="s">
        <v>398</v>
      </c>
      <c r="T30" s="156" t="s">
        <v>399</v>
      </c>
      <c r="U30" s="156">
        <v>0</v>
      </c>
      <c r="V30" s="156">
        <f>ROUND(E30*U30,2)</f>
        <v>0</v>
      </c>
      <c r="W30" s="156"/>
      <c r="X30" s="156" t="s">
        <v>383</v>
      </c>
      <c r="Y30" s="147"/>
      <c r="Z30" s="147"/>
      <c r="AA30" s="147"/>
      <c r="AB30" s="147"/>
      <c r="AC30" s="147"/>
      <c r="AD30" s="147"/>
      <c r="AE30" s="147"/>
      <c r="AF30" s="147" t="s">
        <v>384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outlineLevel="1" x14ac:dyDescent="0.2">
      <c r="A31" s="154"/>
      <c r="B31" s="155"/>
      <c r="C31" s="185" t="s">
        <v>416</v>
      </c>
      <c r="D31" s="158"/>
      <c r="E31" s="159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47"/>
      <c r="Z31" s="147"/>
      <c r="AA31" s="147"/>
      <c r="AB31" s="147"/>
      <c r="AC31" s="147"/>
      <c r="AD31" s="147"/>
      <c r="AE31" s="147"/>
      <c r="AF31" s="147" t="s">
        <v>386</v>
      </c>
      <c r="AG31" s="147">
        <v>0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outlineLevel="1" x14ac:dyDescent="0.2">
      <c r="A32" s="154"/>
      <c r="B32" s="155"/>
      <c r="C32" s="185" t="s">
        <v>417</v>
      </c>
      <c r="D32" s="158"/>
      <c r="E32" s="159">
        <v>29.5</v>
      </c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47"/>
      <c r="Z32" s="147"/>
      <c r="AA32" s="147"/>
      <c r="AB32" s="147"/>
      <c r="AC32" s="147"/>
      <c r="AD32" s="147"/>
      <c r="AE32" s="147"/>
      <c r="AF32" s="147" t="s">
        <v>386</v>
      </c>
      <c r="AG32" s="147">
        <v>0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x14ac:dyDescent="0.2">
      <c r="A33" s="164" t="s">
        <v>376</v>
      </c>
      <c r="B33" s="165" t="s">
        <v>291</v>
      </c>
      <c r="C33" s="183" t="s">
        <v>293</v>
      </c>
      <c r="D33" s="166"/>
      <c r="E33" s="167"/>
      <c r="F33" s="168"/>
      <c r="G33" s="169">
        <f>SUMIF(AF34:AF34,"&lt;&gt;NOR",G34:G34)</f>
        <v>0</v>
      </c>
      <c r="H33" s="163"/>
      <c r="I33" s="163">
        <f>SUM(I34:I34)</f>
        <v>0</v>
      </c>
      <c r="J33" s="163"/>
      <c r="K33" s="163">
        <f>SUM(K34:K34)</f>
        <v>985866.89</v>
      </c>
      <c r="L33" s="163"/>
      <c r="M33" s="163">
        <f>SUM(M34:M34)</f>
        <v>0</v>
      </c>
      <c r="N33" s="163"/>
      <c r="O33" s="163">
        <f>SUM(O34:O34)</f>
        <v>0</v>
      </c>
      <c r="P33" s="163"/>
      <c r="Q33" s="163">
        <f>SUM(Q34:Q34)</f>
        <v>0</v>
      </c>
      <c r="R33" s="163"/>
      <c r="S33" s="163"/>
      <c r="T33" s="163"/>
      <c r="U33" s="163"/>
      <c r="V33" s="163">
        <f>SUM(V34:V34)</f>
        <v>1223.98</v>
      </c>
      <c r="W33" s="163"/>
      <c r="X33" s="163"/>
      <c r="AF33" t="s">
        <v>377</v>
      </c>
    </row>
    <row r="34" spans="1:59" outlineLevel="1" x14ac:dyDescent="0.2">
      <c r="A34" s="176">
        <v>7</v>
      </c>
      <c r="B34" s="177" t="s">
        <v>418</v>
      </c>
      <c r="C34" s="186" t="s">
        <v>419</v>
      </c>
      <c r="D34" s="178" t="s">
        <v>413</v>
      </c>
      <c r="E34" s="179">
        <v>2154.9002999999998</v>
      </c>
      <c r="F34" s="174"/>
      <c r="G34" s="181">
        <f>ROUND(E34*F34,2)</f>
        <v>0</v>
      </c>
      <c r="H34" s="157">
        <v>0</v>
      </c>
      <c r="I34" s="156">
        <f>ROUND(E34*H34,2)</f>
        <v>0</v>
      </c>
      <c r="J34" s="157">
        <v>457.5</v>
      </c>
      <c r="K34" s="156">
        <f>ROUND(E34*J34,2)</f>
        <v>985866.89</v>
      </c>
      <c r="L34" s="156">
        <v>15</v>
      </c>
      <c r="M34" s="156">
        <f>G34*(1+L34/100)</f>
        <v>0</v>
      </c>
      <c r="N34" s="156">
        <v>0</v>
      </c>
      <c r="O34" s="156">
        <f>ROUND(E34*N34,2)</f>
        <v>0</v>
      </c>
      <c r="P34" s="156">
        <v>0</v>
      </c>
      <c r="Q34" s="156">
        <f>ROUND(E34*P34,2)</f>
        <v>0</v>
      </c>
      <c r="R34" s="156"/>
      <c r="S34" s="156" t="s">
        <v>381</v>
      </c>
      <c r="T34" s="156" t="s">
        <v>381</v>
      </c>
      <c r="U34" s="156">
        <v>0.56799999999999995</v>
      </c>
      <c r="V34" s="156">
        <f>ROUND(E34*U34,2)</f>
        <v>1223.98</v>
      </c>
      <c r="W34" s="156"/>
      <c r="X34" s="156" t="s">
        <v>292</v>
      </c>
      <c r="Y34" s="147"/>
      <c r="Z34" s="147"/>
      <c r="AA34" s="147"/>
      <c r="AB34" s="147"/>
      <c r="AC34" s="147"/>
      <c r="AD34" s="147"/>
      <c r="AE34" s="147"/>
      <c r="AF34" s="147" t="s">
        <v>420</v>
      </c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x14ac:dyDescent="0.2">
      <c r="A35" s="164" t="s">
        <v>376</v>
      </c>
      <c r="B35" s="165" t="s">
        <v>251</v>
      </c>
      <c r="C35" s="183" t="s">
        <v>252</v>
      </c>
      <c r="D35" s="166"/>
      <c r="E35" s="167"/>
      <c r="F35" s="168"/>
      <c r="G35" s="169">
        <f>SUMIF(AF36:AF40,"&lt;&gt;NOR",G36:G40)</f>
        <v>0</v>
      </c>
      <c r="H35" s="163"/>
      <c r="I35" s="163">
        <f>SUM(I36:I40)</f>
        <v>1480016</v>
      </c>
      <c r="J35" s="163"/>
      <c r="K35" s="163">
        <f>SUM(K36:K40)</f>
        <v>2493100</v>
      </c>
      <c r="L35" s="163"/>
      <c r="M35" s="163">
        <f>SUM(M36:M40)</f>
        <v>0</v>
      </c>
      <c r="N35" s="163"/>
      <c r="O35" s="163">
        <f>SUM(O36:O40)</f>
        <v>106.64</v>
      </c>
      <c r="P35" s="163"/>
      <c r="Q35" s="163">
        <f>SUM(Q36:Q40)</f>
        <v>0</v>
      </c>
      <c r="R35" s="163"/>
      <c r="S35" s="163"/>
      <c r="T35" s="163"/>
      <c r="U35" s="163"/>
      <c r="V35" s="163">
        <f>SUM(V36:V40)</f>
        <v>0</v>
      </c>
      <c r="W35" s="163"/>
      <c r="X35" s="163"/>
      <c r="AF35" t="s">
        <v>377</v>
      </c>
    </row>
    <row r="36" spans="1:59" ht="22.5" outlineLevel="1" x14ac:dyDescent="0.2">
      <c r="A36" s="170">
        <v>8</v>
      </c>
      <c r="B36" s="171" t="s">
        <v>421</v>
      </c>
      <c r="C36" s="184" t="s">
        <v>422</v>
      </c>
      <c r="D36" s="172" t="s">
        <v>397</v>
      </c>
      <c r="E36" s="173">
        <v>1864</v>
      </c>
      <c r="F36" s="174"/>
      <c r="G36" s="175">
        <f>ROUND(E36*F36,2)</f>
        <v>0</v>
      </c>
      <c r="H36" s="157">
        <v>0</v>
      </c>
      <c r="I36" s="156">
        <f>ROUND(E36*H36,2)</f>
        <v>0</v>
      </c>
      <c r="J36" s="157">
        <v>1200</v>
      </c>
      <c r="K36" s="156">
        <f>ROUND(E36*J36,2)</f>
        <v>2236800</v>
      </c>
      <c r="L36" s="156">
        <v>15</v>
      </c>
      <c r="M36" s="156">
        <f>G36*(1+L36/100)</f>
        <v>0</v>
      </c>
      <c r="N36" s="156">
        <v>3.739E-2</v>
      </c>
      <c r="O36" s="156">
        <f>ROUND(E36*N36,2)</f>
        <v>69.69</v>
      </c>
      <c r="P36" s="156">
        <v>0</v>
      </c>
      <c r="Q36" s="156">
        <f>ROUND(E36*P36,2)</f>
        <v>0</v>
      </c>
      <c r="R36" s="156"/>
      <c r="S36" s="156" t="s">
        <v>398</v>
      </c>
      <c r="T36" s="156" t="s">
        <v>399</v>
      </c>
      <c r="U36" s="156">
        <v>0</v>
      </c>
      <c r="V36" s="156">
        <f>ROUND(E36*U36,2)</f>
        <v>0</v>
      </c>
      <c r="W36" s="156"/>
      <c r="X36" s="156" t="s">
        <v>383</v>
      </c>
      <c r="Y36" s="147"/>
      <c r="Z36" s="147"/>
      <c r="AA36" s="147"/>
      <c r="AB36" s="147"/>
      <c r="AC36" s="147"/>
      <c r="AD36" s="147"/>
      <c r="AE36" s="147"/>
      <c r="AF36" s="147" t="s">
        <v>384</v>
      </c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outlineLevel="1" x14ac:dyDescent="0.2">
      <c r="A37" s="154"/>
      <c r="B37" s="155"/>
      <c r="C37" s="185" t="s">
        <v>423</v>
      </c>
      <c r="D37" s="158"/>
      <c r="E37" s="159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47"/>
      <c r="Z37" s="147"/>
      <c r="AA37" s="147"/>
      <c r="AB37" s="147"/>
      <c r="AC37" s="147"/>
      <c r="AD37" s="147"/>
      <c r="AE37" s="147"/>
      <c r="AF37" s="147" t="s">
        <v>386</v>
      </c>
      <c r="AG37" s="147">
        <v>0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outlineLevel="1" x14ac:dyDescent="0.2">
      <c r="A38" s="154"/>
      <c r="B38" s="155"/>
      <c r="C38" s="185" t="s">
        <v>424</v>
      </c>
      <c r="D38" s="158"/>
      <c r="E38" s="159">
        <v>1864</v>
      </c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47"/>
      <c r="Z38" s="147"/>
      <c r="AA38" s="147"/>
      <c r="AB38" s="147"/>
      <c r="AC38" s="147"/>
      <c r="AD38" s="147"/>
      <c r="AE38" s="147"/>
      <c r="AF38" s="147" t="s">
        <v>386</v>
      </c>
      <c r="AG38" s="147">
        <v>0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 ht="22.5" outlineLevel="1" x14ac:dyDescent="0.2">
      <c r="A39" s="176">
        <v>9</v>
      </c>
      <c r="B39" s="177" t="s">
        <v>425</v>
      </c>
      <c r="C39" s="186" t="s">
        <v>426</v>
      </c>
      <c r="D39" s="178" t="s">
        <v>397</v>
      </c>
      <c r="E39" s="179">
        <v>1864</v>
      </c>
      <c r="F39" s="174"/>
      <c r="G39" s="181">
        <f>ROUND(E39*F39,2)</f>
        <v>0</v>
      </c>
      <c r="H39" s="157">
        <v>794</v>
      </c>
      <c r="I39" s="156">
        <f>ROUND(E39*H39,2)</f>
        <v>1480016</v>
      </c>
      <c r="J39" s="157">
        <v>0</v>
      </c>
      <c r="K39" s="156">
        <f>ROUND(E39*J39,2)</f>
        <v>0</v>
      </c>
      <c r="L39" s="156">
        <v>15</v>
      </c>
      <c r="M39" s="156">
        <f>G39*(1+L39/100)</f>
        <v>0</v>
      </c>
      <c r="N39" s="156">
        <v>1.9730000000000001E-2</v>
      </c>
      <c r="O39" s="156">
        <f>ROUND(E39*N39,2)</f>
        <v>36.78</v>
      </c>
      <c r="P39" s="156">
        <v>0</v>
      </c>
      <c r="Q39" s="156">
        <f>ROUND(E39*P39,2)</f>
        <v>0</v>
      </c>
      <c r="R39" s="156"/>
      <c r="S39" s="156" t="s">
        <v>398</v>
      </c>
      <c r="T39" s="156" t="s">
        <v>399</v>
      </c>
      <c r="U39" s="156">
        <v>0</v>
      </c>
      <c r="V39" s="156">
        <f>ROUND(E39*U39,2)</f>
        <v>0</v>
      </c>
      <c r="W39" s="156"/>
      <c r="X39" s="156" t="s">
        <v>407</v>
      </c>
      <c r="Y39" s="147"/>
      <c r="Z39" s="147"/>
      <c r="AA39" s="147"/>
      <c r="AB39" s="147"/>
      <c r="AC39" s="147"/>
      <c r="AD39" s="147"/>
      <c r="AE39" s="147"/>
      <c r="AF39" s="147" t="s">
        <v>408</v>
      </c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 ht="22.5" outlineLevel="1" x14ac:dyDescent="0.2">
      <c r="A40" s="176">
        <v>10</v>
      </c>
      <c r="B40" s="177" t="s">
        <v>427</v>
      </c>
      <c r="C40" s="186" t="s">
        <v>428</v>
      </c>
      <c r="D40" s="178" t="s">
        <v>429</v>
      </c>
      <c r="E40" s="179">
        <v>233</v>
      </c>
      <c r="F40" s="174"/>
      <c r="G40" s="181">
        <f>ROUND(E40*F40,2)</f>
        <v>0</v>
      </c>
      <c r="H40" s="157">
        <v>0</v>
      </c>
      <c r="I40" s="156">
        <f>ROUND(E40*H40,2)</f>
        <v>0</v>
      </c>
      <c r="J40" s="157">
        <v>1100</v>
      </c>
      <c r="K40" s="156">
        <f>ROUND(E40*J40,2)</f>
        <v>256300</v>
      </c>
      <c r="L40" s="156">
        <v>15</v>
      </c>
      <c r="M40" s="156">
        <f>G40*(1+L40/100)</f>
        <v>0</v>
      </c>
      <c r="N40" s="156">
        <v>7.1000000000000002E-4</v>
      </c>
      <c r="O40" s="156">
        <f>ROUND(E40*N40,2)</f>
        <v>0.17</v>
      </c>
      <c r="P40" s="156">
        <v>0</v>
      </c>
      <c r="Q40" s="156">
        <f>ROUND(E40*P40,2)</f>
        <v>0</v>
      </c>
      <c r="R40" s="156"/>
      <c r="S40" s="156" t="s">
        <v>398</v>
      </c>
      <c r="T40" s="156" t="s">
        <v>399</v>
      </c>
      <c r="U40" s="156">
        <v>0</v>
      </c>
      <c r="V40" s="156">
        <f>ROUND(E40*U40,2)</f>
        <v>0</v>
      </c>
      <c r="W40" s="156"/>
      <c r="X40" s="156" t="s">
        <v>383</v>
      </c>
      <c r="Y40" s="147"/>
      <c r="Z40" s="147"/>
      <c r="AA40" s="147"/>
      <c r="AB40" s="147"/>
      <c r="AC40" s="147"/>
      <c r="AD40" s="147"/>
      <c r="AE40" s="147"/>
      <c r="AF40" s="147" t="s">
        <v>384</v>
      </c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 x14ac:dyDescent="0.2">
      <c r="A41" s="164" t="s">
        <v>376</v>
      </c>
      <c r="B41" s="165" t="s">
        <v>233</v>
      </c>
      <c r="C41" s="183" t="s">
        <v>234</v>
      </c>
      <c r="D41" s="166"/>
      <c r="E41" s="167"/>
      <c r="F41" s="168"/>
      <c r="G41" s="169">
        <f>SUMIF(AF42:AF89,"&lt;&gt;NOR",G42:G89)</f>
        <v>0</v>
      </c>
      <c r="H41" s="163"/>
      <c r="I41" s="163">
        <f>SUM(I42:I89)</f>
        <v>0</v>
      </c>
      <c r="J41" s="163"/>
      <c r="K41" s="163">
        <f>SUM(K42:K89)</f>
        <v>8759234.8000000007</v>
      </c>
      <c r="L41" s="163"/>
      <c r="M41" s="163">
        <f>SUM(M42:M89)</f>
        <v>0</v>
      </c>
      <c r="N41" s="163"/>
      <c r="O41" s="163">
        <f>SUM(O42:O89)</f>
        <v>0.12</v>
      </c>
      <c r="P41" s="163"/>
      <c r="Q41" s="163">
        <f>SUM(Q42:Q89)</f>
        <v>0</v>
      </c>
      <c r="R41" s="163"/>
      <c r="S41" s="163"/>
      <c r="T41" s="163"/>
      <c r="U41" s="163"/>
      <c r="V41" s="163">
        <f>SUM(V42:V89)</f>
        <v>0</v>
      </c>
      <c r="W41" s="163"/>
      <c r="X41" s="163"/>
      <c r="AF41" t="s">
        <v>377</v>
      </c>
    </row>
    <row r="42" spans="1:59" ht="33.75" outlineLevel="1" x14ac:dyDescent="0.2">
      <c r="A42" s="170">
        <v>11</v>
      </c>
      <c r="B42" s="171" t="s">
        <v>430</v>
      </c>
      <c r="C42" s="184" t="s">
        <v>431</v>
      </c>
      <c r="D42" s="172" t="s">
        <v>380</v>
      </c>
      <c r="E42" s="173">
        <v>6500</v>
      </c>
      <c r="F42" s="174"/>
      <c r="G42" s="175">
        <f>ROUND(E42*F42,2)</f>
        <v>0</v>
      </c>
      <c r="H42" s="157">
        <v>0</v>
      </c>
      <c r="I42" s="156">
        <f>ROUND(E42*H42,2)</f>
        <v>0</v>
      </c>
      <c r="J42" s="157">
        <v>10.7</v>
      </c>
      <c r="K42" s="156">
        <f>ROUND(E42*J42,2)</f>
        <v>69550</v>
      </c>
      <c r="L42" s="156">
        <v>15</v>
      </c>
      <c r="M42" s="156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6"/>
      <c r="S42" s="156" t="s">
        <v>398</v>
      </c>
      <c r="T42" s="156" t="s">
        <v>399</v>
      </c>
      <c r="U42" s="156">
        <v>0</v>
      </c>
      <c r="V42" s="156">
        <f>ROUND(E42*U42,2)</f>
        <v>0</v>
      </c>
      <c r="W42" s="156"/>
      <c r="X42" s="156" t="s">
        <v>383</v>
      </c>
      <c r="Y42" s="147"/>
      <c r="Z42" s="147"/>
      <c r="AA42" s="147"/>
      <c r="AB42" s="147"/>
      <c r="AC42" s="147"/>
      <c r="AD42" s="147"/>
      <c r="AE42" s="147"/>
      <c r="AF42" s="147" t="s">
        <v>384</v>
      </c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 outlineLevel="1" x14ac:dyDescent="0.2">
      <c r="A43" s="154"/>
      <c r="B43" s="155"/>
      <c r="C43" s="185" t="s">
        <v>432</v>
      </c>
      <c r="D43" s="158"/>
      <c r="E43" s="159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47"/>
      <c r="Z43" s="147"/>
      <c r="AA43" s="147"/>
      <c r="AB43" s="147"/>
      <c r="AC43" s="147"/>
      <c r="AD43" s="147"/>
      <c r="AE43" s="147"/>
      <c r="AF43" s="147" t="s">
        <v>386</v>
      </c>
      <c r="AG43" s="147">
        <v>0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 outlineLevel="1" x14ac:dyDescent="0.2">
      <c r="A44" s="154"/>
      <c r="B44" s="155"/>
      <c r="C44" s="185" t="s">
        <v>433</v>
      </c>
      <c r="D44" s="158"/>
      <c r="E44" s="159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47"/>
      <c r="Z44" s="147"/>
      <c r="AA44" s="147"/>
      <c r="AB44" s="147"/>
      <c r="AC44" s="147"/>
      <c r="AD44" s="147"/>
      <c r="AE44" s="147"/>
      <c r="AF44" s="147" t="s">
        <v>386</v>
      </c>
      <c r="AG44" s="147">
        <v>0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 outlineLevel="1" x14ac:dyDescent="0.2">
      <c r="A45" s="154"/>
      <c r="B45" s="155"/>
      <c r="C45" s="185" t="s">
        <v>434</v>
      </c>
      <c r="D45" s="158"/>
      <c r="E45" s="159">
        <v>6500</v>
      </c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47"/>
      <c r="Z45" s="147"/>
      <c r="AA45" s="147"/>
      <c r="AB45" s="147"/>
      <c r="AC45" s="147"/>
      <c r="AD45" s="147"/>
      <c r="AE45" s="147"/>
      <c r="AF45" s="147" t="s">
        <v>386</v>
      </c>
      <c r="AG45" s="147">
        <v>0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 ht="22.5" outlineLevel="1" x14ac:dyDescent="0.2">
      <c r="A46" s="170">
        <v>12</v>
      </c>
      <c r="B46" s="171" t="s">
        <v>435</v>
      </c>
      <c r="C46" s="184" t="s">
        <v>436</v>
      </c>
      <c r="D46" s="172" t="s">
        <v>437</v>
      </c>
      <c r="E46" s="173">
        <v>2880</v>
      </c>
      <c r="F46" s="174"/>
      <c r="G46" s="175">
        <f>ROUND(E46*F46,2)</f>
        <v>0</v>
      </c>
      <c r="H46" s="157">
        <v>0</v>
      </c>
      <c r="I46" s="156">
        <f>ROUND(E46*H46,2)</f>
        <v>0</v>
      </c>
      <c r="J46" s="157">
        <v>122</v>
      </c>
      <c r="K46" s="156">
        <f>ROUND(E46*J46,2)</f>
        <v>351360</v>
      </c>
      <c r="L46" s="156">
        <v>15</v>
      </c>
      <c r="M46" s="156">
        <f>G46*(1+L46/100)</f>
        <v>0</v>
      </c>
      <c r="N46" s="156">
        <v>4.0000000000000003E-5</v>
      </c>
      <c r="O46" s="156">
        <f>ROUND(E46*N46,2)</f>
        <v>0.12</v>
      </c>
      <c r="P46" s="156">
        <v>0</v>
      </c>
      <c r="Q46" s="156">
        <f>ROUND(E46*P46,2)</f>
        <v>0</v>
      </c>
      <c r="R46" s="156"/>
      <c r="S46" s="156" t="s">
        <v>398</v>
      </c>
      <c r="T46" s="156" t="s">
        <v>399</v>
      </c>
      <c r="U46" s="156">
        <v>0</v>
      </c>
      <c r="V46" s="156">
        <f>ROUND(E46*U46,2)</f>
        <v>0</v>
      </c>
      <c r="W46" s="156"/>
      <c r="X46" s="156" t="s">
        <v>383</v>
      </c>
      <c r="Y46" s="147"/>
      <c r="Z46" s="147"/>
      <c r="AA46" s="147"/>
      <c r="AB46" s="147"/>
      <c r="AC46" s="147"/>
      <c r="AD46" s="147"/>
      <c r="AE46" s="147"/>
      <c r="AF46" s="147" t="s">
        <v>384</v>
      </c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 outlineLevel="1" x14ac:dyDescent="0.2">
      <c r="A47" s="154"/>
      <c r="B47" s="155"/>
      <c r="C47" s="185" t="s">
        <v>438</v>
      </c>
      <c r="D47" s="158"/>
      <c r="E47" s="159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47"/>
      <c r="Z47" s="147"/>
      <c r="AA47" s="147"/>
      <c r="AB47" s="147"/>
      <c r="AC47" s="147"/>
      <c r="AD47" s="147"/>
      <c r="AE47" s="147"/>
      <c r="AF47" s="147" t="s">
        <v>386</v>
      </c>
      <c r="AG47" s="147">
        <v>0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 outlineLevel="1" x14ac:dyDescent="0.2">
      <c r="A48" s="154"/>
      <c r="B48" s="155"/>
      <c r="C48" s="185" t="s">
        <v>439</v>
      </c>
      <c r="D48" s="158"/>
      <c r="E48" s="159">
        <v>2880</v>
      </c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47"/>
      <c r="Z48" s="147"/>
      <c r="AA48" s="147"/>
      <c r="AB48" s="147"/>
      <c r="AC48" s="147"/>
      <c r="AD48" s="147"/>
      <c r="AE48" s="147"/>
      <c r="AF48" s="147" t="s">
        <v>386</v>
      </c>
      <c r="AG48" s="147">
        <v>0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</row>
    <row r="49" spans="1:59" ht="22.5" outlineLevel="1" x14ac:dyDescent="0.2">
      <c r="A49" s="170">
        <v>13</v>
      </c>
      <c r="B49" s="171" t="s">
        <v>440</v>
      </c>
      <c r="C49" s="184" t="s">
        <v>441</v>
      </c>
      <c r="D49" s="172" t="s">
        <v>442</v>
      </c>
      <c r="E49" s="173">
        <v>120</v>
      </c>
      <c r="F49" s="174"/>
      <c r="G49" s="175">
        <f>ROUND(E49*F49,2)</f>
        <v>0</v>
      </c>
      <c r="H49" s="157">
        <v>0</v>
      </c>
      <c r="I49" s="156">
        <f>ROUND(E49*H49,2)</f>
        <v>0</v>
      </c>
      <c r="J49" s="157">
        <v>61.9</v>
      </c>
      <c r="K49" s="156">
        <f>ROUND(E49*J49,2)</f>
        <v>7428</v>
      </c>
      <c r="L49" s="156">
        <v>15</v>
      </c>
      <c r="M49" s="156">
        <f>G49*(1+L49/100)</f>
        <v>0</v>
      </c>
      <c r="N49" s="156">
        <v>0</v>
      </c>
      <c r="O49" s="156">
        <f>ROUND(E49*N49,2)</f>
        <v>0</v>
      </c>
      <c r="P49" s="156">
        <v>0</v>
      </c>
      <c r="Q49" s="156">
        <f>ROUND(E49*P49,2)</f>
        <v>0</v>
      </c>
      <c r="R49" s="156"/>
      <c r="S49" s="156" t="s">
        <v>398</v>
      </c>
      <c r="T49" s="156" t="s">
        <v>399</v>
      </c>
      <c r="U49" s="156">
        <v>0</v>
      </c>
      <c r="V49" s="156">
        <f>ROUND(E49*U49,2)</f>
        <v>0</v>
      </c>
      <c r="W49" s="156"/>
      <c r="X49" s="156" t="s">
        <v>383</v>
      </c>
      <c r="Y49" s="147"/>
      <c r="Z49" s="147"/>
      <c r="AA49" s="147"/>
      <c r="AB49" s="147"/>
      <c r="AC49" s="147"/>
      <c r="AD49" s="147"/>
      <c r="AE49" s="147"/>
      <c r="AF49" s="147" t="s">
        <v>384</v>
      </c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 outlineLevel="1" x14ac:dyDescent="0.2">
      <c r="A50" s="154"/>
      <c r="B50" s="155"/>
      <c r="C50" s="185" t="s">
        <v>443</v>
      </c>
      <c r="D50" s="158"/>
      <c r="E50" s="159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47"/>
      <c r="Z50" s="147"/>
      <c r="AA50" s="147"/>
      <c r="AB50" s="147"/>
      <c r="AC50" s="147"/>
      <c r="AD50" s="147"/>
      <c r="AE50" s="147"/>
      <c r="AF50" s="147" t="s">
        <v>386</v>
      </c>
      <c r="AG50" s="147">
        <v>0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 outlineLevel="1" x14ac:dyDescent="0.2">
      <c r="A51" s="154"/>
      <c r="B51" s="155"/>
      <c r="C51" s="185" t="s">
        <v>444</v>
      </c>
      <c r="D51" s="158"/>
      <c r="E51" s="159">
        <v>120</v>
      </c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47"/>
      <c r="Z51" s="147"/>
      <c r="AA51" s="147"/>
      <c r="AB51" s="147"/>
      <c r="AC51" s="147"/>
      <c r="AD51" s="147"/>
      <c r="AE51" s="147"/>
      <c r="AF51" s="147" t="s">
        <v>386</v>
      </c>
      <c r="AG51" s="147">
        <v>0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 ht="22.5" outlineLevel="1" x14ac:dyDescent="0.2">
      <c r="A52" s="170">
        <v>14</v>
      </c>
      <c r="B52" s="171" t="s">
        <v>445</v>
      </c>
      <c r="C52" s="184" t="s">
        <v>446</v>
      </c>
      <c r="D52" s="172" t="s">
        <v>380</v>
      </c>
      <c r="E52" s="173">
        <v>6500</v>
      </c>
      <c r="F52" s="174"/>
      <c r="G52" s="175">
        <f>ROUND(E52*F52,2)</f>
        <v>0</v>
      </c>
      <c r="H52" s="157">
        <v>0</v>
      </c>
      <c r="I52" s="156">
        <f>ROUND(E52*H52,2)</f>
        <v>0</v>
      </c>
      <c r="J52" s="157">
        <v>16.2</v>
      </c>
      <c r="K52" s="156">
        <f>ROUND(E52*J52,2)</f>
        <v>105300</v>
      </c>
      <c r="L52" s="156">
        <v>15</v>
      </c>
      <c r="M52" s="156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6"/>
      <c r="S52" s="156" t="s">
        <v>398</v>
      </c>
      <c r="T52" s="156" t="s">
        <v>399</v>
      </c>
      <c r="U52" s="156">
        <v>0</v>
      </c>
      <c r="V52" s="156">
        <f>ROUND(E52*U52,2)</f>
        <v>0</v>
      </c>
      <c r="W52" s="156"/>
      <c r="X52" s="156" t="s">
        <v>383</v>
      </c>
      <c r="Y52" s="147"/>
      <c r="Z52" s="147"/>
      <c r="AA52" s="147"/>
      <c r="AB52" s="147"/>
      <c r="AC52" s="147"/>
      <c r="AD52" s="147"/>
      <c r="AE52" s="147"/>
      <c r="AF52" s="147" t="s">
        <v>384</v>
      </c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 outlineLevel="1" x14ac:dyDescent="0.2">
      <c r="A53" s="154"/>
      <c r="B53" s="155"/>
      <c r="C53" s="185" t="s">
        <v>432</v>
      </c>
      <c r="D53" s="158"/>
      <c r="E53" s="159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47"/>
      <c r="Z53" s="147"/>
      <c r="AA53" s="147"/>
      <c r="AB53" s="147"/>
      <c r="AC53" s="147"/>
      <c r="AD53" s="147"/>
      <c r="AE53" s="147"/>
      <c r="AF53" s="147" t="s">
        <v>386</v>
      </c>
      <c r="AG53" s="147">
        <v>0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 outlineLevel="1" x14ac:dyDescent="0.2">
      <c r="A54" s="154"/>
      <c r="B54" s="155"/>
      <c r="C54" s="185" t="s">
        <v>433</v>
      </c>
      <c r="D54" s="158"/>
      <c r="E54" s="159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47"/>
      <c r="Z54" s="147"/>
      <c r="AA54" s="147"/>
      <c r="AB54" s="147"/>
      <c r="AC54" s="147"/>
      <c r="AD54" s="147"/>
      <c r="AE54" s="147"/>
      <c r="AF54" s="147" t="s">
        <v>386</v>
      </c>
      <c r="AG54" s="147">
        <v>0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</row>
    <row r="55" spans="1:59" outlineLevel="1" x14ac:dyDescent="0.2">
      <c r="A55" s="154"/>
      <c r="B55" s="155"/>
      <c r="C55" s="185" t="s">
        <v>434</v>
      </c>
      <c r="D55" s="158"/>
      <c r="E55" s="159">
        <v>6500</v>
      </c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47"/>
      <c r="Z55" s="147"/>
      <c r="AA55" s="147"/>
      <c r="AB55" s="147"/>
      <c r="AC55" s="147"/>
      <c r="AD55" s="147"/>
      <c r="AE55" s="147"/>
      <c r="AF55" s="147" t="s">
        <v>386</v>
      </c>
      <c r="AG55" s="147">
        <v>0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 ht="33.75" outlineLevel="1" x14ac:dyDescent="0.2">
      <c r="A56" s="170">
        <v>15</v>
      </c>
      <c r="B56" s="171" t="s">
        <v>447</v>
      </c>
      <c r="C56" s="184" t="s">
        <v>448</v>
      </c>
      <c r="D56" s="172" t="s">
        <v>406</v>
      </c>
      <c r="E56" s="173">
        <v>5985</v>
      </c>
      <c r="F56" s="174"/>
      <c r="G56" s="175">
        <f>ROUND(E56*F56,2)</f>
        <v>0</v>
      </c>
      <c r="H56" s="157">
        <v>0</v>
      </c>
      <c r="I56" s="156">
        <f>ROUND(E56*H56,2)</f>
        <v>0</v>
      </c>
      <c r="J56" s="157">
        <v>75.2</v>
      </c>
      <c r="K56" s="156">
        <f>ROUND(E56*J56,2)</f>
        <v>450072</v>
      </c>
      <c r="L56" s="156">
        <v>15</v>
      </c>
      <c r="M56" s="156">
        <f>G56*(1+L56/100)</f>
        <v>0</v>
      </c>
      <c r="N56" s="156">
        <v>0</v>
      </c>
      <c r="O56" s="156">
        <f>ROUND(E56*N56,2)</f>
        <v>0</v>
      </c>
      <c r="P56" s="156">
        <v>0</v>
      </c>
      <c r="Q56" s="156">
        <f>ROUND(E56*P56,2)</f>
        <v>0</v>
      </c>
      <c r="R56" s="156"/>
      <c r="S56" s="156" t="s">
        <v>398</v>
      </c>
      <c r="T56" s="156" t="s">
        <v>399</v>
      </c>
      <c r="U56" s="156">
        <v>0</v>
      </c>
      <c r="V56" s="156">
        <f>ROUND(E56*U56,2)</f>
        <v>0</v>
      </c>
      <c r="W56" s="156"/>
      <c r="X56" s="156" t="s">
        <v>383</v>
      </c>
      <c r="Y56" s="147"/>
      <c r="Z56" s="147"/>
      <c r="AA56" s="147"/>
      <c r="AB56" s="147"/>
      <c r="AC56" s="147"/>
      <c r="AD56" s="147"/>
      <c r="AE56" s="147"/>
      <c r="AF56" s="147" t="s">
        <v>384</v>
      </c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</row>
    <row r="57" spans="1:59" outlineLevel="1" x14ac:dyDescent="0.2">
      <c r="A57" s="154"/>
      <c r="B57" s="155"/>
      <c r="C57" s="185" t="s">
        <v>449</v>
      </c>
      <c r="D57" s="158"/>
      <c r="E57" s="159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47"/>
      <c r="Z57" s="147"/>
      <c r="AA57" s="147"/>
      <c r="AB57" s="147"/>
      <c r="AC57" s="147"/>
      <c r="AD57" s="147"/>
      <c r="AE57" s="147"/>
      <c r="AF57" s="147" t="s">
        <v>386</v>
      </c>
      <c r="AG57" s="147">
        <v>0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 outlineLevel="1" x14ac:dyDescent="0.2">
      <c r="A58" s="154"/>
      <c r="B58" s="155"/>
      <c r="C58" s="185" t="s">
        <v>450</v>
      </c>
      <c r="D58" s="158"/>
      <c r="E58" s="159">
        <v>5985</v>
      </c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47"/>
      <c r="Z58" s="147"/>
      <c r="AA58" s="147"/>
      <c r="AB58" s="147"/>
      <c r="AC58" s="147"/>
      <c r="AD58" s="147"/>
      <c r="AE58" s="147"/>
      <c r="AF58" s="147" t="s">
        <v>386</v>
      </c>
      <c r="AG58" s="147">
        <v>0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</row>
    <row r="59" spans="1:59" ht="22.5" outlineLevel="1" x14ac:dyDescent="0.2">
      <c r="A59" s="170">
        <v>16</v>
      </c>
      <c r="B59" s="171" t="s">
        <v>451</v>
      </c>
      <c r="C59" s="184" t="s">
        <v>452</v>
      </c>
      <c r="D59" s="172" t="s">
        <v>406</v>
      </c>
      <c r="E59" s="173">
        <v>5985</v>
      </c>
      <c r="F59" s="174"/>
      <c r="G59" s="175">
        <f>ROUND(E59*F59,2)</f>
        <v>0</v>
      </c>
      <c r="H59" s="157">
        <v>0</v>
      </c>
      <c r="I59" s="156">
        <f>ROUND(E59*H59,2)</f>
        <v>0</v>
      </c>
      <c r="J59" s="157">
        <v>113</v>
      </c>
      <c r="K59" s="156">
        <f>ROUND(E59*J59,2)</f>
        <v>676305</v>
      </c>
      <c r="L59" s="156">
        <v>15</v>
      </c>
      <c r="M59" s="156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6"/>
      <c r="S59" s="156" t="s">
        <v>398</v>
      </c>
      <c r="T59" s="156" t="s">
        <v>399</v>
      </c>
      <c r="U59" s="156">
        <v>0</v>
      </c>
      <c r="V59" s="156">
        <f>ROUND(E59*U59,2)</f>
        <v>0</v>
      </c>
      <c r="W59" s="156"/>
      <c r="X59" s="156" t="s">
        <v>383</v>
      </c>
      <c r="Y59" s="147"/>
      <c r="Z59" s="147"/>
      <c r="AA59" s="147"/>
      <c r="AB59" s="147"/>
      <c r="AC59" s="147"/>
      <c r="AD59" s="147"/>
      <c r="AE59" s="147"/>
      <c r="AF59" s="147" t="s">
        <v>384</v>
      </c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 outlineLevel="1" x14ac:dyDescent="0.2">
      <c r="A60" s="154"/>
      <c r="B60" s="155"/>
      <c r="C60" s="185" t="s">
        <v>453</v>
      </c>
      <c r="D60" s="158"/>
      <c r="E60" s="159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47"/>
      <c r="Z60" s="147"/>
      <c r="AA60" s="147"/>
      <c r="AB60" s="147"/>
      <c r="AC60" s="147"/>
      <c r="AD60" s="147"/>
      <c r="AE60" s="147"/>
      <c r="AF60" s="147" t="s">
        <v>386</v>
      </c>
      <c r="AG60" s="147">
        <v>0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</row>
    <row r="61" spans="1:59" outlineLevel="1" x14ac:dyDescent="0.2">
      <c r="A61" s="154"/>
      <c r="B61" s="155"/>
      <c r="C61" s="185" t="s">
        <v>450</v>
      </c>
      <c r="D61" s="158"/>
      <c r="E61" s="159">
        <v>5985</v>
      </c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47"/>
      <c r="Z61" s="147"/>
      <c r="AA61" s="147"/>
      <c r="AB61" s="147"/>
      <c r="AC61" s="147"/>
      <c r="AD61" s="147"/>
      <c r="AE61" s="147"/>
      <c r="AF61" s="147" t="s">
        <v>386</v>
      </c>
      <c r="AG61" s="147">
        <v>0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</row>
    <row r="62" spans="1:59" ht="33.75" outlineLevel="1" x14ac:dyDescent="0.2">
      <c r="A62" s="170">
        <v>17</v>
      </c>
      <c r="B62" s="171" t="s">
        <v>454</v>
      </c>
      <c r="C62" s="184" t="s">
        <v>455</v>
      </c>
      <c r="D62" s="172" t="s">
        <v>406</v>
      </c>
      <c r="E62" s="173">
        <v>11095.5</v>
      </c>
      <c r="F62" s="174"/>
      <c r="G62" s="175">
        <f>ROUND(E62*F62,2)</f>
        <v>0</v>
      </c>
      <c r="H62" s="157">
        <v>0</v>
      </c>
      <c r="I62" s="156">
        <f>ROUND(E62*H62,2)</f>
        <v>0</v>
      </c>
      <c r="J62" s="157">
        <v>259</v>
      </c>
      <c r="K62" s="156">
        <f>ROUND(E62*J62,2)</f>
        <v>2873734.5</v>
      </c>
      <c r="L62" s="156">
        <v>15</v>
      </c>
      <c r="M62" s="156">
        <f>G62*(1+L62/100)</f>
        <v>0</v>
      </c>
      <c r="N62" s="156">
        <v>0</v>
      </c>
      <c r="O62" s="156">
        <f>ROUND(E62*N62,2)</f>
        <v>0</v>
      </c>
      <c r="P62" s="156">
        <v>0</v>
      </c>
      <c r="Q62" s="156">
        <f>ROUND(E62*P62,2)</f>
        <v>0</v>
      </c>
      <c r="R62" s="156"/>
      <c r="S62" s="156" t="s">
        <v>398</v>
      </c>
      <c r="T62" s="156" t="s">
        <v>399</v>
      </c>
      <c r="U62" s="156">
        <v>0</v>
      </c>
      <c r="V62" s="156">
        <f>ROUND(E62*U62,2)</f>
        <v>0</v>
      </c>
      <c r="W62" s="156"/>
      <c r="X62" s="156" t="s">
        <v>383</v>
      </c>
      <c r="Y62" s="147"/>
      <c r="Z62" s="147"/>
      <c r="AA62" s="147"/>
      <c r="AB62" s="147"/>
      <c r="AC62" s="147"/>
      <c r="AD62" s="147"/>
      <c r="AE62" s="147"/>
      <c r="AF62" s="147" t="s">
        <v>384</v>
      </c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 outlineLevel="1" x14ac:dyDescent="0.2">
      <c r="A63" s="154"/>
      <c r="B63" s="155"/>
      <c r="C63" s="185" t="s">
        <v>456</v>
      </c>
      <c r="D63" s="158"/>
      <c r="E63" s="159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47"/>
      <c r="Z63" s="147"/>
      <c r="AA63" s="147"/>
      <c r="AB63" s="147"/>
      <c r="AC63" s="147"/>
      <c r="AD63" s="147"/>
      <c r="AE63" s="147"/>
      <c r="AF63" s="147" t="s">
        <v>386</v>
      </c>
      <c r="AG63" s="147">
        <v>0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 outlineLevel="1" x14ac:dyDescent="0.2">
      <c r="A64" s="154"/>
      <c r="B64" s="155"/>
      <c r="C64" s="185" t="s">
        <v>457</v>
      </c>
      <c r="D64" s="158"/>
      <c r="E64" s="159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47"/>
      <c r="Z64" s="147"/>
      <c r="AA64" s="147"/>
      <c r="AB64" s="147"/>
      <c r="AC64" s="147"/>
      <c r="AD64" s="147"/>
      <c r="AE64" s="147"/>
      <c r="AF64" s="147" t="s">
        <v>386</v>
      </c>
      <c r="AG64" s="147">
        <v>0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</row>
    <row r="65" spans="1:59" outlineLevel="1" x14ac:dyDescent="0.2">
      <c r="A65" s="154"/>
      <c r="B65" s="155"/>
      <c r="C65" s="185" t="s">
        <v>458</v>
      </c>
      <c r="D65" s="158"/>
      <c r="E65" s="159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47"/>
      <c r="Z65" s="147"/>
      <c r="AA65" s="147"/>
      <c r="AB65" s="147"/>
      <c r="AC65" s="147"/>
      <c r="AD65" s="147"/>
      <c r="AE65" s="147"/>
      <c r="AF65" s="147" t="s">
        <v>386</v>
      </c>
      <c r="AG65" s="147">
        <v>0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</row>
    <row r="66" spans="1:59" outlineLevel="1" x14ac:dyDescent="0.2">
      <c r="A66" s="154"/>
      <c r="B66" s="155"/>
      <c r="C66" s="185" t="s">
        <v>453</v>
      </c>
      <c r="D66" s="158"/>
      <c r="E66" s="159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47"/>
      <c r="Z66" s="147"/>
      <c r="AA66" s="147"/>
      <c r="AB66" s="147"/>
      <c r="AC66" s="147"/>
      <c r="AD66" s="147"/>
      <c r="AE66" s="147"/>
      <c r="AF66" s="147" t="s">
        <v>386</v>
      </c>
      <c r="AG66" s="147">
        <v>0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</row>
    <row r="67" spans="1:59" outlineLevel="1" x14ac:dyDescent="0.2">
      <c r="A67" s="154"/>
      <c r="B67" s="155"/>
      <c r="C67" s="185" t="s">
        <v>459</v>
      </c>
      <c r="D67" s="158"/>
      <c r="E67" s="159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47"/>
      <c r="Z67" s="147"/>
      <c r="AA67" s="147"/>
      <c r="AB67" s="147"/>
      <c r="AC67" s="147"/>
      <c r="AD67" s="147"/>
      <c r="AE67" s="147"/>
      <c r="AF67" s="147" t="s">
        <v>386</v>
      </c>
      <c r="AG67" s="147">
        <v>0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</row>
    <row r="68" spans="1:59" outlineLevel="1" x14ac:dyDescent="0.2">
      <c r="A68" s="154"/>
      <c r="B68" s="155"/>
      <c r="C68" s="185" t="s">
        <v>460</v>
      </c>
      <c r="D68" s="158"/>
      <c r="E68" s="159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47"/>
      <c r="Z68" s="147"/>
      <c r="AA68" s="147"/>
      <c r="AB68" s="147"/>
      <c r="AC68" s="147"/>
      <c r="AD68" s="147"/>
      <c r="AE68" s="147"/>
      <c r="AF68" s="147" t="s">
        <v>386</v>
      </c>
      <c r="AG68" s="147">
        <v>0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</row>
    <row r="69" spans="1:59" outlineLevel="1" x14ac:dyDescent="0.2">
      <c r="A69" s="154"/>
      <c r="B69" s="155"/>
      <c r="C69" s="185" t="s">
        <v>461</v>
      </c>
      <c r="D69" s="158"/>
      <c r="E69" s="159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47"/>
      <c r="Z69" s="147"/>
      <c r="AA69" s="147"/>
      <c r="AB69" s="147"/>
      <c r="AC69" s="147"/>
      <c r="AD69" s="147"/>
      <c r="AE69" s="147"/>
      <c r="AF69" s="147" t="s">
        <v>386</v>
      </c>
      <c r="AG69" s="147">
        <v>0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</row>
    <row r="70" spans="1:59" outlineLevel="1" x14ac:dyDescent="0.2">
      <c r="A70" s="154"/>
      <c r="B70" s="155"/>
      <c r="C70" s="185" t="s">
        <v>462</v>
      </c>
      <c r="D70" s="158"/>
      <c r="E70" s="159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47"/>
      <c r="Z70" s="147"/>
      <c r="AA70" s="147"/>
      <c r="AB70" s="147"/>
      <c r="AC70" s="147"/>
      <c r="AD70" s="147"/>
      <c r="AE70" s="147"/>
      <c r="AF70" s="147" t="s">
        <v>386</v>
      </c>
      <c r="AG70" s="147">
        <v>0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</row>
    <row r="71" spans="1:59" outlineLevel="1" x14ac:dyDescent="0.2">
      <c r="A71" s="154"/>
      <c r="B71" s="155"/>
      <c r="C71" s="185" t="s">
        <v>463</v>
      </c>
      <c r="D71" s="158"/>
      <c r="E71" s="159">
        <v>11095.5</v>
      </c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47"/>
      <c r="Z71" s="147"/>
      <c r="AA71" s="147"/>
      <c r="AB71" s="147"/>
      <c r="AC71" s="147"/>
      <c r="AD71" s="147"/>
      <c r="AE71" s="147"/>
      <c r="AF71" s="147" t="s">
        <v>386</v>
      </c>
      <c r="AG71" s="147">
        <v>0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</row>
    <row r="72" spans="1:59" ht="22.5" outlineLevel="1" x14ac:dyDescent="0.2">
      <c r="A72" s="170">
        <v>18</v>
      </c>
      <c r="B72" s="171" t="s">
        <v>464</v>
      </c>
      <c r="C72" s="184" t="s">
        <v>465</v>
      </c>
      <c r="D72" s="172" t="s">
        <v>406</v>
      </c>
      <c r="E72" s="173">
        <v>11095.5</v>
      </c>
      <c r="F72" s="174"/>
      <c r="G72" s="175">
        <f>ROUND(E72*F72,2)</f>
        <v>0</v>
      </c>
      <c r="H72" s="157">
        <v>0</v>
      </c>
      <c r="I72" s="156">
        <f>ROUND(E72*H72,2)</f>
        <v>0</v>
      </c>
      <c r="J72" s="157">
        <v>44.6</v>
      </c>
      <c r="K72" s="156">
        <f>ROUND(E72*J72,2)</f>
        <v>494859.3</v>
      </c>
      <c r="L72" s="156">
        <v>15</v>
      </c>
      <c r="M72" s="156">
        <f>G72*(1+L72/100)</f>
        <v>0</v>
      </c>
      <c r="N72" s="156">
        <v>0</v>
      </c>
      <c r="O72" s="156">
        <f>ROUND(E72*N72,2)</f>
        <v>0</v>
      </c>
      <c r="P72" s="156">
        <v>0</v>
      </c>
      <c r="Q72" s="156">
        <f>ROUND(E72*P72,2)</f>
        <v>0</v>
      </c>
      <c r="R72" s="156"/>
      <c r="S72" s="156" t="s">
        <v>398</v>
      </c>
      <c r="T72" s="156" t="s">
        <v>399</v>
      </c>
      <c r="U72" s="156">
        <v>0</v>
      </c>
      <c r="V72" s="156">
        <f>ROUND(E72*U72,2)</f>
        <v>0</v>
      </c>
      <c r="W72" s="156"/>
      <c r="X72" s="156" t="s">
        <v>383</v>
      </c>
      <c r="Y72" s="147"/>
      <c r="Z72" s="147"/>
      <c r="AA72" s="147"/>
      <c r="AB72" s="147"/>
      <c r="AC72" s="147"/>
      <c r="AD72" s="147"/>
      <c r="AE72" s="147"/>
      <c r="AF72" s="147" t="s">
        <v>384</v>
      </c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</row>
    <row r="73" spans="1:59" outlineLevel="1" x14ac:dyDescent="0.2">
      <c r="A73" s="154"/>
      <c r="B73" s="155"/>
      <c r="C73" s="185" t="s">
        <v>466</v>
      </c>
      <c r="D73" s="158"/>
      <c r="E73" s="159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47"/>
      <c r="Z73" s="147"/>
      <c r="AA73" s="147"/>
      <c r="AB73" s="147"/>
      <c r="AC73" s="147"/>
      <c r="AD73" s="147"/>
      <c r="AE73" s="147"/>
      <c r="AF73" s="147" t="s">
        <v>386</v>
      </c>
      <c r="AG73" s="147">
        <v>0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</row>
    <row r="74" spans="1:59" outlineLevel="1" x14ac:dyDescent="0.2">
      <c r="A74" s="154"/>
      <c r="B74" s="155"/>
      <c r="C74" s="185" t="s">
        <v>463</v>
      </c>
      <c r="D74" s="158"/>
      <c r="E74" s="159">
        <v>11095.5</v>
      </c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47"/>
      <c r="Z74" s="147"/>
      <c r="AA74" s="147"/>
      <c r="AB74" s="147"/>
      <c r="AC74" s="147"/>
      <c r="AD74" s="147"/>
      <c r="AE74" s="147"/>
      <c r="AF74" s="147" t="s">
        <v>386</v>
      </c>
      <c r="AG74" s="147">
        <v>0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</row>
    <row r="75" spans="1:59" ht="22.5" outlineLevel="1" x14ac:dyDescent="0.2">
      <c r="A75" s="170">
        <v>19</v>
      </c>
      <c r="B75" s="171" t="s">
        <v>467</v>
      </c>
      <c r="C75" s="184" t="s">
        <v>468</v>
      </c>
      <c r="D75" s="172" t="s">
        <v>406</v>
      </c>
      <c r="E75" s="173">
        <v>1795.5</v>
      </c>
      <c r="F75" s="174"/>
      <c r="G75" s="175">
        <f>ROUND(E75*F75,2)</f>
        <v>0</v>
      </c>
      <c r="H75" s="157">
        <v>0</v>
      </c>
      <c r="I75" s="156">
        <f>ROUND(E75*H75,2)</f>
        <v>0</v>
      </c>
      <c r="J75" s="157">
        <v>127</v>
      </c>
      <c r="K75" s="156">
        <f>ROUND(E75*J75,2)</f>
        <v>228028.5</v>
      </c>
      <c r="L75" s="156">
        <v>15</v>
      </c>
      <c r="M75" s="156">
        <f>G75*(1+L75/100)</f>
        <v>0</v>
      </c>
      <c r="N75" s="156">
        <v>0</v>
      </c>
      <c r="O75" s="156">
        <f>ROUND(E75*N75,2)</f>
        <v>0</v>
      </c>
      <c r="P75" s="156">
        <v>0</v>
      </c>
      <c r="Q75" s="156">
        <f>ROUND(E75*P75,2)</f>
        <v>0</v>
      </c>
      <c r="R75" s="156"/>
      <c r="S75" s="156" t="s">
        <v>398</v>
      </c>
      <c r="T75" s="156" t="s">
        <v>399</v>
      </c>
      <c r="U75" s="156">
        <v>0</v>
      </c>
      <c r="V75" s="156">
        <f>ROUND(E75*U75,2)</f>
        <v>0</v>
      </c>
      <c r="W75" s="156"/>
      <c r="X75" s="156" t="s">
        <v>383</v>
      </c>
      <c r="Y75" s="147"/>
      <c r="Z75" s="147"/>
      <c r="AA75" s="147"/>
      <c r="AB75" s="147"/>
      <c r="AC75" s="147"/>
      <c r="AD75" s="147"/>
      <c r="AE75" s="147"/>
      <c r="AF75" s="147" t="s">
        <v>384</v>
      </c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</row>
    <row r="76" spans="1:59" outlineLevel="1" x14ac:dyDescent="0.2">
      <c r="A76" s="154"/>
      <c r="B76" s="155"/>
      <c r="C76" s="185" t="s">
        <v>462</v>
      </c>
      <c r="D76" s="158"/>
      <c r="E76" s="159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  <c r="Y76" s="147"/>
      <c r="Z76" s="147"/>
      <c r="AA76" s="147"/>
      <c r="AB76" s="147"/>
      <c r="AC76" s="147"/>
      <c r="AD76" s="147"/>
      <c r="AE76" s="147"/>
      <c r="AF76" s="147" t="s">
        <v>386</v>
      </c>
      <c r="AG76" s="147">
        <v>0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</row>
    <row r="77" spans="1:59" outlineLevel="1" x14ac:dyDescent="0.2">
      <c r="A77" s="154"/>
      <c r="B77" s="155"/>
      <c r="C77" s="185" t="s">
        <v>469</v>
      </c>
      <c r="D77" s="158"/>
      <c r="E77" s="159">
        <v>1795.5</v>
      </c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  <c r="Y77" s="147"/>
      <c r="Z77" s="147"/>
      <c r="AA77" s="147"/>
      <c r="AB77" s="147"/>
      <c r="AC77" s="147"/>
      <c r="AD77" s="147"/>
      <c r="AE77" s="147"/>
      <c r="AF77" s="147" t="s">
        <v>386</v>
      </c>
      <c r="AG77" s="147">
        <v>0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</row>
    <row r="78" spans="1:59" outlineLevel="1" x14ac:dyDescent="0.2">
      <c r="A78" s="170">
        <v>20</v>
      </c>
      <c r="B78" s="171" t="s">
        <v>470</v>
      </c>
      <c r="C78" s="184" t="s">
        <v>471</v>
      </c>
      <c r="D78" s="172" t="s">
        <v>406</v>
      </c>
      <c r="E78" s="173">
        <v>7935</v>
      </c>
      <c r="F78" s="174"/>
      <c r="G78" s="175">
        <f>ROUND(E78*F78,2)</f>
        <v>0</v>
      </c>
      <c r="H78" s="157">
        <v>0</v>
      </c>
      <c r="I78" s="156">
        <f>ROUND(E78*H78,2)</f>
        <v>0</v>
      </c>
      <c r="J78" s="157">
        <v>18.5</v>
      </c>
      <c r="K78" s="156">
        <f>ROUND(E78*J78,2)</f>
        <v>146797.5</v>
      </c>
      <c r="L78" s="156">
        <v>15</v>
      </c>
      <c r="M78" s="156">
        <f>G78*(1+L78/100)</f>
        <v>0</v>
      </c>
      <c r="N78" s="156">
        <v>0</v>
      </c>
      <c r="O78" s="156">
        <f>ROUND(E78*N78,2)</f>
        <v>0</v>
      </c>
      <c r="P78" s="156">
        <v>0</v>
      </c>
      <c r="Q78" s="156">
        <f>ROUND(E78*P78,2)</f>
        <v>0</v>
      </c>
      <c r="R78" s="156"/>
      <c r="S78" s="156" t="s">
        <v>398</v>
      </c>
      <c r="T78" s="156" t="s">
        <v>399</v>
      </c>
      <c r="U78" s="156">
        <v>0</v>
      </c>
      <c r="V78" s="156">
        <f>ROUND(E78*U78,2)</f>
        <v>0</v>
      </c>
      <c r="W78" s="156"/>
      <c r="X78" s="156" t="s">
        <v>383</v>
      </c>
      <c r="Y78" s="147"/>
      <c r="Z78" s="147"/>
      <c r="AA78" s="147"/>
      <c r="AB78" s="147"/>
      <c r="AC78" s="147"/>
      <c r="AD78" s="147"/>
      <c r="AE78" s="147"/>
      <c r="AF78" s="147" t="s">
        <v>384</v>
      </c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</row>
    <row r="79" spans="1:59" outlineLevel="1" x14ac:dyDescent="0.2">
      <c r="A79" s="154"/>
      <c r="B79" s="155"/>
      <c r="C79" s="185" t="s">
        <v>457</v>
      </c>
      <c r="D79" s="158"/>
      <c r="E79" s="159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47"/>
      <c r="Z79" s="147"/>
      <c r="AA79" s="147"/>
      <c r="AB79" s="147"/>
      <c r="AC79" s="147"/>
      <c r="AD79" s="147"/>
      <c r="AE79" s="147"/>
      <c r="AF79" s="147" t="s">
        <v>386</v>
      </c>
      <c r="AG79" s="147">
        <v>0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</row>
    <row r="80" spans="1:59" outlineLevel="1" x14ac:dyDescent="0.2">
      <c r="A80" s="154"/>
      <c r="B80" s="155"/>
      <c r="C80" s="185" t="s">
        <v>453</v>
      </c>
      <c r="D80" s="158"/>
      <c r="E80" s="159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47"/>
      <c r="Z80" s="147"/>
      <c r="AA80" s="147"/>
      <c r="AB80" s="147"/>
      <c r="AC80" s="147"/>
      <c r="AD80" s="147"/>
      <c r="AE80" s="147"/>
      <c r="AF80" s="147" t="s">
        <v>386</v>
      </c>
      <c r="AG80" s="147">
        <v>0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</row>
    <row r="81" spans="1:59" outlineLevel="1" x14ac:dyDescent="0.2">
      <c r="A81" s="154"/>
      <c r="B81" s="155"/>
      <c r="C81" s="185" t="s">
        <v>472</v>
      </c>
      <c r="D81" s="158"/>
      <c r="E81" s="159">
        <v>7935</v>
      </c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56"/>
      <c r="U81" s="156"/>
      <c r="V81" s="156"/>
      <c r="W81" s="156"/>
      <c r="X81" s="156"/>
      <c r="Y81" s="147"/>
      <c r="Z81" s="147"/>
      <c r="AA81" s="147"/>
      <c r="AB81" s="147"/>
      <c r="AC81" s="147"/>
      <c r="AD81" s="147"/>
      <c r="AE81" s="147"/>
      <c r="AF81" s="147" t="s">
        <v>386</v>
      </c>
      <c r="AG81" s="147">
        <v>0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</row>
    <row r="82" spans="1:59" ht="22.5" outlineLevel="1" x14ac:dyDescent="0.2">
      <c r="A82" s="170">
        <v>21</v>
      </c>
      <c r="B82" s="171" t="s">
        <v>473</v>
      </c>
      <c r="C82" s="184" t="s">
        <v>474</v>
      </c>
      <c r="D82" s="172" t="s">
        <v>413</v>
      </c>
      <c r="E82" s="173">
        <v>4774.5</v>
      </c>
      <c r="F82" s="174"/>
      <c r="G82" s="175">
        <f>ROUND(E82*F82,2)</f>
        <v>0</v>
      </c>
      <c r="H82" s="157">
        <v>0</v>
      </c>
      <c r="I82" s="156">
        <f>ROUND(E82*H82,2)</f>
        <v>0</v>
      </c>
      <c r="J82" s="157">
        <v>650</v>
      </c>
      <c r="K82" s="156">
        <f>ROUND(E82*J82,2)</f>
        <v>3103425</v>
      </c>
      <c r="L82" s="156">
        <v>15</v>
      </c>
      <c r="M82" s="156">
        <f>G82*(1+L82/100)</f>
        <v>0</v>
      </c>
      <c r="N82" s="156">
        <v>0</v>
      </c>
      <c r="O82" s="156">
        <f>ROUND(E82*N82,2)</f>
        <v>0</v>
      </c>
      <c r="P82" s="156">
        <v>0</v>
      </c>
      <c r="Q82" s="156">
        <f>ROUND(E82*P82,2)</f>
        <v>0</v>
      </c>
      <c r="R82" s="156"/>
      <c r="S82" s="156" t="s">
        <v>398</v>
      </c>
      <c r="T82" s="156" t="s">
        <v>399</v>
      </c>
      <c r="U82" s="156">
        <v>0</v>
      </c>
      <c r="V82" s="156">
        <f>ROUND(E82*U82,2)</f>
        <v>0</v>
      </c>
      <c r="W82" s="156"/>
      <c r="X82" s="156" t="s">
        <v>383</v>
      </c>
      <c r="Y82" s="147"/>
      <c r="Z82" s="147"/>
      <c r="AA82" s="147"/>
      <c r="AB82" s="147"/>
      <c r="AC82" s="147"/>
      <c r="AD82" s="147"/>
      <c r="AE82" s="147"/>
      <c r="AF82" s="147" t="s">
        <v>384</v>
      </c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</row>
    <row r="83" spans="1:59" outlineLevel="1" x14ac:dyDescent="0.2">
      <c r="A83" s="154"/>
      <c r="B83" s="155"/>
      <c r="C83" s="185" t="s">
        <v>475</v>
      </c>
      <c r="D83" s="158"/>
      <c r="E83" s="159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  <c r="Y83" s="147"/>
      <c r="Z83" s="147"/>
      <c r="AA83" s="147"/>
      <c r="AB83" s="147"/>
      <c r="AC83" s="147"/>
      <c r="AD83" s="147"/>
      <c r="AE83" s="147"/>
      <c r="AF83" s="147" t="s">
        <v>386</v>
      </c>
      <c r="AG83" s="147">
        <v>0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</row>
    <row r="84" spans="1:59" outlineLevel="1" x14ac:dyDescent="0.2">
      <c r="A84" s="154"/>
      <c r="B84" s="155"/>
      <c r="C84" s="185" t="s">
        <v>476</v>
      </c>
      <c r="D84" s="158"/>
      <c r="E84" s="159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47"/>
      <c r="Z84" s="147"/>
      <c r="AA84" s="147"/>
      <c r="AB84" s="147"/>
      <c r="AC84" s="147"/>
      <c r="AD84" s="147"/>
      <c r="AE84" s="147"/>
      <c r="AF84" s="147" t="s">
        <v>386</v>
      </c>
      <c r="AG84" s="147">
        <v>0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</row>
    <row r="85" spans="1:59" outlineLevel="1" x14ac:dyDescent="0.2">
      <c r="A85" s="154"/>
      <c r="B85" s="155"/>
      <c r="C85" s="185" t="s">
        <v>477</v>
      </c>
      <c r="D85" s="158"/>
      <c r="E85" s="159">
        <v>4774.5</v>
      </c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  <c r="Y85" s="147"/>
      <c r="Z85" s="147"/>
      <c r="AA85" s="147"/>
      <c r="AB85" s="147"/>
      <c r="AC85" s="147"/>
      <c r="AD85" s="147"/>
      <c r="AE85" s="147"/>
      <c r="AF85" s="147" t="s">
        <v>386</v>
      </c>
      <c r="AG85" s="147">
        <v>0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</row>
    <row r="86" spans="1:59" ht="22.5" outlineLevel="1" x14ac:dyDescent="0.2">
      <c r="A86" s="170">
        <v>22</v>
      </c>
      <c r="B86" s="171" t="s">
        <v>478</v>
      </c>
      <c r="C86" s="184" t="s">
        <v>479</v>
      </c>
      <c r="D86" s="172" t="s">
        <v>380</v>
      </c>
      <c r="E86" s="173">
        <v>4550</v>
      </c>
      <c r="F86" s="174"/>
      <c r="G86" s="175">
        <f>ROUND(E86*F86,2)</f>
        <v>0</v>
      </c>
      <c r="H86" s="157">
        <v>0</v>
      </c>
      <c r="I86" s="156">
        <f>ROUND(E86*H86,2)</f>
        <v>0</v>
      </c>
      <c r="J86" s="157">
        <v>22.5</v>
      </c>
      <c r="K86" s="156">
        <f>ROUND(E86*J86,2)</f>
        <v>102375</v>
      </c>
      <c r="L86" s="156">
        <v>15</v>
      </c>
      <c r="M86" s="156">
        <f>G86*(1+L86/100)</f>
        <v>0</v>
      </c>
      <c r="N86" s="156">
        <v>0</v>
      </c>
      <c r="O86" s="156">
        <f>ROUND(E86*N86,2)</f>
        <v>0</v>
      </c>
      <c r="P86" s="156">
        <v>0</v>
      </c>
      <c r="Q86" s="156">
        <f>ROUND(E86*P86,2)</f>
        <v>0</v>
      </c>
      <c r="R86" s="156"/>
      <c r="S86" s="156" t="s">
        <v>398</v>
      </c>
      <c r="T86" s="156" t="s">
        <v>399</v>
      </c>
      <c r="U86" s="156">
        <v>0</v>
      </c>
      <c r="V86" s="156">
        <f>ROUND(E86*U86,2)</f>
        <v>0</v>
      </c>
      <c r="W86" s="156"/>
      <c r="X86" s="156" t="s">
        <v>383</v>
      </c>
      <c r="Y86" s="147"/>
      <c r="Z86" s="147"/>
      <c r="AA86" s="147"/>
      <c r="AB86" s="147"/>
      <c r="AC86" s="147"/>
      <c r="AD86" s="147"/>
      <c r="AE86" s="147"/>
      <c r="AF86" s="147" t="s">
        <v>384</v>
      </c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</row>
    <row r="87" spans="1:59" outlineLevel="1" x14ac:dyDescent="0.2">
      <c r="A87" s="154"/>
      <c r="B87" s="155"/>
      <c r="C87" s="185" t="s">
        <v>480</v>
      </c>
      <c r="D87" s="158"/>
      <c r="E87" s="159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  <c r="Y87" s="147"/>
      <c r="Z87" s="147"/>
      <c r="AA87" s="147"/>
      <c r="AB87" s="147"/>
      <c r="AC87" s="147"/>
      <c r="AD87" s="147"/>
      <c r="AE87" s="147"/>
      <c r="AF87" s="147" t="s">
        <v>386</v>
      </c>
      <c r="AG87" s="147">
        <v>0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</row>
    <row r="88" spans="1:59" outlineLevel="1" x14ac:dyDescent="0.2">
      <c r="A88" s="154"/>
      <c r="B88" s="155"/>
      <c r="C88" s="185" t="s">
        <v>481</v>
      </c>
      <c r="D88" s="158"/>
      <c r="E88" s="159">
        <v>4550</v>
      </c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47"/>
      <c r="Z88" s="147"/>
      <c r="AA88" s="147"/>
      <c r="AB88" s="147"/>
      <c r="AC88" s="147"/>
      <c r="AD88" s="147"/>
      <c r="AE88" s="147"/>
      <c r="AF88" s="147" t="s">
        <v>386</v>
      </c>
      <c r="AG88" s="147">
        <v>0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</row>
    <row r="89" spans="1:59" outlineLevel="1" x14ac:dyDescent="0.2">
      <c r="A89" s="176">
        <v>23</v>
      </c>
      <c r="B89" s="177" t="s">
        <v>482</v>
      </c>
      <c r="C89" s="186" t="s">
        <v>483</v>
      </c>
      <c r="D89" s="178" t="s">
        <v>484</v>
      </c>
      <c r="E89" s="179">
        <v>1</v>
      </c>
      <c r="F89" s="174"/>
      <c r="G89" s="181">
        <f>ROUND(E89*F89,2)</f>
        <v>0</v>
      </c>
      <c r="H89" s="157">
        <v>0</v>
      </c>
      <c r="I89" s="156">
        <f>ROUND(E89*H89,2)</f>
        <v>0</v>
      </c>
      <c r="J89" s="157">
        <v>150000</v>
      </c>
      <c r="K89" s="156">
        <f>ROUND(E89*J89,2)</f>
        <v>150000</v>
      </c>
      <c r="L89" s="156">
        <v>15</v>
      </c>
      <c r="M89" s="156">
        <f>G89*(1+L89/100)</f>
        <v>0</v>
      </c>
      <c r="N89" s="156">
        <v>0</v>
      </c>
      <c r="O89" s="156">
        <f>ROUND(E89*N89,2)</f>
        <v>0</v>
      </c>
      <c r="P89" s="156">
        <v>0</v>
      </c>
      <c r="Q89" s="156">
        <f>ROUND(E89*P89,2)</f>
        <v>0</v>
      </c>
      <c r="R89" s="156"/>
      <c r="S89" s="156" t="s">
        <v>485</v>
      </c>
      <c r="T89" s="156" t="s">
        <v>382</v>
      </c>
      <c r="U89" s="156">
        <v>0</v>
      </c>
      <c r="V89" s="156">
        <f>ROUND(E89*U89,2)</f>
        <v>0</v>
      </c>
      <c r="W89" s="156"/>
      <c r="X89" s="156" t="s">
        <v>383</v>
      </c>
      <c r="Y89" s="147"/>
      <c r="Z89" s="147"/>
      <c r="AA89" s="147"/>
      <c r="AB89" s="147"/>
      <c r="AC89" s="147"/>
      <c r="AD89" s="147"/>
      <c r="AE89" s="147"/>
      <c r="AF89" s="147" t="s">
        <v>486</v>
      </c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</row>
    <row r="90" spans="1:59" x14ac:dyDescent="0.2">
      <c r="A90" s="164" t="s">
        <v>376</v>
      </c>
      <c r="B90" s="165" t="s">
        <v>251</v>
      </c>
      <c r="C90" s="183" t="s">
        <v>252</v>
      </c>
      <c r="D90" s="166"/>
      <c r="E90" s="167"/>
      <c r="F90" s="168"/>
      <c r="G90" s="169">
        <f>SUMIF(AF91:AF127,"&lt;&gt;NOR",G91:G127)</f>
        <v>0</v>
      </c>
      <c r="H90" s="163"/>
      <c r="I90" s="163">
        <f>SUM(I91:I127)</f>
        <v>325210.03000000003</v>
      </c>
      <c r="J90" s="163"/>
      <c r="K90" s="163">
        <f>SUM(K91:K127)</f>
        <v>10711653.780000001</v>
      </c>
      <c r="L90" s="163"/>
      <c r="M90" s="163">
        <f>SUM(M91:M127)</f>
        <v>0</v>
      </c>
      <c r="N90" s="163"/>
      <c r="O90" s="163">
        <f>SUM(O91:O127)</f>
        <v>3320.01</v>
      </c>
      <c r="P90" s="163"/>
      <c r="Q90" s="163">
        <f>SUM(Q91:Q127)</f>
        <v>0</v>
      </c>
      <c r="R90" s="163"/>
      <c r="S90" s="163"/>
      <c r="T90" s="163"/>
      <c r="U90" s="163"/>
      <c r="V90" s="163">
        <f>SUM(V91:V127)</f>
        <v>0</v>
      </c>
      <c r="W90" s="163"/>
      <c r="X90" s="163"/>
      <c r="AF90" t="s">
        <v>377</v>
      </c>
    </row>
    <row r="91" spans="1:59" ht="22.5" outlineLevel="1" x14ac:dyDescent="0.2">
      <c r="A91" s="170">
        <v>24</v>
      </c>
      <c r="B91" s="171" t="s">
        <v>487</v>
      </c>
      <c r="C91" s="184" t="s">
        <v>488</v>
      </c>
      <c r="D91" s="172" t="s">
        <v>406</v>
      </c>
      <c r="E91" s="173">
        <v>230.79</v>
      </c>
      <c r="F91" s="174"/>
      <c r="G91" s="175">
        <f>ROUND(E91*F91,2)</f>
        <v>0</v>
      </c>
      <c r="H91" s="157">
        <v>0</v>
      </c>
      <c r="I91" s="156">
        <f>ROUND(E91*H91,2)</f>
        <v>0</v>
      </c>
      <c r="J91" s="157">
        <v>3600</v>
      </c>
      <c r="K91" s="156">
        <f>ROUND(E91*J91,2)</f>
        <v>830844</v>
      </c>
      <c r="L91" s="156">
        <v>15</v>
      </c>
      <c r="M91" s="156">
        <f>G91*(1+L91/100)</f>
        <v>0</v>
      </c>
      <c r="N91" s="156">
        <v>2.4746100000000002</v>
      </c>
      <c r="O91" s="156">
        <f>ROUND(E91*N91,2)</f>
        <v>571.12</v>
      </c>
      <c r="P91" s="156">
        <v>0</v>
      </c>
      <c r="Q91" s="156">
        <f>ROUND(E91*P91,2)</f>
        <v>0</v>
      </c>
      <c r="R91" s="156"/>
      <c r="S91" s="156" t="s">
        <v>398</v>
      </c>
      <c r="T91" s="156" t="s">
        <v>399</v>
      </c>
      <c r="U91" s="156">
        <v>0</v>
      </c>
      <c r="V91" s="156">
        <f>ROUND(E91*U91,2)</f>
        <v>0</v>
      </c>
      <c r="W91" s="156"/>
      <c r="X91" s="156" t="s">
        <v>383</v>
      </c>
      <c r="Y91" s="147"/>
      <c r="Z91" s="147"/>
      <c r="AA91" s="147"/>
      <c r="AB91" s="147"/>
      <c r="AC91" s="147"/>
      <c r="AD91" s="147"/>
      <c r="AE91" s="147"/>
      <c r="AF91" s="147" t="s">
        <v>384</v>
      </c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</row>
    <row r="92" spans="1:59" outlineLevel="1" x14ac:dyDescent="0.2">
      <c r="A92" s="154"/>
      <c r="B92" s="155"/>
      <c r="C92" s="185" t="s">
        <v>489</v>
      </c>
      <c r="D92" s="158"/>
      <c r="E92" s="159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47"/>
      <c r="Z92" s="147"/>
      <c r="AA92" s="147"/>
      <c r="AB92" s="147"/>
      <c r="AC92" s="147"/>
      <c r="AD92" s="147"/>
      <c r="AE92" s="147"/>
      <c r="AF92" s="147" t="s">
        <v>386</v>
      </c>
      <c r="AG92" s="147">
        <v>0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</row>
    <row r="93" spans="1:59" outlineLevel="1" x14ac:dyDescent="0.2">
      <c r="A93" s="154"/>
      <c r="B93" s="155"/>
      <c r="C93" s="185" t="s">
        <v>490</v>
      </c>
      <c r="D93" s="158"/>
      <c r="E93" s="159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  <c r="Y93" s="147"/>
      <c r="Z93" s="147"/>
      <c r="AA93" s="147"/>
      <c r="AB93" s="147"/>
      <c r="AC93" s="147"/>
      <c r="AD93" s="147"/>
      <c r="AE93" s="147"/>
      <c r="AF93" s="147" t="s">
        <v>386</v>
      </c>
      <c r="AG93" s="147">
        <v>0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</row>
    <row r="94" spans="1:59" outlineLevel="1" x14ac:dyDescent="0.2">
      <c r="A94" s="154"/>
      <c r="B94" s="155"/>
      <c r="C94" s="185" t="s">
        <v>491</v>
      </c>
      <c r="D94" s="158"/>
      <c r="E94" s="159">
        <v>230.79</v>
      </c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47"/>
      <c r="Z94" s="147"/>
      <c r="AA94" s="147"/>
      <c r="AB94" s="147"/>
      <c r="AC94" s="147"/>
      <c r="AD94" s="147"/>
      <c r="AE94" s="147"/>
      <c r="AF94" s="147" t="s">
        <v>386</v>
      </c>
      <c r="AG94" s="147">
        <v>0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</row>
    <row r="95" spans="1:59" ht="22.5" outlineLevel="1" x14ac:dyDescent="0.2">
      <c r="A95" s="170">
        <v>25</v>
      </c>
      <c r="B95" s="171" t="s">
        <v>492</v>
      </c>
      <c r="C95" s="184" t="s">
        <v>493</v>
      </c>
      <c r="D95" s="172" t="s">
        <v>406</v>
      </c>
      <c r="E95" s="173">
        <v>598.5</v>
      </c>
      <c r="F95" s="174"/>
      <c r="G95" s="175">
        <f>ROUND(E95*F95,2)</f>
        <v>0</v>
      </c>
      <c r="H95" s="157">
        <v>0</v>
      </c>
      <c r="I95" s="156">
        <f>ROUND(E95*H95,2)</f>
        <v>0</v>
      </c>
      <c r="J95" s="157">
        <v>3600</v>
      </c>
      <c r="K95" s="156">
        <f>ROUND(E95*J95,2)</f>
        <v>2154600</v>
      </c>
      <c r="L95" s="156">
        <v>15</v>
      </c>
      <c r="M95" s="156">
        <f>G95*(1+L95/100)</f>
        <v>0</v>
      </c>
      <c r="N95" s="156">
        <v>2.4746100000000002</v>
      </c>
      <c r="O95" s="156">
        <f>ROUND(E95*N95,2)</f>
        <v>1481.05</v>
      </c>
      <c r="P95" s="156">
        <v>0</v>
      </c>
      <c r="Q95" s="156">
        <f>ROUND(E95*P95,2)</f>
        <v>0</v>
      </c>
      <c r="R95" s="156"/>
      <c r="S95" s="156" t="s">
        <v>398</v>
      </c>
      <c r="T95" s="156" t="s">
        <v>399</v>
      </c>
      <c r="U95" s="156">
        <v>0</v>
      </c>
      <c r="V95" s="156">
        <f>ROUND(E95*U95,2)</f>
        <v>0</v>
      </c>
      <c r="W95" s="156"/>
      <c r="X95" s="156" t="s">
        <v>383</v>
      </c>
      <c r="Y95" s="147"/>
      <c r="Z95" s="147"/>
      <c r="AA95" s="147"/>
      <c r="AB95" s="147"/>
      <c r="AC95" s="147"/>
      <c r="AD95" s="147"/>
      <c r="AE95" s="147"/>
      <c r="AF95" s="147" t="s">
        <v>384</v>
      </c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</row>
    <row r="96" spans="1:59" outlineLevel="1" x14ac:dyDescent="0.2">
      <c r="A96" s="154"/>
      <c r="B96" s="155"/>
      <c r="C96" s="185" t="s">
        <v>494</v>
      </c>
      <c r="D96" s="158"/>
      <c r="E96" s="159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47"/>
      <c r="Z96" s="147"/>
      <c r="AA96" s="147"/>
      <c r="AB96" s="147"/>
      <c r="AC96" s="147"/>
      <c r="AD96" s="147"/>
      <c r="AE96" s="147"/>
      <c r="AF96" s="147" t="s">
        <v>386</v>
      </c>
      <c r="AG96" s="147">
        <v>0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</row>
    <row r="97" spans="1:59" outlineLevel="1" x14ac:dyDescent="0.2">
      <c r="A97" s="154"/>
      <c r="B97" s="155"/>
      <c r="C97" s="185" t="s">
        <v>495</v>
      </c>
      <c r="D97" s="158"/>
      <c r="E97" s="159">
        <v>598.5</v>
      </c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47"/>
      <c r="Z97" s="147"/>
      <c r="AA97" s="147"/>
      <c r="AB97" s="147"/>
      <c r="AC97" s="147"/>
      <c r="AD97" s="147"/>
      <c r="AE97" s="147"/>
      <c r="AF97" s="147" t="s">
        <v>386</v>
      </c>
      <c r="AG97" s="147">
        <v>0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</row>
    <row r="98" spans="1:59" outlineLevel="1" x14ac:dyDescent="0.2">
      <c r="A98" s="170">
        <v>26</v>
      </c>
      <c r="B98" s="171" t="s">
        <v>496</v>
      </c>
      <c r="C98" s="184" t="s">
        <v>497</v>
      </c>
      <c r="D98" s="172" t="s">
        <v>380</v>
      </c>
      <c r="E98" s="173">
        <v>52.648000000000003</v>
      </c>
      <c r="F98" s="174"/>
      <c r="G98" s="175">
        <f>ROUND(E98*F98,2)</f>
        <v>0</v>
      </c>
      <c r="H98" s="157">
        <v>0</v>
      </c>
      <c r="I98" s="156">
        <f>ROUND(E98*H98,2)</f>
        <v>0</v>
      </c>
      <c r="J98" s="157">
        <v>385</v>
      </c>
      <c r="K98" s="156">
        <f>ROUND(E98*J98,2)</f>
        <v>20269.48</v>
      </c>
      <c r="L98" s="156">
        <v>15</v>
      </c>
      <c r="M98" s="156">
        <f>G98*(1+L98/100)</f>
        <v>0</v>
      </c>
      <c r="N98" s="156">
        <v>2.47E-3</v>
      </c>
      <c r="O98" s="156">
        <f>ROUND(E98*N98,2)</f>
        <v>0.13</v>
      </c>
      <c r="P98" s="156">
        <v>0</v>
      </c>
      <c r="Q98" s="156">
        <f>ROUND(E98*P98,2)</f>
        <v>0</v>
      </c>
      <c r="R98" s="156"/>
      <c r="S98" s="156" t="s">
        <v>398</v>
      </c>
      <c r="T98" s="156" t="s">
        <v>399</v>
      </c>
      <c r="U98" s="156">
        <v>0</v>
      </c>
      <c r="V98" s="156">
        <f>ROUND(E98*U98,2)</f>
        <v>0</v>
      </c>
      <c r="W98" s="156"/>
      <c r="X98" s="156" t="s">
        <v>383</v>
      </c>
      <c r="Y98" s="147"/>
      <c r="Z98" s="147"/>
      <c r="AA98" s="147"/>
      <c r="AB98" s="147"/>
      <c r="AC98" s="147"/>
      <c r="AD98" s="147"/>
      <c r="AE98" s="147"/>
      <c r="AF98" s="147" t="s">
        <v>384</v>
      </c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</row>
    <row r="99" spans="1:59" ht="22.5" outlineLevel="1" x14ac:dyDescent="0.2">
      <c r="A99" s="154"/>
      <c r="B99" s="155"/>
      <c r="C99" s="185" t="s">
        <v>498</v>
      </c>
      <c r="D99" s="158"/>
      <c r="E99" s="159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47"/>
      <c r="Z99" s="147"/>
      <c r="AA99" s="147"/>
      <c r="AB99" s="147"/>
      <c r="AC99" s="147"/>
      <c r="AD99" s="147"/>
      <c r="AE99" s="147"/>
      <c r="AF99" s="147" t="s">
        <v>386</v>
      </c>
      <c r="AG99" s="147">
        <v>0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</row>
    <row r="100" spans="1:59" outlineLevel="1" x14ac:dyDescent="0.2">
      <c r="A100" s="154"/>
      <c r="B100" s="155"/>
      <c r="C100" s="185" t="s">
        <v>499</v>
      </c>
      <c r="D100" s="158"/>
      <c r="E100" s="159">
        <v>52.648000000000003</v>
      </c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47"/>
      <c r="Z100" s="147"/>
      <c r="AA100" s="147"/>
      <c r="AB100" s="147"/>
      <c r="AC100" s="147"/>
      <c r="AD100" s="147"/>
      <c r="AE100" s="147"/>
      <c r="AF100" s="147" t="s">
        <v>386</v>
      </c>
      <c r="AG100" s="147">
        <v>0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</row>
    <row r="101" spans="1:59" outlineLevel="1" x14ac:dyDescent="0.2">
      <c r="A101" s="176">
        <v>27</v>
      </c>
      <c r="B101" s="177" t="s">
        <v>500</v>
      </c>
      <c r="C101" s="186" t="s">
        <v>501</v>
      </c>
      <c r="D101" s="178" t="s">
        <v>380</v>
      </c>
      <c r="E101" s="179">
        <v>52.648000000000003</v>
      </c>
      <c r="F101" s="174"/>
      <c r="G101" s="181">
        <f>ROUND(E101*F101,2)</f>
        <v>0</v>
      </c>
      <c r="H101" s="157">
        <v>0</v>
      </c>
      <c r="I101" s="156">
        <f>ROUND(E101*H101,2)</f>
        <v>0</v>
      </c>
      <c r="J101" s="157">
        <v>105</v>
      </c>
      <c r="K101" s="156">
        <f>ROUND(E101*J101,2)</f>
        <v>5528.04</v>
      </c>
      <c r="L101" s="156">
        <v>15</v>
      </c>
      <c r="M101" s="156">
        <f>G101*(1+L101/100)</f>
        <v>0</v>
      </c>
      <c r="N101" s="156">
        <v>0</v>
      </c>
      <c r="O101" s="156">
        <f>ROUND(E101*N101,2)</f>
        <v>0</v>
      </c>
      <c r="P101" s="156">
        <v>0</v>
      </c>
      <c r="Q101" s="156">
        <f>ROUND(E101*P101,2)</f>
        <v>0</v>
      </c>
      <c r="R101" s="156"/>
      <c r="S101" s="156" t="s">
        <v>398</v>
      </c>
      <c r="T101" s="156" t="s">
        <v>399</v>
      </c>
      <c r="U101" s="156">
        <v>0</v>
      </c>
      <c r="V101" s="156">
        <f>ROUND(E101*U101,2)</f>
        <v>0</v>
      </c>
      <c r="W101" s="156"/>
      <c r="X101" s="156" t="s">
        <v>383</v>
      </c>
      <c r="Y101" s="147"/>
      <c r="Z101" s="147"/>
      <c r="AA101" s="147"/>
      <c r="AB101" s="147"/>
      <c r="AC101" s="147"/>
      <c r="AD101" s="147"/>
      <c r="AE101" s="147"/>
      <c r="AF101" s="147" t="s">
        <v>384</v>
      </c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</row>
    <row r="102" spans="1:59" outlineLevel="1" x14ac:dyDescent="0.2">
      <c r="A102" s="170">
        <v>28</v>
      </c>
      <c r="B102" s="171" t="s">
        <v>502</v>
      </c>
      <c r="C102" s="184" t="s">
        <v>503</v>
      </c>
      <c r="D102" s="172" t="s">
        <v>380</v>
      </c>
      <c r="E102" s="173">
        <v>923.16</v>
      </c>
      <c r="F102" s="174"/>
      <c r="G102" s="175">
        <f>ROUND(E102*F102,2)</f>
        <v>0</v>
      </c>
      <c r="H102" s="157">
        <v>0</v>
      </c>
      <c r="I102" s="156">
        <f>ROUND(E102*H102,2)</f>
        <v>0</v>
      </c>
      <c r="J102" s="157">
        <v>305</v>
      </c>
      <c r="K102" s="156">
        <f>ROUND(E102*J102,2)</f>
        <v>281563.8</v>
      </c>
      <c r="L102" s="156">
        <v>15</v>
      </c>
      <c r="M102" s="156">
        <f>G102*(1+L102/100)</f>
        <v>0</v>
      </c>
      <c r="N102" s="156">
        <v>2.6900000000000001E-3</v>
      </c>
      <c r="O102" s="156">
        <f>ROUND(E102*N102,2)</f>
        <v>2.48</v>
      </c>
      <c r="P102" s="156">
        <v>0</v>
      </c>
      <c r="Q102" s="156">
        <f>ROUND(E102*P102,2)</f>
        <v>0</v>
      </c>
      <c r="R102" s="156"/>
      <c r="S102" s="156" t="s">
        <v>398</v>
      </c>
      <c r="T102" s="156" t="s">
        <v>399</v>
      </c>
      <c r="U102" s="156">
        <v>0</v>
      </c>
      <c r="V102" s="156">
        <f>ROUND(E102*U102,2)</f>
        <v>0</v>
      </c>
      <c r="W102" s="156"/>
      <c r="X102" s="156" t="s">
        <v>383</v>
      </c>
      <c r="Y102" s="147"/>
      <c r="Z102" s="147"/>
      <c r="AA102" s="147"/>
      <c r="AB102" s="147"/>
      <c r="AC102" s="147"/>
      <c r="AD102" s="147"/>
      <c r="AE102" s="147"/>
      <c r="AF102" s="147" t="s">
        <v>384</v>
      </c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</row>
    <row r="103" spans="1:59" outlineLevel="1" x14ac:dyDescent="0.2">
      <c r="A103" s="154"/>
      <c r="B103" s="155"/>
      <c r="C103" s="185" t="s">
        <v>504</v>
      </c>
      <c r="D103" s="158"/>
      <c r="E103" s="159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47"/>
      <c r="Z103" s="147"/>
      <c r="AA103" s="147"/>
      <c r="AB103" s="147"/>
      <c r="AC103" s="147"/>
      <c r="AD103" s="147"/>
      <c r="AE103" s="147"/>
      <c r="AF103" s="147" t="s">
        <v>386</v>
      </c>
      <c r="AG103" s="147">
        <v>0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</row>
    <row r="104" spans="1:59" outlineLevel="1" x14ac:dyDescent="0.2">
      <c r="A104" s="154"/>
      <c r="B104" s="155"/>
      <c r="C104" s="185" t="s">
        <v>505</v>
      </c>
      <c r="D104" s="158"/>
      <c r="E104" s="159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47"/>
      <c r="Z104" s="147"/>
      <c r="AA104" s="147"/>
      <c r="AB104" s="147"/>
      <c r="AC104" s="147"/>
      <c r="AD104" s="147"/>
      <c r="AE104" s="147"/>
      <c r="AF104" s="147" t="s">
        <v>386</v>
      </c>
      <c r="AG104" s="147">
        <v>0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</row>
    <row r="105" spans="1:59" outlineLevel="1" x14ac:dyDescent="0.2">
      <c r="A105" s="154"/>
      <c r="B105" s="155"/>
      <c r="C105" s="185" t="s">
        <v>506</v>
      </c>
      <c r="D105" s="158"/>
      <c r="E105" s="159">
        <v>923.16</v>
      </c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47"/>
      <c r="Z105" s="147"/>
      <c r="AA105" s="147"/>
      <c r="AB105" s="147"/>
      <c r="AC105" s="147"/>
      <c r="AD105" s="147"/>
      <c r="AE105" s="147"/>
      <c r="AF105" s="147" t="s">
        <v>386</v>
      </c>
      <c r="AG105" s="147">
        <v>0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</row>
    <row r="106" spans="1:59" outlineLevel="1" x14ac:dyDescent="0.2">
      <c r="A106" s="176">
        <v>29</v>
      </c>
      <c r="B106" s="177" t="s">
        <v>507</v>
      </c>
      <c r="C106" s="186" t="s">
        <v>508</v>
      </c>
      <c r="D106" s="178" t="s">
        <v>380</v>
      </c>
      <c r="E106" s="179">
        <v>923.16</v>
      </c>
      <c r="F106" s="174"/>
      <c r="G106" s="181">
        <f>ROUND(E106*F106,2)</f>
        <v>0</v>
      </c>
      <c r="H106" s="157">
        <v>0</v>
      </c>
      <c r="I106" s="156">
        <f>ROUND(E106*H106,2)</f>
        <v>0</v>
      </c>
      <c r="J106" s="157">
        <v>59.5</v>
      </c>
      <c r="K106" s="156">
        <f>ROUND(E106*J106,2)</f>
        <v>54928.02</v>
      </c>
      <c r="L106" s="156">
        <v>15</v>
      </c>
      <c r="M106" s="156">
        <f>G106*(1+L106/100)</f>
        <v>0</v>
      </c>
      <c r="N106" s="156">
        <v>0</v>
      </c>
      <c r="O106" s="156">
        <f>ROUND(E106*N106,2)</f>
        <v>0</v>
      </c>
      <c r="P106" s="156">
        <v>0</v>
      </c>
      <c r="Q106" s="156">
        <f>ROUND(E106*P106,2)</f>
        <v>0</v>
      </c>
      <c r="R106" s="156"/>
      <c r="S106" s="156" t="s">
        <v>398</v>
      </c>
      <c r="T106" s="156" t="s">
        <v>399</v>
      </c>
      <c r="U106" s="156">
        <v>0</v>
      </c>
      <c r="V106" s="156">
        <f>ROUND(E106*U106,2)</f>
        <v>0</v>
      </c>
      <c r="W106" s="156"/>
      <c r="X106" s="156" t="s">
        <v>383</v>
      </c>
      <c r="Y106" s="147"/>
      <c r="Z106" s="147"/>
      <c r="AA106" s="147"/>
      <c r="AB106" s="147"/>
      <c r="AC106" s="147"/>
      <c r="AD106" s="147"/>
      <c r="AE106" s="147"/>
      <c r="AF106" s="147" t="s">
        <v>384</v>
      </c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</row>
    <row r="107" spans="1:59" ht="22.5" outlineLevel="1" x14ac:dyDescent="0.2">
      <c r="A107" s="170">
        <v>30</v>
      </c>
      <c r="B107" s="171" t="s">
        <v>509</v>
      </c>
      <c r="C107" s="184" t="s">
        <v>510</v>
      </c>
      <c r="D107" s="172" t="s">
        <v>413</v>
      </c>
      <c r="E107" s="173">
        <v>107.72999999999999</v>
      </c>
      <c r="F107" s="174"/>
      <c r="G107" s="175">
        <f>ROUND(E107*F107,2)</f>
        <v>0</v>
      </c>
      <c r="H107" s="157">
        <v>0</v>
      </c>
      <c r="I107" s="156">
        <f>ROUND(E107*H107,2)</f>
        <v>0</v>
      </c>
      <c r="J107" s="157">
        <v>44600</v>
      </c>
      <c r="K107" s="156">
        <f>ROUND(E107*J107,2)</f>
        <v>4804758</v>
      </c>
      <c r="L107" s="156">
        <v>15</v>
      </c>
      <c r="M107" s="156">
        <f>G107*(1+L107/100)</f>
        <v>0</v>
      </c>
      <c r="N107" s="156">
        <v>1.0601700000000001</v>
      </c>
      <c r="O107" s="156">
        <f>ROUND(E107*N107,2)</f>
        <v>114.21</v>
      </c>
      <c r="P107" s="156">
        <v>0</v>
      </c>
      <c r="Q107" s="156">
        <f>ROUND(E107*P107,2)</f>
        <v>0</v>
      </c>
      <c r="R107" s="156"/>
      <c r="S107" s="156" t="s">
        <v>398</v>
      </c>
      <c r="T107" s="156" t="s">
        <v>399</v>
      </c>
      <c r="U107" s="156">
        <v>0</v>
      </c>
      <c r="V107" s="156">
        <f>ROUND(E107*U107,2)</f>
        <v>0</v>
      </c>
      <c r="W107" s="156"/>
      <c r="X107" s="156" t="s">
        <v>383</v>
      </c>
      <c r="Y107" s="147"/>
      <c r="Z107" s="147"/>
      <c r="AA107" s="147"/>
      <c r="AB107" s="147"/>
      <c r="AC107" s="147"/>
      <c r="AD107" s="147"/>
      <c r="AE107" s="147"/>
      <c r="AF107" s="147" t="s">
        <v>384</v>
      </c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</row>
    <row r="108" spans="1:59" outlineLevel="1" x14ac:dyDescent="0.2">
      <c r="A108" s="154"/>
      <c r="B108" s="155"/>
      <c r="C108" s="185" t="s">
        <v>4374</v>
      </c>
      <c r="D108" s="158"/>
      <c r="E108" s="159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  <c r="Y108" s="147"/>
      <c r="Z108" s="147"/>
      <c r="AA108" s="147"/>
      <c r="AB108" s="147"/>
      <c r="AC108" s="147"/>
      <c r="AD108" s="147"/>
      <c r="AE108" s="147"/>
      <c r="AF108" s="147" t="s">
        <v>386</v>
      </c>
      <c r="AG108" s="147">
        <v>0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</row>
    <row r="109" spans="1:59" outlineLevel="1" x14ac:dyDescent="0.2">
      <c r="A109" s="154"/>
      <c r="B109" s="155"/>
      <c r="C109" s="185">
        <v>107.72999999999999</v>
      </c>
      <c r="D109" s="158"/>
      <c r="E109" s="159">
        <v>107.72999999999999</v>
      </c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  <c r="Y109" s="147"/>
      <c r="Z109" s="147"/>
      <c r="AA109" s="147"/>
      <c r="AB109" s="147"/>
      <c r="AC109" s="147"/>
      <c r="AD109" s="147"/>
      <c r="AE109" s="147"/>
      <c r="AF109" s="147" t="s">
        <v>386</v>
      </c>
      <c r="AG109" s="147">
        <v>0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</row>
    <row r="110" spans="1:59" ht="22.5" outlineLevel="1" x14ac:dyDescent="0.2">
      <c r="A110" s="170">
        <v>31</v>
      </c>
      <c r="B110" s="171" t="s">
        <v>511</v>
      </c>
      <c r="C110" s="184" t="s">
        <v>512</v>
      </c>
      <c r="D110" s="172" t="s">
        <v>413</v>
      </c>
      <c r="E110" s="173">
        <v>41.542199999999994</v>
      </c>
      <c r="F110" s="174"/>
      <c r="G110" s="175">
        <f>ROUND(E110*F110,2)</f>
        <v>0</v>
      </c>
      <c r="H110" s="157">
        <v>0</v>
      </c>
      <c r="I110" s="156">
        <f>ROUND(E110*H110,2)</f>
        <v>0</v>
      </c>
      <c r="J110" s="157">
        <v>44600</v>
      </c>
      <c r="K110" s="156">
        <f>ROUND(E110*J110,2)</f>
        <v>1852782.12</v>
      </c>
      <c r="L110" s="156">
        <v>15</v>
      </c>
      <c r="M110" s="156">
        <f>G110*(1+L110/100)</f>
        <v>0</v>
      </c>
      <c r="N110" s="156">
        <v>1.0601700000000001</v>
      </c>
      <c r="O110" s="156">
        <f>ROUND(E110*N110,2)</f>
        <v>44.04</v>
      </c>
      <c r="P110" s="156">
        <v>0</v>
      </c>
      <c r="Q110" s="156">
        <f>ROUND(E110*P110,2)</f>
        <v>0</v>
      </c>
      <c r="R110" s="156"/>
      <c r="S110" s="156" t="s">
        <v>398</v>
      </c>
      <c r="T110" s="156" t="s">
        <v>399</v>
      </c>
      <c r="U110" s="156">
        <v>0</v>
      </c>
      <c r="V110" s="156">
        <f>ROUND(E110*U110,2)</f>
        <v>0</v>
      </c>
      <c r="W110" s="156"/>
      <c r="X110" s="156" t="s">
        <v>383</v>
      </c>
      <c r="Y110" s="147"/>
      <c r="Z110" s="147"/>
      <c r="AA110" s="147"/>
      <c r="AB110" s="147"/>
      <c r="AC110" s="147"/>
      <c r="AD110" s="147"/>
      <c r="AE110" s="147"/>
      <c r="AF110" s="147" t="s">
        <v>384</v>
      </c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</row>
    <row r="111" spans="1:59" outlineLevel="1" x14ac:dyDescent="0.2">
      <c r="A111" s="154"/>
      <c r="B111" s="155"/>
      <c r="C111" s="185" t="s">
        <v>4375</v>
      </c>
      <c r="D111" s="158"/>
      <c r="E111" s="159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47"/>
      <c r="Z111" s="147"/>
      <c r="AA111" s="147"/>
      <c r="AB111" s="147"/>
      <c r="AC111" s="147"/>
      <c r="AD111" s="147"/>
      <c r="AE111" s="147"/>
      <c r="AF111" s="147" t="s">
        <v>386</v>
      </c>
      <c r="AG111" s="147">
        <v>0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</row>
    <row r="112" spans="1:59" outlineLevel="1" x14ac:dyDescent="0.2">
      <c r="A112" s="154"/>
      <c r="B112" s="155"/>
      <c r="C112" s="185">
        <v>41.542199999999994</v>
      </c>
      <c r="D112" s="158"/>
      <c r="E112" s="159">
        <v>41.542199999999994</v>
      </c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  <c r="Y112" s="147"/>
      <c r="Z112" s="147"/>
      <c r="AA112" s="147"/>
      <c r="AB112" s="147"/>
      <c r="AC112" s="147"/>
      <c r="AD112" s="147"/>
      <c r="AE112" s="147"/>
      <c r="AF112" s="147" t="s">
        <v>386</v>
      </c>
      <c r="AG112" s="147">
        <v>0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</row>
    <row r="113" spans="1:59" ht="22.5" outlineLevel="1" x14ac:dyDescent="0.2">
      <c r="A113" s="170">
        <v>32</v>
      </c>
      <c r="B113" s="171" t="s">
        <v>513</v>
      </c>
      <c r="C113" s="184" t="s">
        <v>514</v>
      </c>
      <c r="D113" s="172" t="s">
        <v>406</v>
      </c>
      <c r="E113" s="173">
        <v>224.43799999999999</v>
      </c>
      <c r="F113" s="174"/>
      <c r="G113" s="175">
        <f>ROUND(E113*F113,2)</f>
        <v>0</v>
      </c>
      <c r="H113" s="157">
        <v>0</v>
      </c>
      <c r="I113" s="156">
        <f>ROUND(E113*H113,2)</f>
        <v>0</v>
      </c>
      <c r="J113" s="157">
        <v>1390</v>
      </c>
      <c r="K113" s="156">
        <f>ROUND(E113*J113,2)</f>
        <v>311968.82</v>
      </c>
      <c r="L113" s="156">
        <v>15</v>
      </c>
      <c r="M113" s="156">
        <f>G113*(1+L113/100)</f>
        <v>0</v>
      </c>
      <c r="N113" s="156">
        <v>2.16</v>
      </c>
      <c r="O113" s="156">
        <f>ROUND(E113*N113,2)</f>
        <v>484.79</v>
      </c>
      <c r="P113" s="156">
        <v>0</v>
      </c>
      <c r="Q113" s="156">
        <f>ROUND(E113*P113,2)</f>
        <v>0</v>
      </c>
      <c r="R113" s="156"/>
      <c r="S113" s="156" t="s">
        <v>398</v>
      </c>
      <c r="T113" s="156" t="s">
        <v>399</v>
      </c>
      <c r="U113" s="156">
        <v>0</v>
      </c>
      <c r="V113" s="156">
        <f>ROUND(E113*U113,2)</f>
        <v>0</v>
      </c>
      <c r="W113" s="156"/>
      <c r="X113" s="156" t="s">
        <v>383</v>
      </c>
      <c r="Y113" s="147"/>
      <c r="Z113" s="147"/>
      <c r="AA113" s="147"/>
      <c r="AB113" s="147"/>
      <c r="AC113" s="147"/>
      <c r="AD113" s="147"/>
      <c r="AE113" s="147"/>
      <c r="AF113" s="147" t="s">
        <v>384</v>
      </c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</row>
    <row r="114" spans="1:59" outlineLevel="1" x14ac:dyDescent="0.2">
      <c r="A114" s="154"/>
      <c r="B114" s="155"/>
      <c r="C114" s="185" t="s">
        <v>515</v>
      </c>
      <c r="D114" s="158"/>
      <c r="E114" s="159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47"/>
      <c r="Z114" s="147"/>
      <c r="AA114" s="147"/>
      <c r="AB114" s="147"/>
      <c r="AC114" s="147"/>
      <c r="AD114" s="147"/>
      <c r="AE114" s="147"/>
      <c r="AF114" s="147" t="s">
        <v>386</v>
      </c>
      <c r="AG114" s="147">
        <v>0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</row>
    <row r="115" spans="1:59" outlineLevel="1" x14ac:dyDescent="0.2">
      <c r="A115" s="154"/>
      <c r="B115" s="155"/>
      <c r="C115" s="185" t="s">
        <v>516</v>
      </c>
      <c r="D115" s="158"/>
      <c r="E115" s="159">
        <v>224.43799999999999</v>
      </c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47"/>
      <c r="Z115" s="147"/>
      <c r="AA115" s="147"/>
      <c r="AB115" s="147"/>
      <c r="AC115" s="147"/>
      <c r="AD115" s="147"/>
      <c r="AE115" s="147"/>
      <c r="AF115" s="147" t="s">
        <v>386</v>
      </c>
      <c r="AG115" s="147">
        <v>0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</row>
    <row r="116" spans="1:59" ht="22.5" outlineLevel="1" x14ac:dyDescent="0.2">
      <c r="A116" s="170">
        <v>33</v>
      </c>
      <c r="B116" s="171" t="s">
        <v>517</v>
      </c>
      <c r="C116" s="184" t="s">
        <v>518</v>
      </c>
      <c r="D116" s="172" t="s">
        <v>406</v>
      </c>
      <c r="E116" s="173">
        <v>149.625</v>
      </c>
      <c r="F116" s="174"/>
      <c r="G116" s="175">
        <f>ROUND(E116*F116,2)</f>
        <v>0</v>
      </c>
      <c r="H116" s="157">
        <v>0</v>
      </c>
      <c r="I116" s="156">
        <f>ROUND(E116*H116,2)</f>
        <v>0</v>
      </c>
      <c r="J116" s="157">
        <v>1390</v>
      </c>
      <c r="K116" s="156">
        <f>ROUND(E116*J116,2)</f>
        <v>207978.75</v>
      </c>
      <c r="L116" s="156">
        <v>15</v>
      </c>
      <c r="M116" s="156">
        <f>G116*(1+L116/100)</f>
        <v>0</v>
      </c>
      <c r="N116" s="156">
        <v>2.16</v>
      </c>
      <c r="O116" s="156">
        <f>ROUND(E116*N116,2)</f>
        <v>323.19</v>
      </c>
      <c r="P116" s="156">
        <v>0</v>
      </c>
      <c r="Q116" s="156">
        <f>ROUND(E116*P116,2)</f>
        <v>0</v>
      </c>
      <c r="R116" s="156"/>
      <c r="S116" s="156" t="s">
        <v>398</v>
      </c>
      <c r="T116" s="156" t="s">
        <v>399</v>
      </c>
      <c r="U116" s="156">
        <v>0</v>
      </c>
      <c r="V116" s="156">
        <f>ROUND(E116*U116,2)</f>
        <v>0</v>
      </c>
      <c r="W116" s="156"/>
      <c r="X116" s="156" t="s">
        <v>383</v>
      </c>
      <c r="Y116" s="147"/>
      <c r="Z116" s="147"/>
      <c r="AA116" s="147"/>
      <c r="AB116" s="147"/>
      <c r="AC116" s="147"/>
      <c r="AD116" s="147"/>
      <c r="AE116" s="147"/>
      <c r="AF116" s="147" t="s">
        <v>384</v>
      </c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</row>
    <row r="117" spans="1:59" outlineLevel="1" x14ac:dyDescent="0.2">
      <c r="A117" s="154"/>
      <c r="B117" s="155"/>
      <c r="C117" s="185" t="s">
        <v>519</v>
      </c>
      <c r="D117" s="158"/>
      <c r="E117" s="159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47"/>
      <c r="Z117" s="147"/>
      <c r="AA117" s="147"/>
      <c r="AB117" s="147"/>
      <c r="AC117" s="147"/>
      <c r="AD117" s="147"/>
      <c r="AE117" s="147"/>
      <c r="AF117" s="147" t="s">
        <v>386</v>
      </c>
      <c r="AG117" s="147">
        <v>0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</row>
    <row r="118" spans="1:59" outlineLevel="1" x14ac:dyDescent="0.2">
      <c r="A118" s="154"/>
      <c r="B118" s="155"/>
      <c r="C118" s="185" t="s">
        <v>520</v>
      </c>
      <c r="D118" s="158"/>
      <c r="E118" s="159">
        <v>149.625</v>
      </c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47"/>
      <c r="Z118" s="147"/>
      <c r="AA118" s="147"/>
      <c r="AB118" s="147"/>
      <c r="AC118" s="147"/>
      <c r="AD118" s="147"/>
      <c r="AE118" s="147"/>
      <c r="AF118" s="147" t="s">
        <v>386</v>
      </c>
      <c r="AG118" s="147">
        <v>0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</row>
    <row r="119" spans="1:59" ht="22.5" outlineLevel="1" x14ac:dyDescent="0.2">
      <c r="A119" s="170">
        <v>34</v>
      </c>
      <c r="B119" s="171" t="s">
        <v>521</v>
      </c>
      <c r="C119" s="184" t="s">
        <v>522</v>
      </c>
      <c r="D119" s="172" t="s">
        <v>406</v>
      </c>
      <c r="E119" s="173">
        <v>149.625</v>
      </c>
      <c r="F119" s="174"/>
      <c r="G119" s="175">
        <f>ROUND(E119*F119,2)</f>
        <v>0</v>
      </c>
      <c r="H119" s="157">
        <v>0</v>
      </c>
      <c r="I119" s="156">
        <f>ROUND(E119*H119,2)</f>
        <v>0</v>
      </c>
      <c r="J119" s="157">
        <v>1030</v>
      </c>
      <c r="K119" s="156">
        <f>ROUND(E119*J119,2)</f>
        <v>154113.75</v>
      </c>
      <c r="L119" s="156">
        <v>15</v>
      </c>
      <c r="M119" s="156">
        <f>G119*(1+L119/100)</f>
        <v>0</v>
      </c>
      <c r="N119" s="156">
        <v>1.98</v>
      </c>
      <c r="O119" s="156">
        <f>ROUND(E119*N119,2)</f>
        <v>296.26</v>
      </c>
      <c r="P119" s="156">
        <v>0</v>
      </c>
      <c r="Q119" s="156">
        <f>ROUND(E119*P119,2)</f>
        <v>0</v>
      </c>
      <c r="R119" s="156"/>
      <c r="S119" s="156" t="s">
        <v>398</v>
      </c>
      <c r="T119" s="156" t="s">
        <v>399</v>
      </c>
      <c r="U119" s="156">
        <v>0</v>
      </c>
      <c r="V119" s="156">
        <f>ROUND(E119*U119,2)</f>
        <v>0</v>
      </c>
      <c r="W119" s="156"/>
      <c r="X119" s="156" t="s">
        <v>383</v>
      </c>
      <c r="Y119" s="147"/>
      <c r="Z119" s="147"/>
      <c r="AA119" s="147"/>
      <c r="AB119" s="147"/>
      <c r="AC119" s="147"/>
      <c r="AD119" s="147"/>
      <c r="AE119" s="147"/>
      <c r="AF119" s="147" t="s">
        <v>384</v>
      </c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</row>
    <row r="120" spans="1:59" outlineLevel="1" x14ac:dyDescent="0.2">
      <c r="A120" s="154"/>
      <c r="B120" s="155"/>
      <c r="C120" s="185" t="s">
        <v>519</v>
      </c>
      <c r="D120" s="158"/>
      <c r="E120" s="159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47"/>
      <c r="Z120" s="147"/>
      <c r="AA120" s="147"/>
      <c r="AB120" s="147"/>
      <c r="AC120" s="147"/>
      <c r="AD120" s="147"/>
      <c r="AE120" s="147"/>
      <c r="AF120" s="147" t="s">
        <v>386</v>
      </c>
      <c r="AG120" s="147">
        <v>0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</row>
    <row r="121" spans="1:59" outlineLevel="1" x14ac:dyDescent="0.2">
      <c r="A121" s="154"/>
      <c r="B121" s="155"/>
      <c r="C121" s="185" t="s">
        <v>520</v>
      </c>
      <c r="D121" s="158"/>
      <c r="E121" s="159">
        <v>149.625</v>
      </c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47"/>
      <c r="Z121" s="147"/>
      <c r="AA121" s="147"/>
      <c r="AB121" s="147"/>
      <c r="AC121" s="147"/>
      <c r="AD121" s="147"/>
      <c r="AE121" s="147"/>
      <c r="AF121" s="147" t="s">
        <v>386</v>
      </c>
      <c r="AG121" s="147">
        <v>0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</row>
    <row r="122" spans="1:59" ht="22.5" outlineLevel="1" x14ac:dyDescent="0.2">
      <c r="A122" s="170">
        <v>35</v>
      </c>
      <c r="B122" s="171" t="s">
        <v>523</v>
      </c>
      <c r="C122" s="184" t="s">
        <v>524</v>
      </c>
      <c r="D122" s="172" t="s">
        <v>380</v>
      </c>
      <c r="E122" s="173">
        <v>1496.25</v>
      </c>
      <c r="F122" s="174"/>
      <c r="G122" s="175">
        <f>ROUND(E122*F122,2)</f>
        <v>0</v>
      </c>
      <c r="H122" s="157">
        <v>0</v>
      </c>
      <c r="I122" s="156">
        <f>ROUND(E122*H122,2)</f>
        <v>0</v>
      </c>
      <c r="J122" s="157">
        <v>21.6</v>
      </c>
      <c r="K122" s="156">
        <f>ROUND(E122*J122,2)</f>
        <v>32319</v>
      </c>
      <c r="L122" s="156">
        <v>15</v>
      </c>
      <c r="M122" s="156">
        <f>G122*(1+L122/100)</f>
        <v>0</v>
      </c>
      <c r="N122" s="156">
        <v>2.2000000000000001E-4</v>
      </c>
      <c r="O122" s="156">
        <f>ROUND(E122*N122,2)</f>
        <v>0.33</v>
      </c>
      <c r="P122" s="156">
        <v>0</v>
      </c>
      <c r="Q122" s="156">
        <f>ROUND(E122*P122,2)</f>
        <v>0</v>
      </c>
      <c r="R122" s="156"/>
      <c r="S122" s="156" t="s">
        <v>398</v>
      </c>
      <c r="T122" s="156" t="s">
        <v>399</v>
      </c>
      <c r="U122" s="156">
        <v>0</v>
      </c>
      <c r="V122" s="156">
        <f>ROUND(E122*U122,2)</f>
        <v>0</v>
      </c>
      <c r="W122" s="156"/>
      <c r="X122" s="156" t="s">
        <v>383</v>
      </c>
      <c r="Y122" s="147"/>
      <c r="Z122" s="147"/>
      <c r="AA122" s="147"/>
      <c r="AB122" s="147"/>
      <c r="AC122" s="147"/>
      <c r="AD122" s="147"/>
      <c r="AE122" s="147"/>
      <c r="AF122" s="147" t="s">
        <v>384</v>
      </c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</row>
    <row r="123" spans="1:59" outlineLevel="1" x14ac:dyDescent="0.2">
      <c r="A123" s="154"/>
      <c r="B123" s="155"/>
      <c r="C123" s="185" t="s">
        <v>525</v>
      </c>
      <c r="D123" s="158"/>
      <c r="E123" s="159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47"/>
      <c r="Z123" s="147"/>
      <c r="AA123" s="147"/>
      <c r="AB123" s="147"/>
      <c r="AC123" s="147"/>
      <c r="AD123" s="147"/>
      <c r="AE123" s="147"/>
      <c r="AF123" s="147" t="s">
        <v>386</v>
      </c>
      <c r="AG123" s="147">
        <v>0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</row>
    <row r="124" spans="1:59" outlineLevel="1" x14ac:dyDescent="0.2">
      <c r="A124" s="154"/>
      <c r="B124" s="155"/>
      <c r="C124" s="185" t="s">
        <v>526</v>
      </c>
      <c r="D124" s="158"/>
      <c r="E124" s="159">
        <v>1496.25</v>
      </c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56"/>
      <c r="S124" s="156"/>
      <c r="T124" s="156"/>
      <c r="U124" s="156"/>
      <c r="V124" s="156"/>
      <c r="W124" s="156"/>
      <c r="X124" s="156"/>
      <c r="Y124" s="147"/>
      <c r="Z124" s="147"/>
      <c r="AA124" s="147"/>
      <c r="AB124" s="147"/>
      <c r="AC124" s="147"/>
      <c r="AD124" s="147"/>
      <c r="AE124" s="147"/>
      <c r="AF124" s="147" t="s">
        <v>386</v>
      </c>
      <c r="AG124" s="147">
        <v>0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</row>
    <row r="125" spans="1:59" outlineLevel="1" x14ac:dyDescent="0.2">
      <c r="A125" s="170">
        <v>36</v>
      </c>
      <c r="B125" s="171" t="s">
        <v>527</v>
      </c>
      <c r="C125" s="184" t="s">
        <v>528</v>
      </c>
      <c r="D125" s="172" t="s">
        <v>380</v>
      </c>
      <c r="E125" s="173">
        <v>1720.6880000000001</v>
      </c>
      <c r="F125" s="174"/>
      <c r="G125" s="175">
        <f>ROUND(E125*F125,2)</f>
        <v>0</v>
      </c>
      <c r="H125" s="157">
        <v>189</v>
      </c>
      <c r="I125" s="156">
        <f>ROUND(E125*H125,2)</f>
        <v>325210.03000000003</v>
      </c>
      <c r="J125" s="157">
        <v>0</v>
      </c>
      <c r="K125" s="156">
        <f>ROUND(E125*J125,2)</f>
        <v>0</v>
      </c>
      <c r="L125" s="156">
        <v>15</v>
      </c>
      <c r="M125" s="156">
        <f>G125*(1+L125/100)</f>
        <v>0</v>
      </c>
      <c r="N125" s="156">
        <v>1.4E-3</v>
      </c>
      <c r="O125" s="156">
        <f>ROUND(E125*N125,2)</f>
        <v>2.41</v>
      </c>
      <c r="P125" s="156">
        <v>0</v>
      </c>
      <c r="Q125" s="156">
        <f>ROUND(E125*P125,2)</f>
        <v>0</v>
      </c>
      <c r="R125" s="156"/>
      <c r="S125" s="156" t="s">
        <v>398</v>
      </c>
      <c r="T125" s="156" t="s">
        <v>399</v>
      </c>
      <c r="U125" s="156">
        <v>0</v>
      </c>
      <c r="V125" s="156">
        <f>ROUND(E125*U125,2)</f>
        <v>0</v>
      </c>
      <c r="W125" s="156"/>
      <c r="X125" s="156" t="s">
        <v>407</v>
      </c>
      <c r="Y125" s="147"/>
      <c r="Z125" s="147"/>
      <c r="AA125" s="147"/>
      <c r="AB125" s="147"/>
      <c r="AC125" s="147"/>
      <c r="AD125" s="147"/>
      <c r="AE125" s="147"/>
      <c r="AF125" s="147" t="s">
        <v>408</v>
      </c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</row>
    <row r="126" spans="1:59" outlineLevel="1" x14ac:dyDescent="0.2">
      <c r="A126" s="154"/>
      <c r="B126" s="155"/>
      <c r="C126" s="185" t="s">
        <v>529</v>
      </c>
      <c r="D126" s="158"/>
      <c r="E126" s="159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6"/>
      <c r="X126" s="156"/>
      <c r="Y126" s="147"/>
      <c r="Z126" s="147"/>
      <c r="AA126" s="147"/>
      <c r="AB126" s="147"/>
      <c r="AC126" s="147"/>
      <c r="AD126" s="147"/>
      <c r="AE126" s="147"/>
      <c r="AF126" s="147" t="s">
        <v>386</v>
      </c>
      <c r="AG126" s="147">
        <v>0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</row>
    <row r="127" spans="1:59" outlineLevel="1" x14ac:dyDescent="0.2">
      <c r="A127" s="154"/>
      <c r="B127" s="155"/>
      <c r="C127" s="185" t="s">
        <v>530</v>
      </c>
      <c r="D127" s="158"/>
      <c r="E127" s="159">
        <v>1720.6880000000001</v>
      </c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56"/>
      <c r="Y127" s="147"/>
      <c r="Z127" s="147"/>
      <c r="AA127" s="147"/>
      <c r="AB127" s="147"/>
      <c r="AC127" s="147"/>
      <c r="AD127" s="147"/>
      <c r="AE127" s="147"/>
      <c r="AF127" s="147" t="s">
        <v>386</v>
      </c>
      <c r="AG127" s="147">
        <v>0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</row>
    <row r="128" spans="1:59" x14ac:dyDescent="0.2">
      <c r="A128" s="164" t="s">
        <v>376</v>
      </c>
      <c r="B128" s="165" t="s">
        <v>303</v>
      </c>
      <c r="C128" s="183" t="s">
        <v>304</v>
      </c>
      <c r="D128" s="166"/>
      <c r="E128" s="167"/>
      <c r="F128" s="168"/>
      <c r="G128" s="169">
        <f>SUMIF(AF129:AF134,"&lt;&gt;NOR",G129:G134)</f>
        <v>0</v>
      </c>
      <c r="H128" s="163"/>
      <c r="I128" s="163">
        <f>SUM(I129:I134)</f>
        <v>1208730.6000000001</v>
      </c>
      <c r="J128" s="163"/>
      <c r="K128" s="163">
        <f>SUM(K129:K134)</f>
        <v>32468.63</v>
      </c>
      <c r="L128" s="163"/>
      <c r="M128" s="163">
        <f>SUM(M129:M134)</f>
        <v>0</v>
      </c>
      <c r="N128" s="163"/>
      <c r="O128" s="163">
        <f>SUM(O129:O134)</f>
        <v>6.1</v>
      </c>
      <c r="P128" s="163"/>
      <c r="Q128" s="163">
        <f>SUM(Q129:Q134)</f>
        <v>0</v>
      </c>
      <c r="R128" s="163"/>
      <c r="S128" s="163"/>
      <c r="T128" s="163"/>
      <c r="U128" s="163"/>
      <c r="V128" s="163">
        <f>SUM(V129:V134)</f>
        <v>0</v>
      </c>
      <c r="W128" s="163"/>
      <c r="X128" s="163"/>
      <c r="AF128" t="s">
        <v>377</v>
      </c>
    </row>
    <row r="129" spans="1:59" ht="22.5" outlineLevel="1" x14ac:dyDescent="0.2">
      <c r="A129" s="170">
        <v>37</v>
      </c>
      <c r="B129" s="171" t="s">
        <v>531</v>
      </c>
      <c r="C129" s="184" t="s">
        <v>532</v>
      </c>
      <c r="D129" s="172" t="s">
        <v>380</v>
      </c>
      <c r="E129" s="173">
        <v>1496.25</v>
      </c>
      <c r="F129" s="174"/>
      <c r="G129" s="175">
        <f>ROUND(E129*F129,2)</f>
        <v>0</v>
      </c>
      <c r="H129" s="157">
        <v>0</v>
      </c>
      <c r="I129" s="156">
        <f>ROUND(E129*H129,2)</f>
        <v>0</v>
      </c>
      <c r="J129" s="157">
        <v>21.7</v>
      </c>
      <c r="K129" s="156">
        <f>ROUND(E129*J129,2)</f>
        <v>32468.63</v>
      </c>
      <c r="L129" s="156">
        <v>15</v>
      </c>
      <c r="M129" s="156">
        <f>G129*(1+L129/100)</f>
        <v>0</v>
      </c>
      <c r="N129" s="156">
        <v>0</v>
      </c>
      <c r="O129" s="156">
        <f>ROUND(E129*N129,2)</f>
        <v>0</v>
      </c>
      <c r="P129" s="156">
        <v>0</v>
      </c>
      <c r="Q129" s="156">
        <f>ROUND(E129*P129,2)</f>
        <v>0</v>
      </c>
      <c r="R129" s="156"/>
      <c r="S129" s="156" t="s">
        <v>398</v>
      </c>
      <c r="T129" s="156" t="s">
        <v>399</v>
      </c>
      <c r="U129" s="156">
        <v>0</v>
      </c>
      <c r="V129" s="156">
        <f>ROUND(E129*U129,2)</f>
        <v>0</v>
      </c>
      <c r="W129" s="156"/>
      <c r="X129" s="156" t="s">
        <v>533</v>
      </c>
      <c r="Y129" s="147"/>
      <c r="Z129" s="147"/>
      <c r="AA129" s="147"/>
      <c r="AB129" s="147"/>
      <c r="AC129" s="147"/>
      <c r="AD129" s="147"/>
      <c r="AE129" s="147"/>
      <c r="AF129" s="147" t="s">
        <v>534</v>
      </c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</row>
    <row r="130" spans="1:59" outlineLevel="1" x14ac:dyDescent="0.2">
      <c r="A130" s="154"/>
      <c r="B130" s="155"/>
      <c r="C130" s="185" t="s">
        <v>525</v>
      </c>
      <c r="D130" s="158"/>
      <c r="E130" s="159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47"/>
      <c r="Z130" s="147"/>
      <c r="AA130" s="147"/>
      <c r="AB130" s="147"/>
      <c r="AC130" s="147"/>
      <c r="AD130" s="147"/>
      <c r="AE130" s="147"/>
      <c r="AF130" s="147" t="s">
        <v>386</v>
      </c>
      <c r="AG130" s="147">
        <v>0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</row>
    <row r="131" spans="1:59" outlineLevel="1" x14ac:dyDescent="0.2">
      <c r="A131" s="154"/>
      <c r="B131" s="155"/>
      <c r="C131" s="185" t="s">
        <v>526</v>
      </c>
      <c r="D131" s="158"/>
      <c r="E131" s="159">
        <v>1496.25</v>
      </c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56"/>
      <c r="R131" s="156"/>
      <c r="S131" s="156"/>
      <c r="T131" s="156"/>
      <c r="U131" s="156"/>
      <c r="V131" s="156"/>
      <c r="W131" s="156"/>
      <c r="X131" s="156"/>
      <c r="Y131" s="147"/>
      <c r="Z131" s="147"/>
      <c r="AA131" s="147"/>
      <c r="AB131" s="147"/>
      <c r="AC131" s="147"/>
      <c r="AD131" s="147"/>
      <c r="AE131" s="147"/>
      <c r="AF131" s="147" t="s">
        <v>386</v>
      </c>
      <c r="AG131" s="147">
        <v>0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</row>
    <row r="132" spans="1:59" ht="22.5" outlineLevel="1" x14ac:dyDescent="0.2">
      <c r="A132" s="170">
        <v>38</v>
      </c>
      <c r="B132" s="171" t="s">
        <v>535</v>
      </c>
      <c r="C132" s="184" t="s">
        <v>536</v>
      </c>
      <c r="D132" s="172" t="s">
        <v>380</v>
      </c>
      <c r="E132" s="173">
        <v>1526.175</v>
      </c>
      <c r="F132" s="174"/>
      <c r="G132" s="175">
        <f>ROUND(E132*F132,2)</f>
        <v>0</v>
      </c>
      <c r="H132" s="157">
        <v>792</v>
      </c>
      <c r="I132" s="156">
        <f>ROUND(E132*H132,2)</f>
        <v>1208730.6000000001</v>
      </c>
      <c r="J132" s="157">
        <v>0</v>
      </c>
      <c r="K132" s="156">
        <f>ROUND(E132*J132,2)</f>
        <v>0</v>
      </c>
      <c r="L132" s="156">
        <v>15</v>
      </c>
      <c r="M132" s="156">
        <f>G132*(1+L132/100)</f>
        <v>0</v>
      </c>
      <c r="N132" s="156">
        <v>4.0000000000000001E-3</v>
      </c>
      <c r="O132" s="156">
        <f>ROUND(E132*N132,2)</f>
        <v>6.1</v>
      </c>
      <c r="P132" s="156">
        <v>0</v>
      </c>
      <c r="Q132" s="156">
        <f>ROUND(E132*P132,2)</f>
        <v>0</v>
      </c>
      <c r="R132" s="156"/>
      <c r="S132" s="156" t="s">
        <v>398</v>
      </c>
      <c r="T132" s="156" t="s">
        <v>399</v>
      </c>
      <c r="U132" s="156">
        <v>0</v>
      </c>
      <c r="V132" s="156">
        <f>ROUND(E132*U132,2)</f>
        <v>0</v>
      </c>
      <c r="W132" s="156"/>
      <c r="X132" s="156" t="s">
        <v>407</v>
      </c>
      <c r="Y132" s="147"/>
      <c r="Z132" s="147"/>
      <c r="AA132" s="147"/>
      <c r="AB132" s="147"/>
      <c r="AC132" s="147"/>
      <c r="AD132" s="147"/>
      <c r="AE132" s="147"/>
      <c r="AF132" s="147" t="s">
        <v>408</v>
      </c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</row>
    <row r="133" spans="1:59" outlineLevel="1" x14ac:dyDescent="0.2">
      <c r="A133" s="154"/>
      <c r="B133" s="155"/>
      <c r="C133" s="185" t="s">
        <v>537</v>
      </c>
      <c r="D133" s="158"/>
      <c r="E133" s="159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47"/>
      <c r="Z133" s="147"/>
      <c r="AA133" s="147"/>
      <c r="AB133" s="147"/>
      <c r="AC133" s="147"/>
      <c r="AD133" s="147"/>
      <c r="AE133" s="147"/>
      <c r="AF133" s="147" t="s">
        <v>386</v>
      </c>
      <c r="AG133" s="147">
        <v>0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</row>
    <row r="134" spans="1:59" outlineLevel="1" x14ac:dyDescent="0.2">
      <c r="A134" s="154"/>
      <c r="B134" s="155"/>
      <c r="C134" s="185" t="s">
        <v>538</v>
      </c>
      <c r="D134" s="158"/>
      <c r="E134" s="159">
        <v>1526.175</v>
      </c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47"/>
      <c r="Z134" s="147"/>
      <c r="AA134" s="147"/>
      <c r="AB134" s="147"/>
      <c r="AC134" s="147"/>
      <c r="AD134" s="147"/>
      <c r="AE134" s="147"/>
      <c r="AF134" s="147" t="s">
        <v>386</v>
      </c>
      <c r="AG134" s="147">
        <v>0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</row>
    <row r="135" spans="1:59" x14ac:dyDescent="0.2">
      <c r="A135" s="164" t="s">
        <v>376</v>
      </c>
      <c r="B135" s="165" t="s">
        <v>298</v>
      </c>
      <c r="C135" s="183" t="s">
        <v>299</v>
      </c>
      <c r="D135" s="166"/>
      <c r="E135" s="167"/>
      <c r="F135" s="168"/>
      <c r="G135" s="169">
        <f>SUMIF(AF136:AF141,"&lt;&gt;NOR",G136:G141)</f>
        <v>0</v>
      </c>
      <c r="H135" s="163"/>
      <c r="I135" s="163">
        <f>SUM(I136:I141)</f>
        <v>392316.86</v>
      </c>
      <c r="J135" s="163"/>
      <c r="K135" s="163">
        <f>SUM(K136:K141)</f>
        <v>369573.75</v>
      </c>
      <c r="L135" s="163"/>
      <c r="M135" s="163">
        <f>SUM(M136:M141)</f>
        <v>0</v>
      </c>
      <c r="N135" s="163"/>
      <c r="O135" s="163">
        <f>SUM(O136:O141)</f>
        <v>5.52</v>
      </c>
      <c r="P135" s="163"/>
      <c r="Q135" s="163">
        <f>SUM(Q136:Q141)</f>
        <v>0</v>
      </c>
      <c r="R135" s="163"/>
      <c r="S135" s="163"/>
      <c r="T135" s="163"/>
      <c r="U135" s="163"/>
      <c r="V135" s="163">
        <f>SUM(V136:V141)</f>
        <v>0</v>
      </c>
      <c r="W135" s="163"/>
      <c r="X135" s="163"/>
      <c r="AF135" t="s">
        <v>377</v>
      </c>
    </row>
    <row r="136" spans="1:59" ht="22.5" outlineLevel="1" x14ac:dyDescent="0.2">
      <c r="A136" s="170">
        <v>39</v>
      </c>
      <c r="B136" s="171" t="s">
        <v>539</v>
      </c>
      <c r="C136" s="184" t="s">
        <v>540</v>
      </c>
      <c r="D136" s="172" t="s">
        <v>380</v>
      </c>
      <c r="E136" s="173">
        <v>1496.25</v>
      </c>
      <c r="F136" s="174"/>
      <c r="G136" s="175">
        <f>ROUND(E136*F136,2)</f>
        <v>0</v>
      </c>
      <c r="H136" s="157">
        <v>0</v>
      </c>
      <c r="I136" s="156">
        <f>ROUND(E136*H136,2)</f>
        <v>0</v>
      </c>
      <c r="J136" s="157">
        <v>247</v>
      </c>
      <c r="K136" s="156">
        <f>ROUND(E136*J136,2)</f>
        <v>369573.75</v>
      </c>
      <c r="L136" s="156">
        <v>15</v>
      </c>
      <c r="M136" s="156">
        <f>G136*(1+L136/100)</f>
        <v>0</v>
      </c>
      <c r="N136" s="156">
        <v>7.6999999999999996E-4</v>
      </c>
      <c r="O136" s="156">
        <f>ROUND(E136*N136,2)</f>
        <v>1.1499999999999999</v>
      </c>
      <c r="P136" s="156">
        <v>0</v>
      </c>
      <c r="Q136" s="156">
        <f>ROUND(E136*P136,2)</f>
        <v>0</v>
      </c>
      <c r="R136" s="156"/>
      <c r="S136" s="156" t="s">
        <v>398</v>
      </c>
      <c r="T136" s="156" t="s">
        <v>399</v>
      </c>
      <c r="U136" s="156">
        <v>0</v>
      </c>
      <c r="V136" s="156">
        <f>ROUND(E136*U136,2)</f>
        <v>0</v>
      </c>
      <c r="W136" s="156"/>
      <c r="X136" s="156" t="s">
        <v>383</v>
      </c>
      <c r="Y136" s="147"/>
      <c r="Z136" s="147"/>
      <c r="AA136" s="147"/>
      <c r="AB136" s="147"/>
      <c r="AC136" s="147"/>
      <c r="AD136" s="147"/>
      <c r="AE136" s="147"/>
      <c r="AF136" s="147" t="s">
        <v>541</v>
      </c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</row>
    <row r="137" spans="1:59" outlineLevel="1" x14ac:dyDescent="0.2">
      <c r="A137" s="154"/>
      <c r="B137" s="155"/>
      <c r="C137" s="185" t="s">
        <v>525</v>
      </c>
      <c r="D137" s="158"/>
      <c r="E137" s="159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47"/>
      <c r="Z137" s="147"/>
      <c r="AA137" s="147"/>
      <c r="AB137" s="147"/>
      <c r="AC137" s="147"/>
      <c r="AD137" s="147"/>
      <c r="AE137" s="147"/>
      <c r="AF137" s="147" t="s">
        <v>386</v>
      </c>
      <c r="AG137" s="147">
        <v>0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</row>
    <row r="138" spans="1:59" outlineLevel="1" x14ac:dyDescent="0.2">
      <c r="A138" s="154"/>
      <c r="B138" s="155"/>
      <c r="C138" s="185" t="s">
        <v>526</v>
      </c>
      <c r="D138" s="158"/>
      <c r="E138" s="159">
        <v>1496.25</v>
      </c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47"/>
      <c r="Z138" s="147"/>
      <c r="AA138" s="147"/>
      <c r="AB138" s="147"/>
      <c r="AC138" s="147"/>
      <c r="AD138" s="147"/>
      <c r="AE138" s="147"/>
      <c r="AF138" s="147" t="s">
        <v>386</v>
      </c>
      <c r="AG138" s="147">
        <v>0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</row>
    <row r="139" spans="1:59" outlineLevel="1" x14ac:dyDescent="0.2">
      <c r="A139" s="170">
        <v>40</v>
      </c>
      <c r="B139" s="171" t="s">
        <v>542</v>
      </c>
      <c r="C139" s="184" t="s">
        <v>543</v>
      </c>
      <c r="D139" s="172" t="s">
        <v>380</v>
      </c>
      <c r="E139" s="173">
        <v>1720.6880000000001</v>
      </c>
      <c r="F139" s="174"/>
      <c r="G139" s="175">
        <f>ROUND(E139*F139,2)</f>
        <v>0</v>
      </c>
      <c r="H139" s="157">
        <v>228</v>
      </c>
      <c r="I139" s="156">
        <f>ROUND(E139*H139,2)</f>
        <v>392316.86</v>
      </c>
      <c r="J139" s="157">
        <v>0</v>
      </c>
      <c r="K139" s="156">
        <f>ROUND(E139*J139,2)</f>
        <v>0</v>
      </c>
      <c r="L139" s="156">
        <v>15</v>
      </c>
      <c r="M139" s="156">
        <f>G139*(1+L139/100)</f>
        <v>0</v>
      </c>
      <c r="N139" s="156">
        <v>2.5400000000000002E-3</v>
      </c>
      <c r="O139" s="156">
        <f>ROUND(E139*N139,2)</f>
        <v>4.37</v>
      </c>
      <c r="P139" s="156">
        <v>0</v>
      </c>
      <c r="Q139" s="156">
        <f>ROUND(E139*P139,2)</f>
        <v>0</v>
      </c>
      <c r="R139" s="156"/>
      <c r="S139" s="156" t="s">
        <v>398</v>
      </c>
      <c r="T139" s="156" t="s">
        <v>399</v>
      </c>
      <c r="U139" s="156">
        <v>0</v>
      </c>
      <c r="V139" s="156">
        <f>ROUND(E139*U139,2)</f>
        <v>0</v>
      </c>
      <c r="W139" s="156"/>
      <c r="X139" s="156" t="s">
        <v>407</v>
      </c>
      <c r="Y139" s="147"/>
      <c r="Z139" s="147"/>
      <c r="AA139" s="147"/>
      <c r="AB139" s="147"/>
      <c r="AC139" s="147"/>
      <c r="AD139" s="147"/>
      <c r="AE139" s="147"/>
      <c r="AF139" s="147" t="s">
        <v>408</v>
      </c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</row>
    <row r="140" spans="1:59" outlineLevel="1" x14ac:dyDescent="0.2">
      <c r="A140" s="154"/>
      <c r="B140" s="155"/>
      <c r="C140" s="185" t="s">
        <v>529</v>
      </c>
      <c r="D140" s="158"/>
      <c r="E140" s="159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47"/>
      <c r="Z140" s="147"/>
      <c r="AA140" s="147"/>
      <c r="AB140" s="147"/>
      <c r="AC140" s="147"/>
      <c r="AD140" s="147"/>
      <c r="AE140" s="147"/>
      <c r="AF140" s="147" t="s">
        <v>386</v>
      </c>
      <c r="AG140" s="147">
        <v>0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</row>
    <row r="141" spans="1:59" outlineLevel="1" x14ac:dyDescent="0.2">
      <c r="A141" s="154"/>
      <c r="B141" s="155"/>
      <c r="C141" s="185" t="s">
        <v>530</v>
      </c>
      <c r="D141" s="158"/>
      <c r="E141" s="159">
        <v>1720.6880000000001</v>
      </c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47"/>
      <c r="Z141" s="147"/>
      <c r="AA141" s="147"/>
      <c r="AB141" s="147"/>
      <c r="AC141" s="147"/>
      <c r="AD141" s="147"/>
      <c r="AE141" s="147"/>
      <c r="AF141" s="147" t="s">
        <v>386</v>
      </c>
      <c r="AG141" s="147">
        <v>0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</row>
    <row r="142" spans="1:59" x14ac:dyDescent="0.2">
      <c r="A142" s="164" t="s">
        <v>376</v>
      </c>
      <c r="B142" s="165" t="s">
        <v>332</v>
      </c>
      <c r="C142" s="183" t="s">
        <v>333</v>
      </c>
      <c r="D142" s="166"/>
      <c r="E142" s="167"/>
      <c r="F142" s="168"/>
      <c r="G142" s="169">
        <f>SUMIF(AF143:AF154,"&lt;&gt;NOR",G143:G154)</f>
        <v>0</v>
      </c>
      <c r="H142" s="163"/>
      <c r="I142" s="163">
        <f>SUM(I143:I154)</f>
        <v>0</v>
      </c>
      <c r="J142" s="163"/>
      <c r="K142" s="163">
        <f>SUM(K143:K154)</f>
        <v>2898236.25</v>
      </c>
      <c r="L142" s="163"/>
      <c r="M142" s="163">
        <f>SUM(M143:M154)</f>
        <v>0</v>
      </c>
      <c r="N142" s="163"/>
      <c r="O142" s="163">
        <f>SUM(O143:O154)</f>
        <v>17.510000000000002</v>
      </c>
      <c r="P142" s="163"/>
      <c r="Q142" s="163">
        <f>SUM(Q143:Q154)</f>
        <v>0</v>
      </c>
      <c r="R142" s="163"/>
      <c r="S142" s="163"/>
      <c r="T142" s="163"/>
      <c r="U142" s="163"/>
      <c r="V142" s="163">
        <f>SUM(V143:V154)</f>
        <v>0</v>
      </c>
      <c r="W142" s="163"/>
      <c r="X142" s="163"/>
      <c r="AF142" t="s">
        <v>377</v>
      </c>
    </row>
    <row r="143" spans="1:59" ht="22.5" outlineLevel="1" x14ac:dyDescent="0.2">
      <c r="A143" s="170">
        <v>41</v>
      </c>
      <c r="B143" s="171" t="s">
        <v>544</v>
      </c>
      <c r="C143" s="184" t="s">
        <v>545</v>
      </c>
      <c r="D143" s="172" t="s">
        <v>380</v>
      </c>
      <c r="E143" s="173">
        <v>1496.25</v>
      </c>
      <c r="F143" s="174"/>
      <c r="G143" s="175">
        <f>ROUND(E143*F143,2)</f>
        <v>0</v>
      </c>
      <c r="H143" s="157">
        <v>0</v>
      </c>
      <c r="I143" s="156">
        <f>ROUND(E143*H143,2)</f>
        <v>0</v>
      </c>
      <c r="J143" s="157">
        <v>584</v>
      </c>
      <c r="K143" s="156">
        <f>ROUND(E143*J143,2)</f>
        <v>873810</v>
      </c>
      <c r="L143" s="156">
        <v>15</v>
      </c>
      <c r="M143" s="156">
        <f>G143*(1+L143/100)</f>
        <v>0</v>
      </c>
      <c r="N143" s="156">
        <v>7.5500000000000003E-3</v>
      </c>
      <c r="O143" s="156">
        <f>ROUND(E143*N143,2)</f>
        <v>11.3</v>
      </c>
      <c r="P143" s="156">
        <v>0</v>
      </c>
      <c r="Q143" s="156">
        <f>ROUND(E143*P143,2)</f>
        <v>0</v>
      </c>
      <c r="R143" s="156"/>
      <c r="S143" s="156" t="s">
        <v>398</v>
      </c>
      <c r="T143" s="156" t="s">
        <v>399</v>
      </c>
      <c r="U143" s="156">
        <v>0</v>
      </c>
      <c r="V143" s="156">
        <f>ROUND(E143*U143,2)</f>
        <v>0</v>
      </c>
      <c r="W143" s="156"/>
      <c r="X143" s="156" t="s">
        <v>383</v>
      </c>
      <c r="Y143" s="147"/>
      <c r="Z143" s="147"/>
      <c r="AA143" s="147"/>
      <c r="AB143" s="147"/>
      <c r="AC143" s="147"/>
      <c r="AD143" s="147"/>
      <c r="AE143" s="147"/>
      <c r="AF143" s="147" t="s">
        <v>541</v>
      </c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</row>
    <row r="144" spans="1:59" outlineLevel="1" x14ac:dyDescent="0.2">
      <c r="A144" s="154"/>
      <c r="B144" s="155"/>
      <c r="C144" s="185" t="s">
        <v>525</v>
      </c>
      <c r="D144" s="158"/>
      <c r="E144" s="159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47"/>
      <c r="Z144" s="147"/>
      <c r="AA144" s="147"/>
      <c r="AB144" s="147"/>
      <c r="AC144" s="147"/>
      <c r="AD144" s="147"/>
      <c r="AE144" s="147"/>
      <c r="AF144" s="147" t="s">
        <v>386</v>
      </c>
      <c r="AG144" s="147">
        <v>0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</row>
    <row r="145" spans="1:59" outlineLevel="1" x14ac:dyDescent="0.2">
      <c r="A145" s="154"/>
      <c r="B145" s="155"/>
      <c r="C145" s="185" t="s">
        <v>526</v>
      </c>
      <c r="D145" s="158"/>
      <c r="E145" s="159">
        <v>1496.25</v>
      </c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47"/>
      <c r="Z145" s="147"/>
      <c r="AA145" s="147"/>
      <c r="AB145" s="147"/>
      <c r="AC145" s="147"/>
      <c r="AD145" s="147"/>
      <c r="AE145" s="147"/>
      <c r="AF145" s="147" t="s">
        <v>386</v>
      </c>
      <c r="AG145" s="147">
        <v>0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</row>
    <row r="146" spans="1:59" ht="22.5" outlineLevel="1" x14ac:dyDescent="0.2">
      <c r="A146" s="170">
        <v>42</v>
      </c>
      <c r="B146" s="171" t="s">
        <v>546</v>
      </c>
      <c r="C146" s="184" t="s">
        <v>547</v>
      </c>
      <c r="D146" s="172" t="s">
        <v>380</v>
      </c>
      <c r="E146" s="173">
        <v>1496.25</v>
      </c>
      <c r="F146" s="174"/>
      <c r="G146" s="175">
        <f>ROUND(E146*F146,2)</f>
        <v>0</v>
      </c>
      <c r="H146" s="157">
        <v>0</v>
      </c>
      <c r="I146" s="156">
        <f>ROUND(E146*H146,2)</f>
        <v>0</v>
      </c>
      <c r="J146" s="157">
        <v>494</v>
      </c>
      <c r="K146" s="156">
        <f>ROUND(E146*J146,2)</f>
        <v>739147.5</v>
      </c>
      <c r="L146" s="156">
        <v>15</v>
      </c>
      <c r="M146" s="156">
        <f>G146*(1+L146/100)</f>
        <v>0</v>
      </c>
      <c r="N146" s="156">
        <v>7.1000000000000002E-4</v>
      </c>
      <c r="O146" s="156">
        <f>ROUND(E146*N146,2)</f>
        <v>1.06</v>
      </c>
      <c r="P146" s="156">
        <v>0</v>
      </c>
      <c r="Q146" s="156">
        <f>ROUND(E146*P146,2)</f>
        <v>0</v>
      </c>
      <c r="R146" s="156"/>
      <c r="S146" s="156" t="s">
        <v>398</v>
      </c>
      <c r="T146" s="156" t="s">
        <v>399</v>
      </c>
      <c r="U146" s="156">
        <v>0</v>
      </c>
      <c r="V146" s="156">
        <f>ROUND(E146*U146,2)</f>
        <v>0</v>
      </c>
      <c r="W146" s="156"/>
      <c r="X146" s="156" t="s">
        <v>383</v>
      </c>
      <c r="Y146" s="147"/>
      <c r="Z146" s="147"/>
      <c r="AA146" s="147"/>
      <c r="AB146" s="147"/>
      <c r="AC146" s="147"/>
      <c r="AD146" s="147"/>
      <c r="AE146" s="147"/>
      <c r="AF146" s="147" t="s">
        <v>541</v>
      </c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</row>
    <row r="147" spans="1:59" outlineLevel="1" x14ac:dyDescent="0.2">
      <c r="A147" s="154"/>
      <c r="B147" s="155"/>
      <c r="C147" s="185" t="s">
        <v>525</v>
      </c>
      <c r="D147" s="158"/>
      <c r="E147" s="159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47"/>
      <c r="Z147" s="147"/>
      <c r="AA147" s="147"/>
      <c r="AB147" s="147"/>
      <c r="AC147" s="147"/>
      <c r="AD147" s="147"/>
      <c r="AE147" s="147"/>
      <c r="AF147" s="147" t="s">
        <v>386</v>
      </c>
      <c r="AG147" s="147">
        <v>0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</row>
    <row r="148" spans="1:59" outlineLevel="1" x14ac:dyDescent="0.2">
      <c r="A148" s="154"/>
      <c r="B148" s="155"/>
      <c r="C148" s="185" t="s">
        <v>526</v>
      </c>
      <c r="D148" s="158"/>
      <c r="E148" s="159">
        <v>1496.25</v>
      </c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47"/>
      <c r="Z148" s="147"/>
      <c r="AA148" s="147"/>
      <c r="AB148" s="147"/>
      <c r="AC148" s="147"/>
      <c r="AD148" s="147"/>
      <c r="AE148" s="147"/>
      <c r="AF148" s="147" t="s">
        <v>386</v>
      </c>
      <c r="AG148" s="147">
        <v>0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</row>
    <row r="149" spans="1:59" ht="22.5" outlineLevel="1" x14ac:dyDescent="0.2">
      <c r="A149" s="170">
        <v>43</v>
      </c>
      <c r="B149" s="171" t="s">
        <v>548</v>
      </c>
      <c r="C149" s="184" t="s">
        <v>549</v>
      </c>
      <c r="D149" s="172" t="s">
        <v>380</v>
      </c>
      <c r="E149" s="173">
        <v>1496.25</v>
      </c>
      <c r="F149" s="174"/>
      <c r="G149" s="175">
        <f>ROUND(E149*F149,2)</f>
        <v>0</v>
      </c>
      <c r="H149" s="157">
        <v>0</v>
      </c>
      <c r="I149" s="156">
        <f>ROUND(E149*H149,2)</f>
        <v>0</v>
      </c>
      <c r="J149" s="157">
        <v>679</v>
      </c>
      <c r="K149" s="156">
        <f>ROUND(E149*J149,2)</f>
        <v>1015953.75</v>
      </c>
      <c r="L149" s="156">
        <v>15</v>
      </c>
      <c r="M149" s="156">
        <f>G149*(1+L149/100)</f>
        <v>0</v>
      </c>
      <c r="N149" s="156">
        <v>3.2000000000000002E-3</v>
      </c>
      <c r="O149" s="156">
        <f>ROUND(E149*N149,2)</f>
        <v>4.79</v>
      </c>
      <c r="P149" s="156">
        <v>0</v>
      </c>
      <c r="Q149" s="156">
        <f>ROUND(E149*P149,2)</f>
        <v>0</v>
      </c>
      <c r="R149" s="156"/>
      <c r="S149" s="156" t="s">
        <v>398</v>
      </c>
      <c r="T149" s="156" t="s">
        <v>399</v>
      </c>
      <c r="U149" s="156">
        <v>0</v>
      </c>
      <c r="V149" s="156">
        <f>ROUND(E149*U149,2)</f>
        <v>0</v>
      </c>
      <c r="W149" s="156"/>
      <c r="X149" s="156" t="s">
        <v>383</v>
      </c>
      <c r="Y149" s="147"/>
      <c r="Z149" s="147"/>
      <c r="AA149" s="147"/>
      <c r="AB149" s="147"/>
      <c r="AC149" s="147"/>
      <c r="AD149" s="147"/>
      <c r="AE149" s="147"/>
      <c r="AF149" s="147" t="s">
        <v>541</v>
      </c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</row>
    <row r="150" spans="1:59" outlineLevel="1" x14ac:dyDescent="0.2">
      <c r="A150" s="154"/>
      <c r="B150" s="155"/>
      <c r="C150" s="185" t="s">
        <v>525</v>
      </c>
      <c r="D150" s="158"/>
      <c r="E150" s="159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47"/>
      <c r="Z150" s="147"/>
      <c r="AA150" s="147"/>
      <c r="AB150" s="147"/>
      <c r="AC150" s="147"/>
      <c r="AD150" s="147"/>
      <c r="AE150" s="147"/>
      <c r="AF150" s="147" t="s">
        <v>386</v>
      </c>
      <c r="AG150" s="147">
        <v>0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</row>
    <row r="151" spans="1:59" outlineLevel="1" x14ac:dyDescent="0.2">
      <c r="A151" s="154"/>
      <c r="B151" s="155"/>
      <c r="C151" s="185" t="s">
        <v>526</v>
      </c>
      <c r="D151" s="158"/>
      <c r="E151" s="159">
        <v>1496.25</v>
      </c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47"/>
      <c r="Z151" s="147"/>
      <c r="AA151" s="147"/>
      <c r="AB151" s="147"/>
      <c r="AC151" s="147"/>
      <c r="AD151" s="147"/>
      <c r="AE151" s="147"/>
      <c r="AF151" s="147" t="s">
        <v>386</v>
      </c>
      <c r="AG151" s="147">
        <v>0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</row>
    <row r="152" spans="1:59" outlineLevel="1" x14ac:dyDescent="0.2">
      <c r="A152" s="170">
        <v>44</v>
      </c>
      <c r="B152" s="171" t="s">
        <v>550</v>
      </c>
      <c r="C152" s="184" t="s">
        <v>551</v>
      </c>
      <c r="D152" s="172" t="s">
        <v>380</v>
      </c>
      <c r="E152" s="173">
        <v>1496.25</v>
      </c>
      <c r="F152" s="174"/>
      <c r="G152" s="175">
        <f>ROUND(E152*F152,2)</f>
        <v>0</v>
      </c>
      <c r="H152" s="157">
        <v>0</v>
      </c>
      <c r="I152" s="156">
        <f>ROUND(E152*H152,2)</f>
        <v>0</v>
      </c>
      <c r="J152" s="157">
        <v>180</v>
      </c>
      <c r="K152" s="156">
        <f>ROUND(E152*J152,2)</f>
        <v>269325</v>
      </c>
      <c r="L152" s="156">
        <v>15</v>
      </c>
      <c r="M152" s="156">
        <f>G152*(1+L152/100)</f>
        <v>0</v>
      </c>
      <c r="N152" s="156">
        <v>2.4000000000000001E-4</v>
      </c>
      <c r="O152" s="156">
        <f>ROUND(E152*N152,2)</f>
        <v>0.36</v>
      </c>
      <c r="P152" s="156">
        <v>0</v>
      </c>
      <c r="Q152" s="156">
        <f>ROUND(E152*P152,2)</f>
        <v>0</v>
      </c>
      <c r="R152" s="156"/>
      <c r="S152" s="156" t="s">
        <v>398</v>
      </c>
      <c r="T152" s="156" t="s">
        <v>399</v>
      </c>
      <c r="U152" s="156">
        <v>0</v>
      </c>
      <c r="V152" s="156">
        <f>ROUND(E152*U152,2)</f>
        <v>0</v>
      </c>
      <c r="W152" s="156"/>
      <c r="X152" s="156" t="s">
        <v>383</v>
      </c>
      <c r="Y152" s="147"/>
      <c r="Z152" s="147"/>
      <c r="AA152" s="147"/>
      <c r="AB152" s="147"/>
      <c r="AC152" s="147"/>
      <c r="AD152" s="147"/>
      <c r="AE152" s="147"/>
      <c r="AF152" s="147" t="s">
        <v>541</v>
      </c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</row>
    <row r="153" spans="1:59" outlineLevel="1" x14ac:dyDescent="0.2">
      <c r="A153" s="154"/>
      <c r="B153" s="155"/>
      <c r="C153" s="185" t="s">
        <v>525</v>
      </c>
      <c r="D153" s="158"/>
      <c r="E153" s="159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47"/>
      <c r="Z153" s="147"/>
      <c r="AA153" s="147"/>
      <c r="AB153" s="147"/>
      <c r="AC153" s="147"/>
      <c r="AD153" s="147"/>
      <c r="AE153" s="147"/>
      <c r="AF153" s="147" t="s">
        <v>386</v>
      </c>
      <c r="AG153" s="147">
        <v>0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</row>
    <row r="154" spans="1:59" outlineLevel="1" x14ac:dyDescent="0.2">
      <c r="A154" s="154"/>
      <c r="B154" s="155"/>
      <c r="C154" s="185" t="s">
        <v>526</v>
      </c>
      <c r="D154" s="158"/>
      <c r="E154" s="159">
        <v>1496.25</v>
      </c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47"/>
      <c r="Z154" s="147"/>
      <c r="AA154" s="147"/>
      <c r="AB154" s="147"/>
      <c r="AC154" s="147"/>
      <c r="AD154" s="147"/>
      <c r="AE154" s="147"/>
      <c r="AF154" s="147" t="s">
        <v>386</v>
      </c>
      <c r="AG154" s="147">
        <v>0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</row>
    <row r="155" spans="1:59" x14ac:dyDescent="0.2">
      <c r="A155" s="164" t="s">
        <v>376</v>
      </c>
      <c r="B155" s="165" t="s">
        <v>253</v>
      </c>
      <c r="C155" s="183" t="s">
        <v>254</v>
      </c>
      <c r="D155" s="166"/>
      <c r="E155" s="167"/>
      <c r="F155" s="168"/>
      <c r="G155" s="169">
        <f>SUMIF(AF156:AF175,"&lt;&gt;NOR",G156:G175)</f>
        <v>0</v>
      </c>
      <c r="H155" s="163"/>
      <c r="I155" s="163">
        <f>SUM(I156:I175)</f>
        <v>0</v>
      </c>
      <c r="J155" s="163"/>
      <c r="K155" s="163">
        <f>SUM(K156:K175)</f>
        <v>2566849.1</v>
      </c>
      <c r="L155" s="163"/>
      <c r="M155" s="163">
        <f>SUM(M156:M175)</f>
        <v>0</v>
      </c>
      <c r="N155" s="163"/>
      <c r="O155" s="163">
        <f>SUM(O156:O175)</f>
        <v>466.57</v>
      </c>
      <c r="P155" s="163"/>
      <c r="Q155" s="163">
        <f>SUM(Q156:Q175)</f>
        <v>0</v>
      </c>
      <c r="R155" s="163"/>
      <c r="S155" s="163"/>
      <c r="T155" s="163"/>
      <c r="U155" s="163"/>
      <c r="V155" s="163">
        <f>SUM(V156:V175)</f>
        <v>0</v>
      </c>
      <c r="W155" s="163"/>
      <c r="X155" s="163"/>
      <c r="AF155" t="s">
        <v>377</v>
      </c>
    </row>
    <row r="156" spans="1:59" ht="22.5" outlineLevel="1" x14ac:dyDescent="0.2">
      <c r="A156" s="170">
        <v>45</v>
      </c>
      <c r="B156" s="171" t="s">
        <v>552</v>
      </c>
      <c r="C156" s="184" t="s">
        <v>553</v>
      </c>
      <c r="D156" s="172" t="s">
        <v>406</v>
      </c>
      <c r="E156" s="173">
        <v>168.47399999999999</v>
      </c>
      <c r="F156" s="174"/>
      <c r="G156" s="175">
        <f>ROUND(E156*F156,2)</f>
        <v>0</v>
      </c>
      <c r="H156" s="157">
        <v>0</v>
      </c>
      <c r="I156" s="156">
        <f>ROUND(E156*H156,2)</f>
        <v>0</v>
      </c>
      <c r="J156" s="157">
        <v>3700</v>
      </c>
      <c r="K156" s="156">
        <f>ROUND(E156*J156,2)</f>
        <v>623353.80000000005</v>
      </c>
      <c r="L156" s="156">
        <v>15</v>
      </c>
      <c r="M156" s="156">
        <f>G156*(1+L156/100)</f>
        <v>0</v>
      </c>
      <c r="N156" s="156">
        <v>2.45329</v>
      </c>
      <c r="O156" s="156">
        <f>ROUND(E156*N156,2)</f>
        <v>413.32</v>
      </c>
      <c r="P156" s="156">
        <v>0</v>
      </c>
      <c r="Q156" s="156">
        <f>ROUND(E156*P156,2)</f>
        <v>0</v>
      </c>
      <c r="R156" s="156"/>
      <c r="S156" s="156" t="s">
        <v>398</v>
      </c>
      <c r="T156" s="156" t="s">
        <v>399</v>
      </c>
      <c r="U156" s="156">
        <v>0</v>
      </c>
      <c r="V156" s="156">
        <f>ROUND(E156*U156,2)</f>
        <v>0</v>
      </c>
      <c r="W156" s="156"/>
      <c r="X156" s="156" t="s">
        <v>383</v>
      </c>
      <c r="Y156" s="147"/>
      <c r="Z156" s="147"/>
      <c r="AA156" s="147"/>
      <c r="AB156" s="147"/>
      <c r="AC156" s="147"/>
      <c r="AD156" s="147"/>
      <c r="AE156" s="147"/>
      <c r="AF156" s="147" t="s">
        <v>384</v>
      </c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</row>
    <row r="157" spans="1:59" ht="22.5" outlineLevel="1" x14ac:dyDescent="0.2">
      <c r="A157" s="154"/>
      <c r="B157" s="155"/>
      <c r="C157" s="185" t="s">
        <v>554</v>
      </c>
      <c r="D157" s="158"/>
      <c r="E157" s="159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47"/>
      <c r="Z157" s="147"/>
      <c r="AA157" s="147"/>
      <c r="AB157" s="147"/>
      <c r="AC157" s="147"/>
      <c r="AD157" s="147"/>
      <c r="AE157" s="147"/>
      <c r="AF157" s="147" t="s">
        <v>386</v>
      </c>
      <c r="AG157" s="147">
        <v>0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</row>
    <row r="158" spans="1:59" outlineLevel="1" x14ac:dyDescent="0.2">
      <c r="A158" s="154"/>
      <c r="B158" s="155"/>
      <c r="C158" s="185" t="s">
        <v>555</v>
      </c>
      <c r="D158" s="158"/>
      <c r="E158" s="159">
        <v>168.47399999999999</v>
      </c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47"/>
      <c r="Z158" s="147"/>
      <c r="AA158" s="147"/>
      <c r="AB158" s="147"/>
      <c r="AC158" s="147"/>
      <c r="AD158" s="147"/>
      <c r="AE158" s="147"/>
      <c r="AF158" s="147" t="s">
        <v>386</v>
      </c>
      <c r="AG158" s="147">
        <v>0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</row>
    <row r="159" spans="1:59" ht="22.5" outlineLevel="1" x14ac:dyDescent="0.2">
      <c r="A159" s="170">
        <v>46</v>
      </c>
      <c r="B159" s="171" t="s">
        <v>556</v>
      </c>
      <c r="C159" s="184" t="s">
        <v>557</v>
      </c>
      <c r="D159" s="172" t="s">
        <v>380</v>
      </c>
      <c r="E159" s="173">
        <v>842.36800000000005</v>
      </c>
      <c r="F159" s="174"/>
      <c r="G159" s="175">
        <f>ROUND(E159*F159,2)</f>
        <v>0</v>
      </c>
      <c r="H159" s="157">
        <v>0</v>
      </c>
      <c r="I159" s="156">
        <f>ROUND(E159*H159,2)</f>
        <v>0</v>
      </c>
      <c r="J159" s="157">
        <v>405</v>
      </c>
      <c r="K159" s="156">
        <f>ROUND(E159*J159,2)</f>
        <v>341159.04</v>
      </c>
      <c r="L159" s="156">
        <v>15</v>
      </c>
      <c r="M159" s="156">
        <f>G159*(1+L159/100)</f>
        <v>0</v>
      </c>
      <c r="N159" s="156">
        <v>2.7499999999999998E-3</v>
      </c>
      <c r="O159" s="156">
        <f>ROUND(E159*N159,2)</f>
        <v>2.3199999999999998</v>
      </c>
      <c r="P159" s="156">
        <v>0</v>
      </c>
      <c r="Q159" s="156">
        <f>ROUND(E159*P159,2)</f>
        <v>0</v>
      </c>
      <c r="R159" s="156"/>
      <c r="S159" s="156" t="s">
        <v>398</v>
      </c>
      <c r="T159" s="156" t="s">
        <v>399</v>
      </c>
      <c r="U159" s="156">
        <v>0</v>
      </c>
      <c r="V159" s="156">
        <f>ROUND(E159*U159,2)</f>
        <v>0</v>
      </c>
      <c r="W159" s="156"/>
      <c r="X159" s="156" t="s">
        <v>383</v>
      </c>
      <c r="Y159" s="147"/>
      <c r="Z159" s="147"/>
      <c r="AA159" s="147"/>
      <c r="AB159" s="147"/>
      <c r="AC159" s="147"/>
      <c r="AD159" s="147"/>
      <c r="AE159" s="147"/>
      <c r="AF159" s="147" t="s">
        <v>384</v>
      </c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</row>
    <row r="160" spans="1:59" ht="22.5" outlineLevel="1" x14ac:dyDescent="0.2">
      <c r="A160" s="154"/>
      <c r="B160" s="155"/>
      <c r="C160" s="185" t="s">
        <v>558</v>
      </c>
      <c r="D160" s="158"/>
      <c r="E160" s="159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47"/>
      <c r="Z160" s="147"/>
      <c r="AA160" s="147"/>
      <c r="AB160" s="147"/>
      <c r="AC160" s="147"/>
      <c r="AD160" s="147"/>
      <c r="AE160" s="147"/>
      <c r="AF160" s="147" t="s">
        <v>386</v>
      </c>
      <c r="AG160" s="147">
        <v>0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</row>
    <row r="161" spans="1:59" outlineLevel="1" x14ac:dyDescent="0.2">
      <c r="A161" s="154"/>
      <c r="B161" s="155"/>
      <c r="C161" s="185" t="s">
        <v>559</v>
      </c>
      <c r="D161" s="158"/>
      <c r="E161" s="159">
        <v>842.36800000000005</v>
      </c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47"/>
      <c r="Z161" s="147"/>
      <c r="AA161" s="147"/>
      <c r="AB161" s="147"/>
      <c r="AC161" s="147"/>
      <c r="AD161" s="147"/>
      <c r="AE161" s="147"/>
      <c r="AF161" s="147" t="s">
        <v>386</v>
      </c>
      <c r="AG161" s="147">
        <v>0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</row>
    <row r="162" spans="1:59" ht="22.5" outlineLevel="1" x14ac:dyDescent="0.2">
      <c r="A162" s="176">
        <v>47</v>
      </c>
      <c r="B162" s="177" t="s">
        <v>560</v>
      </c>
      <c r="C162" s="186" t="s">
        <v>561</v>
      </c>
      <c r="D162" s="178" t="s">
        <v>380</v>
      </c>
      <c r="E162" s="179">
        <v>842.36800000000005</v>
      </c>
      <c r="F162" s="174"/>
      <c r="G162" s="181">
        <f>ROUND(E162*F162,2)</f>
        <v>0</v>
      </c>
      <c r="H162" s="157">
        <v>0</v>
      </c>
      <c r="I162" s="156">
        <f>ROUND(E162*H162,2)</f>
        <v>0</v>
      </c>
      <c r="J162" s="157">
        <v>110</v>
      </c>
      <c r="K162" s="156">
        <f>ROUND(E162*J162,2)</f>
        <v>92660.479999999996</v>
      </c>
      <c r="L162" s="156">
        <v>15</v>
      </c>
      <c r="M162" s="156">
        <f>G162*(1+L162/100)</f>
        <v>0</v>
      </c>
      <c r="N162" s="156">
        <v>0</v>
      </c>
      <c r="O162" s="156">
        <f>ROUND(E162*N162,2)</f>
        <v>0</v>
      </c>
      <c r="P162" s="156">
        <v>0</v>
      </c>
      <c r="Q162" s="156">
        <f>ROUND(E162*P162,2)</f>
        <v>0</v>
      </c>
      <c r="R162" s="156"/>
      <c r="S162" s="156" t="s">
        <v>398</v>
      </c>
      <c r="T162" s="156" t="s">
        <v>399</v>
      </c>
      <c r="U162" s="156">
        <v>0</v>
      </c>
      <c r="V162" s="156">
        <f>ROUND(E162*U162,2)</f>
        <v>0</v>
      </c>
      <c r="W162" s="156"/>
      <c r="X162" s="156" t="s">
        <v>383</v>
      </c>
      <c r="Y162" s="147"/>
      <c r="Z162" s="147"/>
      <c r="AA162" s="147"/>
      <c r="AB162" s="147"/>
      <c r="AC162" s="147"/>
      <c r="AD162" s="147"/>
      <c r="AE162" s="147"/>
      <c r="AF162" s="147" t="s">
        <v>384</v>
      </c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</row>
    <row r="163" spans="1:59" outlineLevel="1" x14ac:dyDescent="0.2">
      <c r="A163" s="170">
        <v>48</v>
      </c>
      <c r="B163" s="171" t="s">
        <v>562</v>
      </c>
      <c r="C163" s="184" t="s">
        <v>563</v>
      </c>
      <c r="D163" s="172" t="s">
        <v>413</v>
      </c>
      <c r="E163" s="173">
        <v>30.325319999999998</v>
      </c>
      <c r="F163" s="174"/>
      <c r="G163" s="175">
        <f>ROUND(E163*F163,2)</f>
        <v>0</v>
      </c>
      <c r="H163" s="157">
        <v>0</v>
      </c>
      <c r="I163" s="156">
        <f>ROUND(E163*H163,2)</f>
        <v>0</v>
      </c>
      <c r="J163" s="157">
        <v>44800</v>
      </c>
      <c r="K163" s="156">
        <f>ROUND(E163*J163,2)</f>
        <v>1358574.34</v>
      </c>
      <c r="L163" s="156">
        <v>15</v>
      </c>
      <c r="M163" s="156">
        <f>G163*(1+L163/100)</f>
        <v>0</v>
      </c>
      <c r="N163" s="156">
        <v>1.04881</v>
      </c>
      <c r="O163" s="156">
        <f>ROUND(E163*N163,2)</f>
        <v>31.81</v>
      </c>
      <c r="P163" s="156">
        <v>0</v>
      </c>
      <c r="Q163" s="156">
        <f>ROUND(E163*P163,2)</f>
        <v>0</v>
      </c>
      <c r="R163" s="156"/>
      <c r="S163" s="156" t="s">
        <v>398</v>
      </c>
      <c r="T163" s="156" t="s">
        <v>399</v>
      </c>
      <c r="U163" s="156">
        <v>0</v>
      </c>
      <c r="V163" s="156">
        <f>ROUND(E163*U163,2)</f>
        <v>0</v>
      </c>
      <c r="W163" s="156"/>
      <c r="X163" s="156" t="s">
        <v>383</v>
      </c>
      <c r="Y163" s="147"/>
      <c r="Z163" s="147"/>
      <c r="AA163" s="147"/>
      <c r="AB163" s="147"/>
      <c r="AC163" s="147"/>
      <c r="AD163" s="147"/>
      <c r="AE163" s="147"/>
      <c r="AF163" s="147" t="s">
        <v>384</v>
      </c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</row>
    <row r="164" spans="1:59" outlineLevel="1" x14ac:dyDescent="0.2">
      <c r="A164" s="154"/>
      <c r="B164" s="155"/>
      <c r="C164" s="185" t="s">
        <v>4376</v>
      </c>
      <c r="D164" s="158"/>
      <c r="E164" s="159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47"/>
      <c r="Z164" s="147"/>
      <c r="AA164" s="147"/>
      <c r="AB164" s="147"/>
      <c r="AC164" s="147"/>
      <c r="AD164" s="147"/>
      <c r="AE164" s="147"/>
      <c r="AF164" s="147" t="s">
        <v>386</v>
      </c>
      <c r="AG164" s="147">
        <v>0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</row>
    <row r="165" spans="1:59" outlineLevel="1" x14ac:dyDescent="0.2">
      <c r="A165" s="154"/>
      <c r="B165" s="155"/>
      <c r="C165" s="185">
        <v>30.325319999999998</v>
      </c>
      <c r="D165" s="158"/>
      <c r="E165" s="159">
        <v>30.325319999999998</v>
      </c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47"/>
      <c r="Z165" s="147"/>
      <c r="AA165" s="147"/>
      <c r="AB165" s="147"/>
      <c r="AC165" s="147"/>
      <c r="AD165" s="147"/>
      <c r="AE165" s="147"/>
      <c r="AF165" s="147" t="s">
        <v>386</v>
      </c>
      <c r="AG165" s="147">
        <v>0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</row>
    <row r="166" spans="1:59" ht="22.5" outlineLevel="1" x14ac:dyDescent="0.2">
      <c r="A166" s="170">
        <v>49</v>
      </c>
      <c r="B166" s="171" t="s">
        <v>564</v>
      </c>
      <c r="C166" s="184" t="s">
        <v>565</v>
      </c>
      <c r="D166" s="172" t="s">
        <v>406</v>
      </c>
      <c r="E166" s="173">
        <v>7.1680000000000001</v>
      </c>
      <c r="F166" s="174"/>
      <c r="G166" s="175">
        <f>ROUND(E166*F166,2)</f>
        <v>0</v>
      </c>
      <c r="H166" s="157">
        <v>0</v>
      </c>
      <c r="I166" s="156">
        <f>ROUND(E166*H166,2)</f>
        <v>0</v>
      </c>
      <c r="J166" s="157">
        <v>4170</v>
      </c>
      <c r="K166" s="156">
        <f>ROUND(E166*J166,2)</f>
        <v>29890.560000000001</v>
      </c>
      <c r="L166" s="156">
        <v>15</v>
      </c>
      <c r="M166" s="156">
        <f>G166*(1+L166/100)</f>
        <v>0</v>
      </c>
      <c r="N166" s="156">
        <v>2.45329</v>
      </c>
      <c r="O166" s="156">
        <f>ROUND(E166*N166,2)</f>
        <v>17.59</v>
      </c>
      <c r="P166" s="156">
        <v>0</v>
      </c>
      <c r="Q166" s="156">
        <f>ROUND(E166*P166,2)</f>
        <v>0</v>
      </c>
      <c r="R166" s="156"/>
      <c r="S166" s="156" t="s">
        <v>398</v>
      </c>
      <c r="T166" s="156" t="s">
        <v>399</v>
      </c>
      <c r="U166" s="156">
        <v>0</v>
      </c>
      <c r="V166" s="156">
        <f>ROUND(E166*U166,2)</f>
        <v>0</v>
      </c>
      <c r="W166" s="156"/>
      <c r="X166" s="156" t="s">
        <v>383</v>
      </c>
      <c r="Y166" s="147"/>
      <c r="Z166" s="147"/>
      <c r="AA166" s="147"/>
      <c r="AB166" s="147"/>
      <c r="AC166" s="147"/>
      <c r="AD166" s="147"/>
      <c r="AE166" s="147"/>
      <c r="AF166" s="147" t="s">
        <v>384</v>
      </c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</row>
    <row r="167" spans="1:59" outlineLevel="1" x14ac:dyDescent="0.2">
      <c r="A167" s="154"/>
      <c r="B167" s="155"/>
      <c r="C167" s="185" t="s">
        <v>566</v>
      </c>
      <c r="D167" s="158"/>
      <c r="E167" s="159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47"/>
      <c r="Z167" s="147"/>
      <c r="AA167" s="147"/>
      <c r="AB167" s="147"/>
      <c r="AC167" s="147"/>
      <c r="AD167" s="147"/>
      <c r="AE167" s="147"/>
      <c r="AF167" s="147" t="s">
        <v>386</v>
      </c>
      <c r="AG167" s="147">
        <v>0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</row>
    <row r="168" spans="1:59" outlineLevel="1" x14ac:dyDescent="0.2">
      <c r="A168" s="154"/>
      <c r="B168" s="155"/>
      <c r="C168" s="185" t="s">
        <v>567</v>
      </c>
      <c r="D168" s="158"/>
      <c r="E168" s="159">
        <v>7.1680000000000001</v>
      </c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47"/>
      <c r="Z168" s="147"/>
      <c r="AA168" s="147"/>
      <c r="AB168" s="147"/>
      <c r="AC168" s="147"/>
      <c r="AD168" s="147"/>
      <c r="AE168" s="147"/>
      <c r="AF168" s="147" t="s">
        <v>386</v>
      </c>
      <c r="AG168" s="147">
        <v>0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</row>
    <row r="169" spans="1:59" ht="22.5" outlineLevel="1" x14ac:dyDescent="0.2">
      <c r="A169" s="170">
        <v>50</v>
      </c>
      <c r="B169" s="171" t="s">
        <v>568</v>
      </c>
      <c r="C169" s="184" t="s">
        <v>569</v>
      </c>
      <c r="D169" s="172" t="s">
        <v>380</v>
      </c>
      <c r="E169" s="173">
        <v>71.680000000000007</v>
      </c>
      <c r="F169" s="174"/>
      <c r="G169" s="175">
        <f>ROUND(E169*F169,2)</f>
        <v>0</v>
      </c>
      <c r="H169" s="157">
        <v>0</v>
      </c>
      <c r="I169" s="156">
        <f>ROUND(E169*H169,2)</f>
        <v>0</v>
      </c>
      <c r="J169" s="157">
        <v>741</v>
      </c>
      <c r="K169" s="156">
        <f>ROUND(E169*J169,2)</f>
        <v>53114.879999999997</v>
      </c>
      <c r="L169" s="156">
        <v>15</v>
      </c>
      <c r="M169" s="156">
        <f>G169*(1+L169/100)</f>
        <v>0</v>
      </c>
      <c r="N169" s="156">
        <v>2.4399999999999999E-3</v>
      </c>
      <c r="O169" s="156">
        <f>ROUND(E169*N169,2)</f>
        <v>0.17</v>
      </c>
      <c r="P169" s="156">
        <v>0</v>
      </c>
      <c r="Q169" s="156">
        <f>ROUND(E169*P169,2)</f>
        <v>0</v>
      </c>
      <c r="R169" s="156"/>
      <c r="S169" s="156" t="s">
        <v>398</v>
      </c>
      <c r="T169" s="156" t="s">
        <v>399</v>
      </c>
      <c r="U169" s="156">
        <v>0</v>
      </c>
      <c r="V169" s="156">
        <f>ROUND(E169*U169,2)</f>
        <v>0</v>
      </c>
      <c r="W169" s="156"/>
      <c r="X169" s="156" t="s">
        <v>383</v>
      </c>
      <c r="Y169" s="147"/>
      <c r="Z169" s="147"/>
      <c r="AA169" s="147"/>
      <c r="AB169" s="147"/>
      <c r="AC169" s="147"/>
      <c r="AD169" s="147"/>
      <c r="AE169" s="147"/>
      <c r="AF169" s="147" t="s">
        <v>384</v>
      </c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</row>
    <row r="170" spans="1:59" outlineLevel="1" x14ac:dyDescent="0.2">
      <c r="A170" s="154"/>
      <c r="B170" s="155"/>
      <c r="C170" s="185" t="s">
        <v>570</v>
      </c>
      <c r="D170" s="158"/>
      <c r="E170" s="159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47"/>
      <c r="Z170" s="147"/>
      <c r="AA170" s="147"/>
      <c r="AB170" s="147"/>
      <c r="AC170" s="147"/>
      <c r="AD170" s="147"/>
      <c r="AE170" s="147"/>
      <c r="AF170" s="147" t="s">
        <v>386</v>
      </c>
      <c r="AG170" s="147">
        <v>0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</row>
    <row r="171" spans="1:59" outlineLevel="1" x14ac:dyDescent="0.2">
      <c r="A171" s="154"/>
      <c r="B171" s="155"/>
      <c r="C171" s="185" t="s">
        <v>571</v>
      </c>
      <c r="D171" s="158"/>
      <c r="E171" s="159">
        <v>71.680000000000007</v>
      </c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47"/>
      <c r="Z171" s="147"/>
      <c r="AA171" s="147"/>
      <c r="AB171" s="147"/>
      <c r="AC171" s="147"/>
      <c r="AD171" s="147"/>
      <c r="AE171" s="147"/>
      <c r="AF171" s="147" t="s">
        <v>386</v>
      </c>
      <c r="AG171" s="147">
        <v>0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</row>
    <row r="172" spans="1:59" ht="22.5" outlineLevel="1" x14ac:dyDescent="0.2">
      <c r="A172" s="176">
        <v>51</v>
      </c>
      <c r="B172" s="177" t="s">
        <v>572</v>
      </c>
      <c r="C172" s="186" t="s">
        <v>573</v>
      </c>
      <c r="D172" s="178" t="s">
        <v>380</v>
      </c>
      <c r="E172" s="179">
        <v>71.680000000000007</v>
      </c>
      <c r="F172" s="174"/>
      <c r="G172" s="181">
        <f>ROUND(E172*F172,2)</f>
        <v>0</v>
      </c>
      <c r="H172" s="157">
        <v>0</v>
      </c>
      <c r="I172" s="156">
        <f>ROUND(E172*H172,2)</f>
        <v>0</v>
      </c>
      <c r="J172" s="157">
        <v>140</v>
      </c>
      <c r="K172" s="156">
        <f>ROUND(E172*J172,2)</f>
        <v>10035.200000000001</v>
      </c>
      <c r="L172" s="156">
        <v>15</v>
      </c>
      <c r="M172" s="156">
        <f>G172*(1+L172/100)</f>
        <v>0</v>
      </c>
      <c r="N172" s="156">
        <v>0</v>
      </c>
      <c r="O172" s="156">
        <f>ROUND(E172*N172,2)</f>
        <v>0</v>
      </c>
      <c r="P172" s="156">
        <v>0</v>
      </c>
      <c r="Q172" s="156">
        <f>ROUND(E172*P172,2)</f>
        <v>0</v>
      </c>
      <c r="R172" s="156"/>
      <c r="S172" s="156" t="s">
        <v>398</v>
      </c>
      <c r="T172" s="156" t="s">
        <v>399</v>
      </c>
      <c r="U172" s="156">
        <v>0</v>
      </c>
      <c r="V172" s="156">
        <f>ROUND(E172*U172,2)</f>
        <v>0</v>
      </c>
      <c r="W172" s="156"/>
      <c r="X172" s="156" t="s">
        <v>383</v>
      </c>
      <c r="Y172" s="147"/>
      <c r="Z172" s="147"/>
      <c r="AA172" s="147"/>
      <c r="AB172" s="147"/>
      <c r="AC172" s="147"/>
      <c r="AD172" s="147"/>
      <c r="AE172" s="147"/>
      <c r="AF172" s="147" t="s">
        <v>384</v>
      </c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</row>
    <row r="173" spans="1:59" outlineLevel="1" x14ac:dyDescent="0.2">
      <c r="A173" s="170">
        <v>52</v>
      </c>
      <c r="B173" s="171" t="s">
        <v>574</v>
      </c>
      <c r="C173" s="184" t="s">
        <v>575</v>
      </c>
      <c r="D173" s="172" t="s">
        <v>413</v>
      </c>
      <c r="E173" s="173">
        <v>1.2902400000000001</v>
      </c>
      <c r="F173" s="174"/>
      <c r="G173" s="175">
        <f>ROUND(E173*F173,2)</f>
        <v>0</v>
      </c>
      <c r="H173" s="157">
        <v>0</v>
      </c>
      <c r="I173" s="156">
        <f>ROUND(E173*H173,2)</f>
        <v>0</v>
      </c>
      <c r="J173" s="157">
        <v>45000</v>
      </c>
      <c r="K173" s="156">
        <f>ROUND(E173*J173,2)</f>
        <v>58060.800000000003</v>
      </c>
      <c r="L173" s="156">
        <v>15</v>
      </c>
      <c r="M173" s="156">
        <f>G173*(1+L173/100)</f>
        <v>0</v>
      </c>
      <c r="N173" s="156">
        <v>1.0519700000000001</v>
      </c>
      <c r="O173" s="156">
        <f>ROUND(E173*N173,2)</f>
        <v>1.36</v>
      </c>
      <c r="P173" s="156">
        <v>0</v>
      </c>
      <c r="Q173" s="156">
        <f>ROUND(E173*P173,2)</f>
        <v>0</v>
      </c>
      <c r="R173" s="156"/>
      <c r="S173" s="156" t="s">
        <v>398</v>
      </c>
      <c r="T173" s="156" t="s">
        <v>399</v>
      </c>
      <c r="U173" s="156">
        <v>0</v>
      </c>
      <c r="V173" s="156">
        <f>ROUND(E173*U173,2)</f>
        <v>0</v>
      </c>
      <c r="W173" s="156"/>
      <c r="X173" s="156" t="s">
        <v>383</v>
      </c>
      <c r="Y173" s="147"/>
      <c r="Z173" s="147"/>
      <c r="AA173" s="147"/>
      <c r="AB173" s="147"/>
      <c r="AC173" s="147"/>
      <c r="AD173" s="147"/>
      <c r="AE173" s="147"/>
      <c r="AF173" s="147" t="s">
        <v>384</v>
      </c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</row>
    <row r="174" spans="1:59" outlineLevel="1" x14ac:dyDescent="0.2">
      <c r="A174" s="154"/>
      <c r="B174" s="155"/>
      <c r="C174" s="185" t="s">
        <v>4377</v>
      </c>
      <c r="D174" s="158"/>
      <c r="E174" s="159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47"/>
      <c r="Z174" s="147"/>
      <c r="AA174" s="147"/>
      <c r="AB174" s="147"/>
      <c r="AC174" s="147"/>
      <c r="AD174" s="147"/>
      <c r="AE174" s="147"/>
      <c r="AF174" s="147" t="s">
        <v>386</v>
      </c>
      <c r="AG174" s="147">
        <v>0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</row>
    <row r="175" spans="1:59" outlineLevel="1" x14ac:dyDescent="0.2">
      <c r="A175" s="154"/>
      <c r="B175" s="155"/>
      <c r="C175" s="185">
        <v>1.2902400000000001</v>
      </c>
      <c r="D175" s="158"/>
      <c r="E175" s="159">
        <v>1.2902400000000001</v>
      </c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47"/>
      <c r="Z175" s="147"/>
      <c r="AA175" s="147"/>
      <c r="AB175" s="147"/>
      <c r="AC175" s="147"/>
      <c r="AD175" s="147"/>
      <c r="AE175" s="147"/>
      <c r="AF175" s="147" t="s">
        <v>386</v>
      </c>
      <c r="AG175" s="147">
        <v>0</v>
      </c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</row>
    <row r="176" spans="1:59" x14ac:dyDescent="0.2">
      <c r="A176" s="164" t="s">
        <v>376</v>
      </c>
      <c r="B176" s="165" t="s">
        <v>303</v>
      </c>
      <c r="C176" s="183" t="s">
        <v>304</v>
      </c>
      <c r="D176" s="166"/>
      <c r="E176" s="167"/>
      <c r="F176" s="168"/>
      <c r="G176" s="169">
        <f>SUMIF(AF177:AF182,"&lt;&gt;NOR",G177:G182)</f>
        <v>0</v>
      </c>
      <c r="H176" s="163"/>
      <c r="I176" s="163">
        <f>SUM(I177:I182)</f>
        <v>305589.90999999997</v>
      </c>
      <c r="J176" s="163"/>
      <c r="K176" s="163">
        <f>SUM(K177:K182)</f>
        <v>85079.17</v>
      </c>
      <c r="L176" s="163"/>
      <c r="M176" s="163">
        <f>SUM(M177:M182)</f>
        <v>0</v>
      </c>
      <c r="N176" s="163"/>
      <c r="O176" s="163">
        <f>SUM(O177:O182)</f>
        <v>4.9399999999999995</v>
      </c>
      <c r="P176" s="163"/>
      <c r="Q176" s="163">
        <f>SUM(Q177:Q182)</f>
        <v>0</v>
      </c>
      <c r="R176" s="163"/>
      <c r="S176" s="163"/>
      <c r="T176" s="163"/>
      <c r="U176" s="163"/>
      <c r="V176" s="163">
        <f>SUM(V177:V182)</f>
        <v>0</v>
      </c>
      <c r="W176" s="163"/>
      <c r="X176" s="163"/>
      <c r="AF176" t="s">
        <v>377</v>
      </c>
    </row>
    <row r="177" spans="1:59" ht="33.75" outlineLevel="1" x14ac:dyDescent="0.2">
      <c r="A177" s="170">
        <v>53</v>
      </c>
      <c r="B177" s="171" t="s">
        <v>576</v>
      </c>
      <c r="C177" s="184" t="s">
        <v>577</v>
      </c>
      <c r="D177" s="172" t="s">
        <v>380</v>
      </c>
      <c r="E177" s="173">
        <v>421.18400000000003</v>
      </c>
      <c r="F177" s="174"/>
      <c r="G177" s="175">
        <f>ROUND(E177*F177,2)</f>
        <v>0</v>
      </c>
      <c r="H177" s="157">
        <v>0</v>
      </c>
      <c r="I177" s="156">
        <f>ROUND(E177*H177,2)</f>
        <v>0</v>
      </c>
      <c r="J177" s="157">
        <v>202</v>
      </c>
      <c r="K177" s="156">
        <f>ROUND(E177*J177,2)</f>
        <v>85079.17</v>
      </c>
      <c r="L177" s="156">
        <v>15</v>
      </c>
      <c r="M177" s="156">
        <f>G177*(1+L177/100)</f>
        <v>0</v>
      </c>
      <c r="N177" s="156">
        <v>6.0600000000000003E-3</v>
      </c>
      <c r="O177" s="156">
        <f>ROUND(E177*N177,2)</f>
        <v>2.5499999999999998</v>
      </c>
      <c r="P177" s="156">
        <v>0</v>
      </c>
      <c r="Q177" s="156">
        <f>ROUND(E177*P177,2)</f>
        <v>0</v>
      </c>
      <c r="R177" s="156"/>
      <c r="S177" s="156" t="s">
        <v>398</v>
      </c>
      <c r="T177" s="156" t="s">
        <v>399</v>
      </c>
      <c r="U177" s="156">
        <v>0</v>
      </c>
      <c r="V177" s="156">
        <f>ROUND(E177*U177,2)</f>
        <v>0</v>
      </c>
      <c r="W177" s="156"/>
      <c r="X177" s="156" t="s">
        <v>383</v>
      </c>
      <c r="Y177" s="147"/>
      <c r="Z177" s="147"/>
      <c r="AA177" s="147"/>
      <c r="AB177" s="147"/>
      <c r="AC177" s="147"/>
      <c r="AD177" s="147"/>
      <c r="AE177" s="147"/>
      <c r="AF177" s="147" t="s">
        <v>541</v>
      </c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</row>
    <row r="178" spans="1:59" ht="22.5" outlineLevel="1" x14ac:dyDescent="0.2">
      <c r="A178" s="154"/>
      <c r="B178" s="155"/>
      <c r="C178" s="185" t="s">
        <v>578</v>
      </c>
      <c r="D178" s="158"/>
      <c r="E178" s="159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47"/>
      <c r="Z178" s="147"/>
      <c r="AA178" s="147"/>
      <c r="AB178" s="147"/>
      <c r="AC178" s="147"/>
      <c r="AD178" s="147"/>
      <c r="AE178" s="147"/>
      <c r="AF178" s="147" t="s">
        <v>386</v>
      </c>
      <c r="AG178" s="147">
        <v>0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</row>
    <row r="179" spans="1:59" outlineLevel="1" x14ac:dyDescent="0.2">
      <c r="A179" s="154"/>
      <c r="B179" s="155"/>
      <c r="C179" s="185" t="s">
        <v>579</v>
      </c>
      <c r="D179" s="158"/>
      <c r="E179" s="159">
        <v>421.18400000000003</v>
      </c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47"/>
      <c r="Z179" s="147"/>
      <c r="AA179" s="147"/>
      <c r="AB179" s="147"/>
      <c r="AC179" s="147"/>
      <c r="AD179" s="147"/>
      <c r="AE179" s="147"/>
      <c r="AF179" s="147" t="s">
        <v>386</v>
      </c>
      <c r="AG179" s="147">
        <v>0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</row>
    <row r="180" spans="1:59" ht="22.5" outlineLevel="1" x14ac:dyDescent="0.2">
      <c r="A180" s="170">
        <v>54</v>
      </c>
      <c r="B180" s="171" t="s">
        <v>580</v>
      </c>
      <c r="C180" s="184" t="s">
        <v>581</v>
      </c>
      <c r="D180" s="172" t="s">
        <v>380</v>
      </c>
      <c r="E180" s="173">
        <v>442.24299999999999</v>
      </c>
      <c r="F180" s="174"/>
      <c r="G180" s="175">
        <f>ROUND(E180*F180,2)</f>
        <v>0</v>
      </c>
      <c r="H180" s="157">
        <v>691</v>
      </c>
      <c r="I180" s="156">
        <f>ROUND(E180*H180,2)</f>
        <v>305589.90999999997</v>
      </c>
      <c r="J180" s="157">
        <v>0</v>
      </c>
      <c r="K180" s="156">
        <f>ROUND(E180*J180,2)</f>
        <v>0</v>
      </c>
      <c r="L180" s="156">
        <v>15</v>
      </c>
      <c r="M180" s="156">
        <f>G180*(1+L180/100)</f>
        <v>0</v>
      </c>
      <c r="N180" s="156">
        <v>5.4000000000000003E-3</v>
      </c>
      <c r="O180" s="156">
        <f>ROUND(E180*N180,2)</f>
        <v>2.39</v>
      </c>
      <c r="P180" s="156">
        <v>0</v>
      </c>
      <c r="Q180" s="156">
        <f>ROUND(E180*P180,2)</f>
        <v>0</v>
      </c>
      <c r="R180" s="156"/>
      <c r="S180" s="156" t="s">
        <v>398</v>
      </c>
      <c r="T180" s="156" t="s">
        <v>399</v>
      </c>
      <c r="U180" s="156">
        <v>0</v>
      </c>
      <c r="V180" s="156">
        <f>ROUND(E180*U180,2)</f>
        <v>0</v>
      </c>
      <c r="W180" s="156"/>
      <c r="X180" s="156" t="s">
        <v>407</v>
      </c>
      <c r="Y180" s="147"/>
      <c r="Z180" s="147"/>
      <c r="AA180" s="147"/>
      <c r="AB180" s="147"/>
      <c r="AC180" s="147"/>
      <c r="AD180" s="147"/>
      <c r="AE180" s="147"/>
      <c r="AF180" s="147" t="s">
        <v>408</v>
      </c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</row>
    <row r="181" spans="1:59" outlineLevel="1" x14ac:dyDescent="0.2">
      <c r="A181" s="154"/>
      <c r="B181" s="155"/>
      <c r="C181" s="185" t="s">
        <v>582</v>
      </c>
      <c r="D181" s="158"/>
      <c r="E181" s="159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47"/>
      <c r="Z181" s="147"/>
      <c r="AA181" s="147"/>
      <c r="AB181" s="147"/>
      <c r="AC181" s="147"/>
      <c r="AD181" s="147"/>
      <c r="AE181" s="147"/>
      <c r="AF181" s="147" t="s">
        <v>386</v>
      </c>
      <c r="AG181" s="147">
        <v>0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</row>
    <row r="182" spans="1:59" outlineLevel="1" x14ac:dyDescent="0.2">
      <c r="A182" s="154"/>
      <c r="B182" s="155"/>
      <c r="C182" s="185" t="s">
        <v>583</v>
      </c>
      <c r="D182" s="158"/>
      <c r="E182" s="159">
        <v>442.24299999999999</v>
      </c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47"/>
      <c r="Z182" s="147"/>
      <c r="AA182" s="147"/>
      <c r="AB182" s="147"/>
      <c r="AC182" s="147"/>
      <c r="AD182" s="147"/>
      <c r="AE182" s="147"/>
      <c r="AF182" s="147" t="s">
        <v>386</v>
      </c>
      <c r="AG182" s="147">
        <v>0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</row>
    <row r="183" spans="1:59" x14ac:dyDescent="0.2">
      <c r="A183" s="164" t="s">
        <v>376</v>
      </c>
      <c r="B183" s="165" t="s">
        <v>298</v>
      </c>
      <c r="C183" s="183" t="s">
        <v>299</v>
      </c>
      <c r="D183" s="166"/>
      <c r="E183" s="167"/>
      <c r="F183" s="168"/>
      <c r="G183" s="169">
        <f>SUMIF(AF184:AF189,"&lt;&gt;NOR",G184:G189)</f>
        <v>0</v>
      </c>
      <c r="H183" s="163"/>
      <c r="I183" s="163">
        <f>SUM(I184:I189)</f>
        <v>78340.259999999995</v>
      </c>
      <c r="J183" s="163"/>
      <c r="K183" s="163">
        <f>SUM(K184:K189)</f>
        <v>23038.76</v>
      </c>
      <c r="L183" s="163"/>
      <c r="M183" s="163">
        <f>SUM(M184:M189)</f>
        <v>0</v>
      </c>
      <c r="N183" s="163"/>
      <c r="O183" s="163">
        <f>SUM(O184:O189)</f>
        <v>0.34</v>
      </c>
      <c r="P183" s="163"/>
      <c r="Q183" s="163">
        <f>SUM(Q184:Q189)</f>
        <v>0</v>
      </c>
      <c r="R183" s="163"/>
      <c r="S183" s="163"/>
      <c r="T183" s="163"/>
      <c r="U183" s="163"/>
      <c r="V183" s="163">
        <f>SUM(V184:V189)</f>
        <v>0</v>
      </c>
      <c r="W183" s="163"/>
      <c r="X183" s="163"/>
      <c r="AF183" t="s">
        <v>377</v>
      </c>
    </row>
    <row r="184" spans="1:59" ht="22.5" outlineLevel="1" x14ac:dyDescent="0.2">
      <c r="A184" s="170">
        <v>55</v>
      </c>
      <c r="B184" s="171" t="s">
        <v>584</v>
      </c>
      <c r="C184" s="184" t="s">
        <v>585</v>
      </c>
      <c r="D184" s="172" t="s">
        <v>380</v>
      </c>
      <c r="E184" s="173">
        <v>421.18400000000003</v>
      </c>
      <c r="F184" s="174"/>
      <c r="G184" s="175">
        <f>ROUND(E184*F184,2)</f>
        <v>0</v>
      </c>
      <c r="H184" s="157">
        <v>0</v>
      </c>
      <c r="I184" s="156">
        <f>ROUND(E184*H184,2)</f>
        <v>0</v>
      </c>
      <c r="J184" s="157">
        <v>54.7</v>
      </c>
      <c r="K184" s="156">
        <f>ROUND(E184*J184,2)</f>
        <v>23038.76</v>
      </c>
      <c r="L184" s="156">
        <v>15</v>
      </c>
      <c r="M184" s="156">
        <f>G184*(1+L184/100)</f>
        <v>0</v>
      </c>
      <c r="N184" s="156">
        <v>4.0000000000000003E-5</v>
      </c>
      <c r="O184" s="156">
        <f>ROUND(E184*N184,2)</f>
        <v>0.02</v>
      </c>
      <c r="P184" s="156">
        <v>0</v>
      </c>
      <c r="Q184" s="156">
        <f>ROUND(E184*P184,2)</f>
        <v>0</v>
      </c>
      <c r="R184" s="156"/>
      <c r="S184" s="156" t="s">
        <v>398</v>
      </c>
      <c r="T184" s="156" t="s">
        <v>399</v>
      </c>
      <c r="U184" s="156">
        <v>0</v>
      </c>
      <c r="V184" s="156">
        <f>ROUND(E184*U184,2)</f>
        <v>0</v>
      </c>
      <c r="W184" s="156"/>
      <c r="X184" s="156" t="s">
        <v>383</v>
      </c>
      <c r="Y184" s="147"/>
      <c r="Z184" s="147"/>
      <c r="AA184" s="147"/>
      <c r="AB184" s="147"/>
      <c r="AC184" s="147"/>
      <c r="AD184" s="147"/>
      <c r="AE184" s="147"/>
      <c r="AF184" s="147" t="s">
        <v>541</v>
      </c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</row>
    <row r="185" spans="1:59" ht="22.5" outlineLevel="1" x14ac:dyDescent="0.2">
      <c r="A185" s="154"/>
      <c r="B185" s="155"/>
      <c r="C185" s="185" t="s">
        <v>578</v>
      </c>
      <c r="D185" s="158"/>
      <c r="E185" s="159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47"/>
      <c r="Z185" s="147"/>
      <c r="AA185" s="147"/>
      <c r="AB185" s="147"/>
      <c r="AC185" s="147"/>
      <c r="AD185" s="147"/>
      <c r="AE185" s="147"/>
      <c r="AF185" s="147" t="s">
        <v>386</v>
      </c>
      <c r="AG185" s="147">
        <v>0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</row>
    <row r="186" spans="1:59" outlineLevel="1" x14ac:dyDescent="0.2">
      <c r="A186" s="154"/>
      <c r="B186" s="155"/>
      <c r="C186" s="185" t="s">
        <v>579</v>
      </c>
      <c r="D186" s="158"/>
      <c r="E186" s="159">
        <v>421.18400000000003</v>
      </c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47"/>
      <c r="Z186" s="147"/>
      <c r="AA186" s="147"/>
      <c r="AB186" s="147"/>
      <c r="AC186" s="147"/>
      <c r="AD186" s="147"/>
      <c r="AE186" s="147"/>
      <c r="AF186" s="147" t="s">
        <v>386</v>
      </c>
      <c r="AG186" s="147">
        <v>0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</row>
    <row r="187" spans="1:59" ht="22.5" outlineLevel="1" x14ac:dyDescent="0.2">
      <c r="A187" s="170">
        <v>56</v>
      </c>
      <c r="B187" s="171" t="s">
        <v>586</v>
      </c>
      <c r="C187" s="184" t="s">
        <v>587</v>
      </c>
      <c r="D187" s="172" t="s">
        <v>380</v>
      </c>
      <c r="E187" s="173">
        <v>505.42099999999999</v>
      </c>
      <c r="F187" s="174"/>
      <c r="G187" s="175">
        <f>ROUND(E187*F187,2)</f>
        <v>0</v>
      </c>
      <c r="H187" s="157">
        <v>155</v>
      </c>
      <c r="I187" s="156">
        <f>ROUND(E187*H187,2)</f>
        <v>78340.259999999995</v>
      </c>
      <c r="J187" s="157">
        <v>0</v>
      </c>
      <c r="K187" s="156">
        <f>ROUND(E187*J187,2)</f>
        <v>0</v>
      </c>
      <c r="L187" s="156">
        <v>15</v>
      </c>
      <c r="M187" s="156">
        <f>G187*(1+L187/100)</f>
        <v>0</v>
      </c>
      <c r="N187" s="156">
        <v>6.3000000000000003E-4</v>
      </c>
      <c r="O187" s="156">
        <f>ROUND(E187*N187,2)</f>
        <v>0.32</v>
      </c>
      <c r="P187" s="156">
        <v>0</v>
      </c>
      <c r="Q187" s="156">
        <f>ROUND(E187*P187,2)</f>
        <v>0</v>
      </c>
      <c r="R187" s="156"/>
      <c r="S187" s="156" t="s">
        <v>398</v>
      </c>
      <c r="T187" s="156" t="s">
        <v>399</v>
      </c>
      <c r="U187" s="156">
        <v>0</v>
      </c>
      <c r="V187" s="156">
        <f>ROUND(E187*U187,2)</f>
        <v>0</v>
      </c>
      <c r="W187" s="156"/>
      <c r="X187" s="156" t="s">
        <v>407</v>
      </c>
      <c r="Y187" s="147"/>
      <c r="Z187" s="147"/>
      <c r="AA187" s="147"/>
      <c r="AB187" s="147"/>
      <c r="AC187" s="147"/>
      <c r="AD187" s="147"/>
      <c r="AE187" s="147"/>
      <c r="AF187" s="147" t="s">
        <v>408</v>
      </c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</row>
    <row r="188" spans="1:59" outlineLevel="1" x14ac:dyDescent="0.2">
      <c r="A188" s="154"/>
      <c r="B188" s="155"/>
      <c r="C188" s="185" t="s">
        <v>588</v>
      </c>
      <c r="D188" s="158"/>
      <c r="E188" s="159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47"/>
      <c r="Z188" s="147"/>
      <c r="AA188" s="147"/>
      <c r="AB188" s="147"/>
      <c r="AC188" s="147"/>
      <c r="AD188" s="147"/>
      <c r="AE188" s="147"/>
      <c r="AF188" s="147" t="s">
        <v>386</v>
      </c>
      <c r="AG188" s="147">
        <v>0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</row>
    <row r="189" spans="1:59" outlineLevel="1" x14ac:dyDescent="0.2">
      <c r="A189" s="154"/>
      <c r="B189" s="155"/>
      <c r="C189" s="185" t="s">
        <v>589</v>
      </c>
      <c r="D189" s="158"/>
      <c r="E189" s="159">
        <v>505.42099999999999</v>
      </c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47"/>
      <c r="Z189" s="147"/>
      <c r="AA189" s="147"/>
      <c r="AB189" s="147"/>
      <c r="AC189" s="147"/>
      <c r="AD189" s="147"/>
      <c r="AE189" s="147"/>
      <c r="AF189" s="147" t="s">
        <v>386</v>
      </c>
      <c r="AG189" s="147">
        <v>0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</row>
    <row r="190" spans="1:59" x14ac:dyDescent="0.2">
      <c r="A190" s="164" t="s">
        <v>376</v>
      </c>
      <c r="B190" s="165" t="s">
        <v>303</v>
      </c>
      <c r="C190" s="183" t="s">
        <v>304</v>
      </c>
      <c r="D190" s="166"/>
      <c r="E190" s="167"/>
      <c r="F190" s="168"/>
      <c r="G190" s="169">
        <f>SUMIF(AF191:AF191,"&lt;&gt;NOR",G191:G191)</f>
        <v>0</v>
      </c>
      <c r="H190" s="163"/>
      <c r="I190" s="163">
        <f>SUM(I191:I191)</f>
        <v>0</v>
      </c>
      <c r="J190" s="163"/>
      <c r="K190" s="163">
        <f>SUM(K191:K191)</f>
        <v>10724.7</v>
      </c>
      <c r="L190" s="163"/>
      <c r="M190" s="163">
        <f>SUM(M191:M191)</f>
        <v>0</v>
      </c>
      <c r="N190" s="163"/>
      <c r="O190" s="163">
        <f>SUM(O191:O191)</f>
        <v>0</v>
      </c>
      <c r="P190" s="163"/>
      <c r="Q190" s="163">
        <f>SUM(Q191:Q191)</f>
        <v>0</v>
      </c>
      <c r="R190" s="163"/>
      <c r="S190" s="163"/>
      <c r="T190" s="163"/>
      <c r="U190" s="163"/>
      <c r="V190" s="163">
        <f>SUM(V191:V191)</f>
        <v>0</v>
      </c>
      <c r="W190" s="163"/>
      <c r="X190" s="163"/>
      <c r="AF190" t="s">
        <v>377</v>
      </c>
    </row>
    <row r="191" spans="1:59" ht="22.5" outlineLevel="1" x14ac:dyDescent="0.2">
      <c r="A191" s="176">
        <v>57</v>
      </c>
      <c r="B191" s="177" t="s">
        <v>590</v>
      </c>
      <c r="C191" s="186" t="s">
        <v>591</v>
      </c>
      <c r="D191" s="178" t="s">
        <v>413</v>
      </c>
      <c r="E191" s="179">
        <v>11.045</v>
      </c>
      <c r="F191" s="174"/>
      <c r="G191" s="181">
        <f>ROUND(E191*F191,2)</f>
        <v>0</v>
      </c>
      <c r="H191" s="157">
        <v>0</v>
      </c>
      <c r="I191" s="156">
        <f>ROUND(E191*H191,2)</f>
        <v>0</v>
      </c>
      <c r="J191" s="157">
        <v>971</v>
      </c>
      <c r="K191" s="156">
        <f>ROUND(E191*J191,2)</f>
        <v>10724.7</v>
      </c>
      <c r="L191" s="156">
        <v>15</v>
      </c>
      <c r="M191" s="156">
        <f>G191*(1+L191/100)</f>
        <v>0</v>
      </c>
      <c r="N191" s="156">
        <v>0</v>
      </c>
      <c r="O191" s="156">
        <f>ROUND(E191*N191,2)</f>
        <v>0</v>
      </c>
      <c r="P191" s="156">
        <v>0</v>
      </c>
      <c r="Q191" s="156">
        <f>ROUND(E191*P191,2)</f>
        <v>0</v>
      </c>
      <c r="R191" s="156"/>
      <c r="S191" s="156" t="s">
        <v>398</v>
      </c>
      <c r="T191" s="156" t="s">
        <v>399</v>
      </c>
      <c r="U191" s="156">
        <v>0</v>
      </c>
      <c r="V191" s="156">
        <f>ROUND(E191*U191,2)</f>
        <v>0</v>
      </c>
      <c r="W191" s="156"/>
      <c r="X191" s="156" t="s">
        <v>383</v>
      </c>
      <c r="Y191" s="147"/>
      <c r="Z191" s="147"/>
      <c r="AA191" s="147"/>
      <c r="AB191" s="147"/>
      <c r="AC191" s="147"/>
      <c r="AD191" s="147"/>
      <c r="AE191" s="147"/>
      <c r="AF191" s="147" t="s">
        <v>541</v>
      </c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</row>
    <row r="192" spans="1:59" x14ac:dyDescent="0.2">
      <c r="A192" s="164" t="s">
        <v>376</v>
      </c>
      <c r="B192" s="165" t="s">
        <v>332</v>
      </c>
      <c r="C192" s="183" t="s">
        <v>333</v>
      </c>
      <c r="D192" s="166"/>
      <c r="E192" s="167"/>
      <c r="F192" s="168"/>
      <c r="G192" s="169">
        <f>SUMIF(AF193:AF193,"&lt;&gt;NOR",G193:G193)</f>
        <v>0</v>
      </c>
      <c r="H192" s="163"/>
      <c r="I192" s="163">
        <f>SUM(I193:I193)</f>
        <v>0</v>
      </c>
      <c r="J192" s="163"/>
      <c r="K192" s="163">
        <f>SUM(K193:K193)</f>
        <v>10678.66</v>
      </c>
      <c r="L192" s="163"/>
      <c r="M192" s="163">
        <f>SUM(M193:M193)</f>
        <v>0</v>
      </c>
      <c r="N192" s="163"/>
      <c r="O192" s="163">
        <f>SUM(O193:O193)</f>
        <v>0</v>
      </c>
      <c r="P192" s="163"/>
      <c r="Q192" s="163">
        <f>SUM(Q193:Q193)</f>
        <v>0</v>
      </c>
      <c r="R192" s="163"/>
      <c r="S192" s="163"/>
      <c r="T192" s="163"/>
      <c r="U192" s="163"/>
      <c r="V192" s="163">
        <f>SUM(V193:V193)</f>
        <v>0</v>
      </c>
      <c r="W192" s="163"/>
      <c r="X192" s="163"/>
      <c r="AF192" t="s">
        <v>377</v>
      </c>
    </row>
    <row r="193" spans="1:59" ht="22.5" outlineLevel="1" x14ac:dyDescent="0.2">
      <c r="A193" s="176">
        <v>58</v>
      </c>
      <c r="B193" s="177" t="s">
        <v>592</v>
      </c>
      <c r="C193" s="186" t="s">
        <v>593</v>
      </c>
      <c r="D193" s="178" t="s">
        <v>413</v>
      </c>
      <c r="E193" s="179">
        <v>17.506</v>
      </c>
      <c r="F193" s="174"/>
      <c r="G193" s="181">
        <f>ROUND(E193*F193,2)</f>
        <v>0</v>
      </c>
      <c r="H193" s="157">
        <v>0</v>
      </c>
      <c r="I193" s="156">
        <f>ROUND(E193*H193,2)</f>
        <v>0</v>
      </c>
      <c r="J193" s="157">
        <v>610</v>
      </c>
      <c r="K193" s="156">
        <f>ROUND(E193*J193,2)</f>
        <v>10678.66</v>
      </c>
      <c r="L193" s="156">
        <v>15</v>
      </c>
      <c r="M193" s="156">
        <f>G193*(1+L193/100)</f>
        <v>0</v>
      </c>
      <c r="N193" s="156">
        <v>0</v>
      </c>
      <c r="O193" s="156">
        <f>ROUND(E193*N193,2)</f>
        <v>0</v>
      </c>
      <c r="P193" s="156">
        <v>0</v>
      </c>
      <c r="Q193" s="156">
        <f>ROUND(E193*P193,2)</f>
        <v>0</v>
      </c>
      <c r="R193" s="156"/>
      <c r="S193" s="156" t="s">
        <v>398</v>
      </c>
      <c r="T193" s="156" t="s">
        <v>399</v>
      </c>
      <c r="U193" s="156">
        <v>0</v>
      </c>
      <c r="V193" s="156">
        <f>ROUND(E193*U193,2)</f>
        <v>0</v>
      </c>
      <c r="W193" s="156"/>
      <c r="X193" s="156" t="s">
        <v>383</v>
      </c>
      <c r="Y193" s="147"/>
      <c r="Z193" s="147"/>
      <c r="AA193" s="147"/>
      <c r="AB193" s="147"/>
      <c r="AC193" s="147"/>
      <c r="AD193" s="147"/>
      <c r="AE193" s="147"/>
      <c r="AF193" s="147" t="s">
        <v>541</v>
      </c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</row>
    <row r="194" spans="1:59" x14ac:dyDescent="0.2">
      <c r="A194" s="164" t="s">
        <v>376</v>
      </c>
      <c r="B194" s="165" t="s">
        <v>298</v>
      </c>
      <c r="C194" s="183" t="s">
        <v>299</v>
      </c>
      <c r="D194" s="166"/>
      <c r="E194" s="167"/>
      <c r="F194" s="168"/>
      <c r="G194" s="169">
        <f>SUMIF(AF195:AF195,"&lt;&gt;NOR",G195:G195)</f>
        <v>0</v>
      </c>
      <c r="H194" s="163"/>
      <c r="I194" s="163">
        <f>SUM(I195:I195)</f>
        <v>0</v>
      </c>
      <c r="J194" s="163"/>
      <c r="K194" s="163">
        <f>SUM(K195:K195)</f>
        <v>5916.58</v>
      </c>
      <c r="L194" s="163"/>
      <c r="M194" s="163">
        <f>SUM(M195:M195)</f>
        <v>0</v>
      </c>
      <c r="N194" s="163"/>
      <c r="O194" s="163">
        <f>SUM(O195:O195)</f>
        <v>0</v>
      </c>
      <c r="P194" s="163"/>
      <c r="Q194" s="163">
        <f>SUM(Q195:Q195)</f>
        <v>0</v>
      </c>
      <c r="R194" s="163"/>
      <c r="S194" s="163"/>
      <c r="T194" s="163"/>
      <c r="U194" s="163"/>
      <c r="V194" s="163">
        <f>SUM(V195:V195)</f>
        <v>0</v>
      </c>
      <c r="W194" s="163"/>
      <c r="X194" s="163"/>
      <c r="AF194" t="s">
        <v>377</v>
      </c>
    </row>
    <row r="195" spans="1:59" ht="22.5" outlineLevel="1" x14ac:dyDescent="0.2">
      <c r="A195" s="176">
        <v>59</v>
      </c>
      <c r="B195" s="177" t="s">
        <v>594</v>
      </c>
      <c r="C195" s="186" t="s">
        <v>595</v>
      </c>
      <c r="D195" s="178" t="s">
        <v>413</v>
      </c>
      <c r="E195" s="179">
        <v>5.8579999999999997</v>
      </c>
      <c r="F195" s="174"/>
      <c r="G195" s="181">
        <f>ROUND(E195*F195,2)</f>
        <v>0</v>
      </c>
      <c r="H195" s="157">
        <v>0</v>
      </c>
      <c r="I195" s="156">
        <f>ROUND(E195*H195,2)</f>
        <v>0</v>
      </c>
      <c r="J195" s="157">
        <v>1010</v>
      </c>
      <c r="K195" s="156">
        <f>ROUND(E195*J195,2)</f>
        <v>5916.58</v>
      </c>
      <c r="L195" s="156">
        <v>15</v>
      </c>
      <c r="M195" s="156">
        <f>G195*(1+L195/100)</f>
        <v>0</v>
      </c>
      <c r="N195" s="156">
        <v>0</v>
      </c>
      <c r="O195" s="156">
        <f>ROUND(E195*N195,2)</f>
        <v>0</v>
      </c>
      <c r="P195" s="156">
        <v>0</v>
      </c>
      <c r="Q195" s="156">
        <f>ROUND(E195*P195,2)</f>
        <v>0</v>
      </c>
      <c r="R195" s="156"/>
      <c r="S195" s="156" t="s">
        <v>398</v>
      </c>
      <c r="T195" s="156" t="s">
        <v>399</v>
      </c>
      <c r="U195" s="156">
        <v>0</v>
      </c>
      <c r="V195" s="156">
        <f>ROUND(E195*U195,2)</f>
        <v>0</v>
      </c>
      <c r="W195" s="156"/>
      <c r="X195" s="156" t="s">
        <v>383</v>
      </c>
      <c r="Y195" s="147"/>
      <c r="Z195" s="147"/>
      <c r="AA195" s="147"/>
      <c r="AB195" s="147"/>
      <c r="AC195" s="147"/>
      <c r="AD195" s="147"/>
      <c r="AE195" s="147"/>
      <c r="AF195" s="147" t="s">
        <v>541</v>
      </c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</row>
    <row r="196" spans="1:59" x14ac:dyDescent="0.2">
      <c r="A196" s="164" t="s">
        <v>376</v>
      </c>
      <c r="B196" s="165" t="s">
        <v>253</v>
      </c>
      <c r="C196" s="183" t="s">
        <v>254</v>
      </c>
      <c r="D196" s="166"/>
      <c r="E196" s="167"/>
      <c r="F196" s="168"/>
      <c r="G196" s="169">
        <f>SUMIF(AF197:AF341,"&lt;&gt;NOR",G197:G341)</f>
        <v>0</v>
      </c>
      <c r="H196" s="163"/>
      <c r="I196" s="163">
        <f>SUM(I197:I341)</f>
        <v>3585338.77</v>
      </c>
      <c r="J196" s="163"/>
      <c r="K196" s="163">
        <f>SUM(K197:K341)</f>
        <v>2106819.54</v>
      </c>
      <c r="L196" s="163"/>
      <c r="M196" s="163">
        <f>SUM(M197:M341)</f>
        <v>0</v>
      </c>
      <c r="N196" s="163"/>
      <c r="O196" s="163">
        <f>SUM(O197:O341)</f>
        <v>869.68000000000006</v>
      </c>
      <c r="P196" s="163"/>
      <c r="Q196" s="163">
        <f>SUM(Q197:Q341)</f>
        <v>0</v>
      </c>
      <c r="R196" s="163"/>
      <c r="S196" s="163"/>
      <c r="T196" s="163"/>
      <c r="U196" s="163"/>
      <c r="V196" s="163">
        <f>SUM(V197:V341)</f>
        <v>481.44000000000005</v>
      </c>
      <c r="W196" s="163"/>
      <c r="X196" s="163"/>
      <c r="AF196" t="s">
        <v>377</v>
      </c>
    </row>
    <row r="197" spans="1:59" outlineLevel="1" x14ac:dyDescent="0.2">
      <c r="A197" s="170">
        <v>60</v>
      </c>
      <c r="B197" s="171" t="s">
        <v>596</v>
      </c>
      <c r="C197" s="184" t="s">
        <v>597</v>
      </c>
      <c r="D197" s="172" t="s">
        <v>380</v>
      </c>
      <c r="E197" s="173">
        <v>1137.069</v>
      </c>
      <c r="F197" s="174"/>
      <c r="G197" s="175">
        <f>ROUND(E197*F197,2)</f>
        <v>0</v>
      </c>
      <c r="H197" s="157">
        <v>905.48</v>
      </c>
      <c r="I197" s="156">
        <f>ROUND(E197*H197,2)</f>
        <v>1029593.24</v>
      </c>
      <c r="J197" s="157">
        <v>447.52</v>
      </c>
      <c r="K197" s="156">
        <f>ROUND(E197*J197,2)</f>
        <v>508861.12</v>
      </c>
      <c r="L197" s="156">
        <v>15</v>
      </c>
      <c r="M197" s="156">
        <f>G197*(1+L197/100)</f>
        <v>0</v>
      </c>
      <c r="N197" s="156">
        <v>0.19342999999999999</v>
      </c>
      <c r="O197" s="156">
        <f>ROUND(E197*N197,2)</f>
        <v>219.94</v>
      </c>
      <c r="P197" s="156">
        <v>0</v>
      </c>
      <c r="Q197" s="156">
        <f>ROUND(E197*P197,2)</f>
        <v>0</v>
      </c>
      <c r="R197" s="156"/>
      <c r="S197" s="156" t="s">
        <v>381</v>
      </c>
      <c r="T197" s="156" t="s">
        <v>382</v>
      </c>
      <c r="U197" s="156">
        <v>0</v>
      </c>
      <c r="V197" s="156">
        <f>ROUND(E197*U197,2)</f>
        <v>0</v>
      </c>
      <c r="W197" s="156"/>
      <c r="X197" s="156" t="s">
        <v>383</v>
      </c>
      <c r="Y197" s="147"/>
      <c r="Z197" s="147"/>
      <c r="AA197" s="147"/>
      <c r="AB197" s="147"/>
      <c r="AC197" s="147"/>
      <c r="AD197" s="147"/>
      <c r="AE197" s="147"/>
      <c r="AF197" s="147" t="s">
        <v>384</v>
      </c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</row>
    <row r="198" spans="1:59" outlineLevel="1" x14ac:dyDescent="0.2">
      <c r="A198" s="154"/>
      <c r="B198" s="155"/>
      <c r="C198" s="185" t="s">
        <v>598</v>
      </c>
      <c r="D198" s="158"/>
      <c r="E198" s="159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47"/>
      <c r="Z198" s="147"/>
      <c r="AA198" s="147"/>
      <c r="AB198" s="147"/>
      <c r="AC198" s="147"/>
      <c r="AD198" s="147"/>
      <c r="AE198" s="147"/>
      <c r="AF198" s="147" t="s">
        <v>386</v>
      </c>
      <c r="AG198" s="147">
        <v>0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</row>
    <row r="199" spans="1:59" outlineLevel="1" x14ac:dyDescent="0.2">
      <c r="A199" s="154"/>
      <c r="B199" s="155"/>
      <c r="C199" s="185" t="s">
        <v>599</v>
      </c>
      <c r="D199" s="158"/>
      <c r="E199" s="159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47"/>
      <c r="Z199" s="147"/>
      <c r="AA199" s="147"/>
      <c r="AB199" s="147"/>
      <c r="AC199" s="147"/>
      <c r="AD199" s="147"/>
      <c r="AE199" s="147"/>
      <c r="AF199" s="147" t="s">
        <v>386</v>
      </c>
      <c r="AG199" s="147">
        <v>0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</row>
    <row r="200" spans="1:59" ht="33.75" outlineLevel="1" x14ac:dyDescent="0.2">
      <c r="A200" s="154"/>
      <c r="B200" s="155"/>
      <c r="C200" s="185" t="s">
        <v>600</v>
      </c>
      <c r="D200" s="158"/>
      <c r="E200" s="159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47"/>
      <c r="Z200" s="147"/>
      <c r="AA200" s="147"/>
      <c r="AB200" s="147"/>
      <c r="AC200" s="147"/>
      <c r="AD200" s="147"/>
      <c r="AE200" s="147"/>
      <c r="AF200" s="147" t="s">
        <v>386</v>
      </c>
      <c r="AG200" s="147">
        <v>0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</row>
    <row r="201" spans="1:59" outlineLevel="1" x14ac:dyDescent="0.2">
      <c r="A201" s="154"/>
      <c r="B201" s="155"/>
      <c r="C201" s="185" t="s">
        <v>601</v>
      </c>
      <c r="D201" s="158"/>
      <c r="E201" s="159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47"/>
      <c r="Z201" s="147"/>
      <c r="AA201" s="147"/>
      <c r="AB201" s="147"/>
      <c r="AC201" s="147"/>
      <c r="AD201" s="147"/>
      <c r="AE201" s="147"/>
      <c r="AF201" s="147" t="s">
        <v>386</v>
      </c>
      <c r="AG201" s="147">
        <v>0</v>
      </c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</row>
    <row r="202" spans="1:59" outlineLevel="1" x14ac:dyDescent="0.2">
      <c r="A202" s="154"/>
      <c r="B202" s="155"/>
      <c r="C202" s="185" t="s">
        <v>602</v>
      </c>
      <c r="D202" s="158"/>
      <c r="E202" s="159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47"/>
      <c r="Z202" s="147"/>
      <c r="AA202" s="147"/>
      <c r="AB202" s="147"/>
      <c r="AC202" s="147"/>
      <c r="AD202" s="147"/>
      <c r="AE202" s="147"/>
      <c r="AF202" s="147" t="s">
        <v>386</v>
      </c>
      <c r="AG202" s="147">
        <v>0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</row>
    <row r="203" spans="1:59" outlineLevel="1" x14ac:dyDescent="0.2">
      <c r="A203" s="154"/>
      <c r="B203" s="155"/>
      <c r="C203" s="185" t="s">
        <v>603</v>
      </c>
      <c r="D203" s="158"/>
      <c r="E203" s="159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47"/>
      <c r="Z203" s="147"/>
      <c r="AA203" s="147"/>
      <c r="AB203" s="147"/>
      <c r="AC203" s="147"/>
      <c r="AD203" s="147"/>
      <c r="AE203" s="147"/>
      <c r="AF203" s="147" t="s">
        <v>386</v>
      </c>
      <c r="AG203" s="147">
        <v>0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</row>
    <row r="204" spans="1:59" outlineLevel="1" x14ac:dyDescent="0.2">
      <c r="A204" s="154"/>
      <c r="B204" s="155"/>
      <c r="C204" s="185" t="s">
        <v>604</v>
      </c>
      <c r="D204" s="158"/>
      <c r="E204" s="159">
        <v>1137.07</v>
      </c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47"/>
      <c r="Z204" s="147"/>
      <c r="AA204" s="147"/>
      <c r="AB204" s="147"/>
      <c r="AC204" s="147"/>
      <c r="AD204" s="147"/>
      <c r="AE204" s="147"/>
      <c r="AF204" s="147" t="s">
        <v>386</v>
      </c>
      <c r="AG204" s="147">
        <v>0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</row>
    <row r="205" spans="1:59" outlineLevel="1" x14ac:dyDescent="0.2">
      <c r="A205" s="170">
        <v>61</v>
      </c>
      <c r="B205" s="171" t="s">
        <v>605</v>
      </c>
      <c r="C205" s="184" t="s">
        <v>606</v>
      </c>
      <c r="D205" s="172" t="s">
        <v>380</v>
      </c>
      <c r="E205" s="173">
        <v>33.6</v>
      </c>
      <c r="F205" s="174"/>
      <c r="G205" s="175">
        <f>ROUND(E205*F205,2)</f>
        <v>0</v>
      </c>
      <c r="H205" s="157">
        <v>1832.48</v>
      </c>
      <c r="I205" s="156">
        <f>ROUND(E205*H205,2)</f>
        <v>61571.33</v>
      </c>
      <c r="J205" s="157">
        <v>447.52</v>
      </c>
      <c r="K205" s="156">
        <f>ROUND(E205*J205,2)</f>
        <v>15036.67</v>
      </c>
      <c r="L205" s="156">
        <v>15</v>
      </c>
      <c r="M205" s="156">
        <f>G205*(1+L205/100)</f>
        <v>0</v>
      </c>
      <c r="N205" s="156">
        <v>0.34875</v>
      </c>
      <c r="O205" s="156">
        <f>ROUND(E205*N205,2)</f>
        <v>11.72</v>
      </c>
      <c r="P205" s="156">
        <v>0</v>
      </c>
      <c r="Q205" s="156">
        <f>ROUND(E205*P205,2)</f>
        <v>0</v>
      </c>
      <c r="R205" s="156"/>
      <c r="S205" s="156" t="s">
        <v>381</v>
      </c>
      <c r="T205" s="156" t="s">
        <v>382</v>
      </c>
      <c r="U205" s="156">
        <v>0</v>
      </c>
      <c r="V205" s="156">
        <f>ROUND(E205*U205,2)</f>
        <v>0</v>
      </c>
      <c r="W205" s="156"/>
      <c r="X205" s="156" t="s">
        <v>383</v>
      </c>
      <c r="Y205" s="147"/>
      <c r="Z205" s="147"/>
      <c r="AA205" s="147"/>
      <c r="AB205" s="147"/>
      <c r="AC205" s="147"/>
      <c r="AD205" s="147"/>
      <c r="AE205" s="147"/>
      <c r="AF205" s="147" t="s">
        <v>384</v>
      </c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</row>
    <row r="206" spans="1:59" outlineLevel="1" x14ac:dyDescent="0.2">
      <c r="A206" s="154"/>
      <c r="B206" s="155"/>
      <c r="C206" s="185" t="s">
        <v>607</v>
      </c>
      <c r="D206" s="158"/>
      <c r="E206" s="159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47"/>
      <c r="Z206" s="147"/>
      <c r="AA206" s="147"/>
      <c r="AB206" s="147"/>
      <c r="AC206" s="147"/>
      <c r="AD206" s="147"/>
      <c r="AE206" s="147"/>
      <c r="AF206" s="147" t="s">
        <v>386</v>
      </c>
      <c r="AG206" s="147">
        <v>0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</row>
    <row r="207" spans="1:59" outlineLevel="1" x14ac:dyDescent="0.2">
      <c r="A207" s="154"/>
      <c r="B207" s="155"/>
      <c r="C207" s="185" t="s">
        <v>608</v>
      </c>
      <c r="D207" s="158"/>
      <c r="E207" s="159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47"/>
      <c r="Z207" s="147"/>
      <c r="AA207" s="147"/>
      <c r="AB207" s="147"/>
      <c r="AC207" s="147"/>
      <c r="AD207" s="147"/>
      <c r="AE207" s="147"/>
      <c r="AF207" s="147" t="s">
        <v>386</v>
      </c>
      <c r="AG207" s="147">
        <v>0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</row>
    <row r="208" spans="1:59" outlineLevel="1" x14ac:dyDescent="0.2">
      <c r="A208" s="154"/>
      <c r="B208" s="155"/>
      <c r="C208" s="185" t="s">
        <v>609</v>
      </c>
      <c r="D208" s="158"/>
      <c r="E208" s="159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47"/>
      <c r="Z208" s="147"/>
      <c r="AA208" s="147"/>
      <c r="AB208" s="147"/>
      <c r="AC208" s="147"/>
      <c r="AD208" s="147"/>
      <c r="AE208" s="147"/>
      <c r="AF208" s="147" t="s">
        <v>386</v>
      </c>
      <c r="AG208" s="147">
        <v>0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</row>
    <row r="209" spans="1:59" outlineLevel="1" x14ac:dyDescent="0.2">
      <c r="A209" s="154"/>
      <c r="B209" s="155"/>
      <c r="C209" s="185" t="s">
        <v>610</v>
      </c>
      <c r="D209" s="158"/>
      <c r="E209" s="159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47"/>
      <c r="Z209" s="147"/>
      <c r="AA209" s="147"/>
      <c r="AB209" s="147"/>
      <c r="AC209" s="147"/>
      <c r="AD209" s="147"/>
      <c r="AE209" s="147"/>
      <c r="AF209" s="147" t="s">
        <v>386</v>
      </c>
      <c r="AG209" s="147">
        <v>0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</row>
    <row r="210" spans="1:59" outlineLevel="1" x14ac:dyDescent="0.2">
      <c r="A210" s="154"/>
      <c r="B210" s="155"/>
      <c r="C210" s="185" t="s">
        <v>611</v>
      </c>
      <c r="D210" s="158"/>
      <c r="E210" s="159">
        <v>33.6</v>
      </c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47"/>
      <c r="Z210" s="147"/>
      <c r="AA210" s="147"/>
      <c r="AB210" s="147"/>
      <c r="AC210" s="147"/>
      <c r="AD210" s="147"/>
      <c r="AE210" s="147"/>
      <c r="AF210" s="147" t="s">
        <v>386</v>
      </c>
      <c r="AG210" s="147">
        <v>0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</row>
    <row r="211" spans="1:59" outlineLevel="1" x14ac:dyDescent="0.2">
      <c r="A211" s="170">
        <v>62</v>
      </c>
      <c r="B211" s="171" t="s">
        <v>612</v>
      </c>
      <c r="C211" s="184" t="s">
        <v>613</v>
      </c>
      <c r="D211" s="172" t="s">
        <v>406</v>
      </c>
      <c r="E211" s="173">
        <v>91.048559999999995</v>
      </c>
      <c r="F211" s="174"/>
      <c r="G211" s="175">
        <f>ROUND(E211*F211,2)</f>
        <v>0</v>
      </c>
      <c r="H211" s="157">
        <v>3028</v>
      </c>
      <c r="I211" s="156">
        <f>ROUND(E211*H211,2)</f>
        <v>275695.03999999998</v>
      </c>
      <c r="J211" s="157">
        <v>332</v>
      </c>
      <c r="K211" s="156">
        <f>ROUND(E211*J211,2)</f>
        <v>30228.12</v>
      </c>
      <c r="L211" s="156">
        <v>15</v>
      </c>
      <c r="M211" s="156">
        <f>G211*(1+L211/100)</f>
        <v>0</v>
      </c>
      <c r="N211" s="156">
        <v>2.5249999999999999</v>
      </c>
      <c r="O211" s="156">
        <f>ROUND(E211*N211,2)</f>
        <v>229.9</v>
      </c>
      <c r="P211" s="156">
        <v>0</v>
      </c>
      <c r="Q211" s="156">
        <f>ROUND(E211*P211,2)</f>
        <v>0</v>
      </c>
      <c r="R211" s="156"/>
      <c r="S211" s="156" t="s">
        <v>381</v>
      </c>
      <c r="T211" s="156" t="s">
        <v>382</v>
      </c>
      <c r="U211" s="156">
        <v>0</v>
      </c>
      <c r="V211" s="156">
        <f>ROUND(E211*U211,2)</f>
        <v>0</v>
      </c>
      <c r="W211" s="156"/>
      <c r="X211" s="156" t="s">
        <v>383</v>
      </c>
      <c r="Y211" s="147"/>
      <c r="Z211" s="147"/>
      <c r="AA211" s="147"/>
      <c r="AB211" s="147"/>
      <c r="AC211" s="147"/>
      <c r="AD211" s="147"/>
      <c r="AE211" s="147"/>
      <c r="AF211" s="147" t="s">
        <v>384</v>
      </c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</row>
    <row r="212" spans="1:59" outlineLevel="1" x14ac:dyDescent="0.2">
      <c r="A212" s="154"/>
      <c r="B212" s="155"/>
      <c r="C212" s="185" t="s">
        <v>614</v>
      </c>
      <c r="D212" s="158"/>
      <c r="E212" s="159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47"/>
      <c r="Z212" s="147"/>
      <c r="AA212" s="147"/>
      <c r="AB212" s="147"/>
      <c r="AC212" s="147"/>
      <c r="AD212" s="147"/>
      <c r="AE212" s="147"/>
      <c r="AF212" s="147" t="s">
        <v>386</v>
      </c>
      <c r="AG212" s="147">
        <v>0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</row>
    <row r="213" spans="1:59" outlineLevel="1" x14ac:dyDescent="0.2">
      <c r="A213" s="154"/>
      <c r="B213" s="155"/>
      <c r="C213" s="185" t="s">
        <v>615</v>
      </c>
      <c r="D213" s="158"/>
      <c r="E213" s="159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47"/>
      <c r="Z213" s="147"/>
      <c r="AA213" s="147"/>
      <c r="AB213" s="147"/>
      <c r="AC213" s="147"/>
      <c r="AD213" s="147"/>
      <c r="AE213" s="147"/>
      <c r="AF213" s="147" t="s">
        <v>386</v>
      </c>
      <c r="AG213" s="147">
        <v>0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</row>
    <row r="214" spans="1:59" outlineLevel="1" x14ac:dyDescent="0.2">
      <c r="A214" s="154"/>
      <c r="B214" s="155"/>
      <c r="C214" s="185" t="s">
        <v>616</v>
      </c>
      <c r="D214" s="158"/>
      <c r="E214" s="159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47"/>
      <c r="Z214" s="147"/>
      <c r="AA214" s="147"/>
      <c r="AB214" s="147"/>
      <c r="AC214" s="147"/>
      <c r="AD214" s="147"/>
      <c r="AE214" s="147"/>
      <c r="AF214" s="147" t="s">
        <v>386</v>
      </c>
      <c r="AG214" s="147">
        <v>0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</row>
    <row r="215" spans="1:59" outlineLevel="1" x14ac:dyDescent="0.2">
      <c r="A215" s="154"/>
      <c r="B215" s="155"/>
      <c r="C215" s="185" t="s">
        <v>617</v>
      </c>
      <c r="D215" s="158"/>
      <c r="E215" s="159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47"/>
      <c r="Z215" s="147"/>
      <c r="AA215" s="147"/>
      <c r="AB215" s="147"/>
      <c r="AC215" s="147"/>
      <c r="AD215" s="147"/>
      <c r="AE215" s="147"/>
      <c r="AF215" s="147" t="s">
        <v>386</v>
      </c>
      <c r="AG215" s="147">
        <v>0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</row>
    <row r="216" spans="1:59" outlineLevel="1" x14ac:dyDescent="0.2">
      <c r="A216" s="154"/>
      <c r="B216" s="155"/>
      <c r="C216" s="185" t="s">
        <v>618</v>
      </c>
      <c r="D216" s="158"/>
      <c r="E216" s="159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47"/>
      <c r="Z216" s="147"/>
      <c r="AA216" s="147"/>
      <c r="AB216" s="147"/>
      <c r="AC216" s="147"/>
      <c r="AD216" s="147"/>
      <c r="AE216" s="147"/>
      <c r="AF216" s="147" t="s">
        <v>386</v>
      </c>
      <c r="AG216" s="147">
        <v>0</v>
      </c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</row>
    <row r="217" spans="1:59" outlineLevel="1" x14ac:dyDescent="0.2">
      <c r="A217" s="154"/>
      <c r="B217" s="155"/>
      <c r="C217" s="185" t="s">
        <v>619</v>
      </c>
      <c r="D217" s="158"/>
      <c r="E217" s="159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47"/>
      <c r="Z217" s="147"/>
      <c r="AA217" s="147"/>
      <c r="AB217" s="147"/>
      <c r="AC217" s="147"/>
      <c r="AD217" s="147"/>
      <c r="AE217" s="147"/>
      <c r="AF217" s="147" t="s">
        <v>386</v>
      </c>
      <c r="AG217" s="147">
        <v>0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</row>
    <row r="218" spans="1:59" outlineLevel="1" x14ac:dyDescent="0.2">
      <c r="A218" s="154"/>
      <c r="B218" s="155"/>
      <c r="C218" s="185" t="s">
        <v>620</v>
      </c>
      <c r="D218" s="158"/>
      <c r="E218" s="159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47"/>
      <c r="Z218" s="147"/>
      <c r="AA218" s="147"/>
      <c r="AB218" s="147"/>
      <c r="AC218" s="147"/>
      <c r="AD218" s="147"/>
      <c r="AE218" s="147"/>
      <c r="AF218" s="147" t="s">
        <v>386</v>
      </c>
      <c r="AG218" s="147">
        <v>0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</row>
    <row r="219" spans="1:59" outlineLevel="1" x14ac:dyDescent="0.2">
      <c r="A219" s="154"/>
      <c r="B219" s="155"/>
      <c r="C219" s="185" t="s">
        <v>621</v>
      </c>
      <c r="D219" s="158"/>
      <c r="E219" s="159">
        <v>86.757000000000005</v>
      </c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47"/>
      <c r="Z219" s="147"/>
      <c r="AA219" s="147"/>
      <c r="AB219" s="147"/>
      <c r="AC219" s="147"/>
      <c r="AD219" s="147"/>
      <c r="AE219" s="147"/>
      <c r="AF219" s="147" t="s">
        <v>386</v>
      </c>
      <c r="AG219" s="147">
        <v>0</v>
      </c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</row>
    <row r="220" spans="1:59" outlineLevel="1" x14ac:dyDescent="0.2">
      <c r="A220" s="154"/>
      <c r="B220" s="155"/>
      <c r="C220" s="185" t="s">
        <v>622</v>
      </c>
      <c r="D220" s="158"/>
      <c r="E220" s="159">
        <v>2.7417600000000002</v>
      </c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47"/>
      <c r="Z220" s="147"/>
      <c r="AA220" s="147"/>
      <c r="AB220" s="147"/>
      <c r="AC220" s="147"/>
      <c r="AD220" s="147"/>
      <c r="AE220" s="147"/>
      <c r="AF220" s="147" t="s">
        <v>386</v>
      </c>
      <c r="AG220" s="147">
        <v>0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</row>
    <row r="221" spans="1:59" outlineLevel="1" x14ac:dyDescent="0.2">
      <c r="A221" s="154"/>
      <c r="B221" s="155"/>
      <c r="C221" s="185" t="s">
        <v>623</v>
      </c>
      <c r="D221" s="158"/>
      <c r="E221" s="159">
        <v>1.5498000000000001</v>
      </c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47"/>
      <c r="Z221" s="147"/>
      <c r="AA221" s="147"/>
      <c r="AB221" s="147"/>
      <c r="AC221" s="147"/>
      <c r="AD221" s="147"/>
      <c r="AE221" s="147"/>
      <c r="AF221" s="147" t="s">
        <v>386</v>
      </c>
      <c r="AG221" s="147">
        <v>0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</row>
    <row r="222" spans="1:59" outlineLevel="1" x14ac:dyDescent="0.2">
      <c r="A222" s="170">
        <v>63</v>
      </c>
      <c r="B222" s="171" t="s">
        <v>624</v>
      </c>
      <c r="C222" s="184" t="s">
        <v>625</v>
      </c>
      <c r="D222" s="172" t="s">
        <v>380</v>
      </c>
      <c r="E222" s="173">
        <v>701.101</v>
      </c>
      <c r="F222" s="174"/>
      <c r="G222" s="175">
        <f>ROUND(E222*F222,2)</f>
        <v>0</v>
      </c>
      <c r="H222" s="157">
        <v>168.27</v>
      </c>
      <c r="I222" s="156">
        <f>ROUND(E222*H222,2)</f>
        <v>117974.27</v>
      </c>
      <c r="J222" s="157">
        <v>351.73</v>
      </c>
      <c r="K222" s="156">
        <f>ROUND(E222*J222,2)</f>
        <v>246598.25</v>
      </c>
      <c r="L222" s="156">
        <v>15</v>
      </c>
      <c r="M222" s="156">
        <f>G222*(1+L222/100)</f>
        <v>0</v>
      </c>
      <c r="N222" s="156">
        <v>3.9309999999999998E-2</v>
      </c>
      <c r="O222" s="156">
        <f>ROUND(E222*N222,2)</f>
        <v>27.56</v>
      </c>
      <c r="P222" s="156">
        <v>0</v>
      </c>
      <c r="Q222" s="156">
        <f>ROUND(E222*P222,2)</f>
        <v>0</v>
      </c>
      <c r="R222" s="156"/>
      <c r="S222" s="156" t="s">
        <v>381</v>
      </c>
      <c r="T222" s="156" t="s">
        <v>381</v>
      </c>
      <c r="U222" s="156">
        <v>0.65</v>
      </c>
      <c r="V222" s="156">
        <f>ROUND(E222*U222,2)</f>
        <v>455.72</v>
      </c>
      <c r="W222" s="156"/>
      <c r="X222" s="156" t="s">
        <v>383</v>
      </c>
      <c r="Y222" s="147"/>
      <c r="Z222" s="147"/>
      <c r="AA222" s="147"/>
      <c r="AB222" s="147"/>
      <c r="AC222" s="147"/>
      <c r="AD222" s="147"/>
      <c r="AE222" s="147"/>
      <c r="AF222" s="147" t="s">
        <v>384</v>
      </c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</row>
    <row r="223" spans="1:59" outlineLevel="1" x14ac:dyDescent="0.2">
      <c r="A223" s="154"/>
      <c r="B223" s="155"/>
      <c r="C223" s="185" t="s">
        <v>626</v>
      </c>
      <c r="D223" s="158"/>
      <c r="E223" s="159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47"/>
      <c r="Z223" s="147"/>
      <c r="AA223" s="147"/>
      <c r="AB223" s="147"/>
      <c r="AC223" s="147"/>
      <c r="AD223" s="147"/>
      <c r="AE223" s="147"/>
      <c r="AF223" s="147" t="s">
        <v>386</v>
      </c>
      <c r="AG223" s="147">
        <v>0</v>
      </c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</row>
    <row r="224" spans="1:59" outlineLevel="1" x14ac:dyDescent="0.2">
      <c r="A224" s="154"/>
      <c r="B224" s="155"/>
      <c r="C224" s="185" t="s">
        <v>627</v>
      </c>
      <c r="D224" s="158"/>
      <c r="E224" s="159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47"/>
      <c r="Z224" s="147"/>
      <c r="AA224" s="147"/>
      <c r="AB224" s="147"/>
      <c r="AC224" s="147"/>
      <c r="AD224" s="147"/>
      <c r="AE224" s="147"/>
      <c r="AF224" s="147" t="s">
        <v>386</v>
      </c>
      <c r="AG224" s="147">
        <v>0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</row>
    <row r="225" spans="1:59" outlineLevel="1" x14ac:dyDescent="0.2">
      <c r="A225" s="154"/>
      <c r="B225" s="155"/>
      <c r="C225" s="185" t="s">
        <v>628</v>
      </c>
      <c r="D225" s="158"/>
      <c r="E225" s="159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47"/>
      <c r="Z225" s="147"/>
      <c r="AA225" s="147"/>
      <c r="AB225" s="147"/>
      <c r="AC225" s="147"/>
      <c r="AD225" s="147"/>
      <c r="AE225" s="147"/>
      <c r="AF225" s="147" t="s">
        <v>386</v>
      </c>
      <c r="AG225" s="147">
        <v>0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</row>
    <row r="226" spans="1:59" outlineLevel="1" x14ac:dyDescent="0.2">
      <c r="A226" s="154"/>
      <c r="B226" s="155"/>
      <c r="C226" s="185" t="s">
        <v>629</v>
      </c>
      <c r="D226" s="158"/>
      <c r="E226" s="159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47"/>
      <c r="Z226" s="147"/>
      <c r="AA226" s="147"/>
      <c r="AB226" s="147"/>
      <c r="AC226" s="147"/>
      <c r="AD226" s="147"/>
      <c r="AE226" s="147"/>
      <c r="AF226" s="147" t="s">
        <v>386</v>
      </c>
      <c r="AG226" s="147">
        <v>0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</row>
    <row r="227" spans="1:59" outlineLevel="1" x14ac:dyDescent="0.2">
      <c r="A227" s="154"/>
      <c r="B227" s="155"/>
      <c r="C227" s="185" t="s">
        <v>630</v>
      </c>
      <c r="D227" s="158"/>
      <c r="E227" s="159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47"/>
      <c r="Z227" s="147"/>
      <c r="AA227" s="147"/>
      <c r="AB227" s="147"/>
      <c r="AC227" s="147"/>
      <c r="AD227" s="147"/>
      <c r="AE227" s="147"/>
      <c r="AF227" s="147" t="s">
        <v>386</v>
      </c>
      <c r="AG227" s="147">
        <v>0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</row>
    <row r="228" spans="1:59" outlineLevel="1" x14ac:dyDescent="0.2">
      <c r="A228" s="154"/>
      <c r="B228" s="155"/>
      <c r="C228" s="185" t="s">
        <v>631</v>
      </c>
      <c r="D228" s="158"/>
      <c r="E228" s="159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47"/>
      <c r="Z228" s="147"/>
      <c r="AA228" s="147"/>
      <c r="AB228" s="147"/>
      <c r="AC228" s="147"/>
      <c r="AD228" s="147"/>
      <c r="AE228" s="147"/>
      <c r="AF228" s="147" t="s">
        <v>386</v>
      </c>
      <c r="AG228" s="147">
        <v>0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</row>
    <row r="229" spans="1:59" outlineLevel="1" x14ac:dyDescent="0.2">
      <c r="A229" s="154"/>
      <c r="B229" s="155"/>
      <c r="C229" s="185" t="s">
        <v>632</v>
      </c>
      <c r="D229" s="158"/>
      <c r="E229" s="159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47"/>
      <c r="Z229" s="147"/>
      <c r="AA229" s="147"/>
      <c r="AB229" s="147"/>
      <c r="AC229" s="147"/>
      <c r="AD229" s="147"/>
      <c r="AE229" s="147"/>
      <c r="AF229" s="147" t="s">
        <v>386</v>
      </c>
      <c r="AG229" s="147">
        <v>0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</row>
    <row r="230" spans="1:59" outlineLevel="1" x14ac:dyDescent="0.2">
      <c r="A230" s="154"/>
      <c r="B230" s="155"/>
      <c r="C230" s="185" t="s">
        <v>633</v>
      </c>
      <c r="D230" s="158"/>
      <c r="E230" s="159">
        <v>661.28499999999997</v>
      </c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47"/>
      <c r="Z230" s="147"/>
      <c r="AA230" s="147"/>
      <c r="AB230" s="147"/>
      <c r="AC230" s="147"/>
      <c r="AD230" s="147"/>
      <c r="AE230" s="147"/>
      <c r="AF230" s="147" t="s">
        <v>386</v>
      </c>
      <c r="AG230" s="147">
        <v>0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</row>
    <row r="231" spans="1:59" outlineLevel="1" x14ac:dyDescent="0.2">
      <c r="A231" s="154"/>
      <c r="B231" s="155"/>
      <c r="C231" s="185" t="s">
        <v>634</v>
      </c>
      <c r="D231" s="158"/>
      <c r="E231" s="159">
        <v>27.4176</v>
      </c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47"/>
      <c r="Z231" s="147"/>
      <c r="AA231" s="147"/>
      <c r="AB231" s="147"/>
      <c r="AC231" s="147"/>
      <c r="AD231" s="147"/>
      <c r="AE231" s="147"/>
      <c r="AF231" s="147" t="s">
        <v>386</v>
      </c>
      <c r="AG231" s="147">
        <v>0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</row>
    <row r="232" spans="1:59" outlineLevel="1" x14ac:dyDescent="0.2">
      <c r="A232" s="154"/>
      <c r="B232" s="155"/>
      <c r="C232" s="185" t="s">
        <v>635</v>
      </c>
      <c r="D232" s="158"/>
      <c r="E232" s="159">
        <v>12.398400000000001</v>
      </c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47"/>
      <c r="Z232" s="147"/>
      <c r="AA232" s="147"/>
      <c r="AB232" s="147"/>
      <c r="AC232" s="147"/>
      <c r="AD232" s="147"/>
      <c r="AE232" s="147"/>
      <c r="AF232" s="147" t="s">
        <v>386</v>
      </c>
      <c r="AG232" s="147">
        <v>0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</row>
    <row r="233" spans="1:59" ht="22.5" outlineLevel="1" x14ac:dyDescent="0.2">
      <c r="A233" s="176">
        <v>64</v>
      </c>
      <c r="B233" s="177" t="s">
        <v>636</v>
      </c>
      <c r="C233" s="186" t="s">
        <v>637</v>
      </c>
      <c r="D233" s="178" t="s">
        <v>380</v>
      </c>
      <c r="E233" s="179">
        <v>701.101</v>
      </c>
      <c r="F233" s="174"/>
      <c r="G233" s="181">
        <f>ROUND(E233*F233,2)</f>
        <v>0</v>
      </c>
      <c r="H233" s="157">
        <v>0</v>
      </c>
      <c r="I233" s="156">
        <f>ROUND(E233*H233,2)</f>
        <v>0</v>
      </c>
      <c r="J233" s="157">
        <v>227</v>
      </c>
      <c r="K233" s="156">
        <f>ROUND(E233*J233,2)</f>
        <v>159149.93</v>
      </c>
      <c r="L233" s="156">
        <v>15</v>
      </c>
      <c r="M233" s="156">
        <f>G233*(1+L233/100)</f>
        <v>0</v>
      </c>
      <c r="N233" s="156">
        <v>0</v>
      </c>
      <c r="O233" s="156">
        <f>ROUND(E233*N233,2)</f>
        <v>0</v>
      </c>
      <c r="P233" s="156">
        <v>0</v>
      </c>
      <c r="Q233" s="156">
        <f>ROUND(E233*P233,2)</f>
        <v>0</v>
      </c>
      <c r="R233" s="156"/>
      <c r="S233" s="156" t="s">
        <v>381</v>
      </c>
      <c r="T233" s="156" t="s">
        <v>382</v>
      </c>
      <c r="U233" s="156">
        <v>0</v>
      </c>
      <c r="V233" s="156">
        <f>ROUND(E233*U233,2)</f>
        <v>0</v>
      </c>
      <c r="W233" s="156"/>
      <c r="X233" s="156" t="s">
        <v>383</v>
      </c>
      <c r="Y233" s="147"/>
      <c r="Z233" s="147"/>
      <c r="AA233" s="147"/>
      <c r="AB233" s="147"/>
      <c r="AC233" s="147"/>
      <c r="AD233" s="147"/>
      <c r="AE233" s="147"/>
      <c r="AF233" s="147" t="s">
        <v>384</v>
      </c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</row>
    <row r="234" spans="1:59" outlineLevel="1" x14ac:dyDescent="0.2">
      <c r="A234" s="170">
        <v>65</v>
      </c>
      <c r="B234" s="171" t="s">
        <v>638</v>
      </c>
      <c r="C234" s="184" t="s">
        <v>639</v>
      </c>
      <c r="D234" s="172" t="s">
        <v>413</v>
      </c>
      <c r="E234" s="173">
        <v>13.657283999999999</v>
      </c>
      <c r="F234" s="174"/>
      <c r="G234" s="175">
        <f>ROUND(E234*F234,2)</f>
        <v>0</v>
      </c>
      <c r="H234" s="157">
        <v>25681</v>
      </c>
      <c r="I234" s="156">
        <f>ROUND(E234*H234,2)</f>
        <v>350732.71</v>
      </c>
      <c r="J234" s="157">
        <v>13029</v>
      </c>
      <c r="K234" s="156">
        <f>ROUND(E234*J234,2)</f>
        <v>177940.75</v>
      </c>
      <c r="L234" s="156">
        <v>15</v>
      </c>
      <c r="M234" s="156">
        <f>G234*(1+L234/100)</f>
        <v>0</v>
      </c>
      <c r="N234" s="156">
        <v>1.0202899999999999</v>
      </c>
      <c r="O234" s="156">
        <f>ROUND(E234*N234,2)</f>
        <v>13.93</v>
      </c>
      <c r="P234" s="156">
        <v>0</v>
      </c>
      <c r="Q234" s="156">
        <f>ROUND(E234*P234,2)</f>
        <v>0</v>
      </c>
      <c r="R234" s="156"/>
      <c r="S234" s="156" t="s">
        <v>381</v>
      </c>
      <c r="T234" s="156" t="s">
        <v>382</v>
      </c>
      <c r="U234" s="156">
        <v>0</v>
      </c>
      <c r="V234" s="156">
        <f>ROUND(E234*U234,2)</f>
        <v>0</v>
      </c>
      <c r="W234" s="156"/>
      <c r="X234" s="156" t="s">
        <v>383</v>
      </c>
      <c r="Y234" s="147"/>
      <c r="Z234" s="147"/>
      <c r="AA234" s="147"/>
      <c r="AB234" s="147"/>
      <c r="AC234" s="147"/>
      <c r="AD234" s="147"/>
      <c r="AE234" s="147"/>
      <c r="AF234" s="147" t="s">
        <v>384</v>
      </c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</row>
    <row r="235" spans="1:59" outlineLevel="1" x14ac:dyDescent="0.2">
      <c r="A235" s="154"/>
      <c r="B235" s="155"/>
      <c r="C235" s="185" t="s">
        <v>4378</v>
      </c>
      <c r="D235" s="158"/>
      <c r="E235" s="159">
        <v>13.657283999999999</v>
      </c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47"/>
      <c r="Z235" s="147"/>
      <c r="AA235" s="147"/>
      <c r="AB235" s="147"/>
      <c r="AC235" s="147"/>
      <c r="AD235" s="147"/>
      <c r="AE235" s="147"/>
      <c r="AF235" s="147" t="s">
        <v>386</v>
      </c>
      <c r="AG235" s="147">
        <v>0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</row>
    <row r="236" spans="1:59" ht="22.5" outlineLevel="1" x14ac:dyDescent="0.2">
      <c r="A236" s="170">
        <v>66</v>
      </c>
      <c r="B236" s="171" t="s">
        <v>640</v>
      </c>
      <c r="C236" s="184" t="s">
        <v>641</v>
      </c>
      <c r="D236" s="172" t="s">
        <v>429</v>
      </c>
      <c r="E236" s="173">
        <v>8</v>
      </c>
      <c r="F236" s="174"/>
      <c r="G236" s="175">
        <f>ROUND(E236*F236,2)</f>
        <v>0</v>
      </c>
      <c r="H236" s="157">
        <v>962.48</v>
      </c>
      <c r="I236" s="156">
        <f>ROUND(E236*H236,2)</f>
        <v>7699.84</v>
      </c>
      <c r="J236" s="157">
        <v>113.52</v>
      </c>
      <c r="K236" s="156">
        <f>ROUND(E236*J236,2)</f>
        <v>908.16</v>
      </c>
      <c r="L236" s="156">
        <v>15</v>
      </c>
      <c r="M236" s="156">
        <f>G236*(1+L236/100)</f>
        <v>0</v>
      </c>
      <c r="N236" s="156">
        <v>3.9789999999999999E-2</v>
      </c>
      <c r="O236" s="156">
        <f>ROUND(E236*N236,2)</f>
        <v>0.32</v>
      </c>
      <c r="P236" s="156">
        <v>0</v>
      </c>
      <c r="Q236" s="156">
        <f>ROUND(E236*P236,2)</f>
        <v>0</v>
      </c>
      <c r="R236" s="156"/>
      <c r="S236" s="156" t="s">
        <v>381</v>
      </c>
      <c r="T236" s="156" t="s">
        <v>382</v>
      </c>
      <c r="U236" s="156">
        <v>0</v>
      </c>
      <c r="V236" s="156">
        <f>ROUND(E236*U236,2)</f>
        <v>0</v>
      </c>
      <c r="W236" s="156"/>
      <c r="X236" s="156" t="s">
        <v>383</v>
      </c>
      <c r="Y236" s="147"/>
      <c r="Z236" s="147"/>
      <c r="AA236" s="147"/>
      <c r="AB236" s="147"/>
      <c r="AC236" s="147"/>
      <c r="AD236" s="147"/>
      <c r="AE236" s="147"/>
      <c r="AF236" s="147" t="s">
        <v>384</v>
      </c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</row>
    <row r="237" spans="1:59" outlineLevel="1" x14ac:dyDescent="0.2">
      <c r="A237" s="154"/>
      <c r="B237" s="155"/>
      <c r="C237" s="185" t="s">
        <v>642</v>
      </c>
      <c r="D237" s="158"/>
      <c r="E237" s="159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47"/>
      <c r="Z237" s="147"/>
      <c r="AA237" s="147"/>
      <c r="AB237" s="147"/>
      <c r="AC237" s="147"/>
      <c r="AD237" s="147"/>
      <c r="AE237" s="147"/>
      <c r="AF237" s="147" t="s">
        <v>386</v>
      </c>
      <c r="AG237" s="147">
        <v>0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</row>
    <row r="238" spans="1:59" outlineLevel="1" x14ac:dyDescent="0.2">
      <c r="A238" s="154"/>
      <c r="B238" s="155"/>
      <c r="C238" s="185" t="s">
        <v>643</v>
      </c>
      <c r="D238" s="158"/>
      <c r="E238" s="159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47"/>
      <c r="Z238" s="147"/>
      <c r="AA238" s="147"/>
      <c r="AB238" s="147"/>
      <c r="AC238" s="147"/>
      <c r="AD238" s="147"/>
      <c r="AE238" s="147"/>
      <c r="AF238" s="147" t="s">
        <v>386</v>
      </c>
      <c r="AG238" s="147">
        <v>0</v>
      </c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</row>
    <row r="239" spans="1:59" outlineLevel="1" x14ac:dyDescent="0.2">
      <c r="A239" s="154"/>
      <c r="B239" s="155"/>
      <c r="C239" s="185" t="s">
        <v>644</v>
      </c>
      <c r="D239" s="158"/>
      <c r="E239" s="159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47"/>
      <c r="Z239" s="147"/>
      <c r="AA239" s="147"/>
      <c r="AB239" s="147"/>
      <c r="AC239" s="147"/>
      <c r="AD239" s="147"/>
      <c r="AE239" s="147"/>
      <c r="AF239" s="147" t="s">
        <v>386</v>
      </c>
      <c r="AG239" s="147">
        <v>0</v>
      </c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</row>
    <row r="240" spans="1:59" outlineLevel="1" x14ac:dyDescent="0.2">
      <c r="A240" s="154"/>
      <c r="B240" s="155"/>
      <c r="C240" s="185" t="s">
        <v>645</v>
      </c>
      <c r="D240" s="158"/>
      <c r="E240" s="159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47"/>
      <c r="Z240" s="147"/>
      <c r="AA240" s="147"/>
      <c r="AB240" s="147"/>
      <c r="AC240" s="147"/>
      <c r="AD240" s="147"/>
      <c r="AE240" s="147"/>
      <c r="AF240" s="147" t="s">
        <v>386</v>
      </c>
      <c r="AG240" s="147">
        <v>0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</row>
    <row r="241" spans="1:59" outlineLevel="1" x14ac:dyDescent="0.2">
      <c r="A241" s="154"/>
      <c r="B241" s="155"/>
      <c r="C241" s="185" t="s">
        <v>276</v>
      </c>
      <c r="D241" s="158"/>
      <c r="E241" s="159">
        <v>8</v>
      </c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47"/>
      <c r="Z241" s="147"/>
      <c r="AA241" s="147"/>
      <c r="AB241" s="147"/>
      <c r="AC241" s="147"/>
      <c r="AD241" s="147"/>
      <c r="AE241" s="147"/>
      <c r="AF241" s="147" t="s">
        <v>386</v>
      </c>
      <c r="AG241" s="147">
        <v>0</v>
      </c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</row>
    <row r="242" spans="1:59" ht="22.5" outlineLevel="1" x14ac:dyDescent="0.2">
      <c r="A242" s="170">
        <v>67</v>
      </c>
      <c r="B242" s="171" t="s">
        <v>646</v>
      </c>
      <c r="C242" s="184" t="s">
        <v>647</v>
      </c>
      <c r="D242" s="172" t="s">
        <v>429</v>
      </c>
      <c r="E242" s="173">
        <v>8</v>
      </c>
      <c r="F242" s="174"/>
      <c r="G242" s="175">
        <f>ROUND(E242*F242,2)</f>
        <v>0</v>
      </c>
      <c r="H242" s="157">
        <v>1135.51</v>
      </c>
      <c r="I242" s="156">
        <f>ROUND(E242*H242,2)</f>
        <v>9084.08</v>
      </c>
      <c r="J242" s="157">
        <v>140.49</v>
      </c>
      <c r="K242" s="156">
        <f>ROUND(E242*J242,2)</f>
        <v>1123.92</v>
      </c>
      <c r="L242" s="156">
        <v>15</v>
      </c>
      <c r="M242" s="156">
        <f>G242*(1+L242/100)</f>
        <v>0</v>
      </c>
      <c r="N242" s="156">
        <v>3.9789999999999999E-2</v>
      </c>
      <c r="O242" s="156">
        <f>ROUND(E242*N242,2)</f>
        <v>0.32</v>
      </c>
      <c r="P242" s="156">
        <v>0</v>
      </c>
      <c r="Q242" s="156">
        <f>ROUND(E242*P242,2)</f>
        <v>0</v>
      </c>
      <c r="R242" s="156"/>
      <c r="S242" s="156" t="s">
        <v>485</v>
      </c>
      <c r="T242" s="156" t="s">
        <v>382</v>
      </c>
      <c r="U242" s="156">
        <v>0</v>
      </c>
      <c r="V242" s="156">
        <f>ROUND(E242*U242,2)</f>
        <v>0</v>
      </c>
      <c r="W242" s="156"/>
      <c r="X242" s="156" t="s">
        <v>383</v>
      </c>
      <c r="Y242" s="147"/>
      <c r="Z242" s="147"/>
      <c r="AA242" s="147"/>
      <c r="AB242" s="147"/>
      <c r="AC242" s="147"/>
      <c r="AD242" s="147"/>
      <c r="AE242" s="147"/>
      <c r="AF242" s="147" t="s">
        <v>384</v>
      </c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</row>
    <row r="243" spans="1:59" outlineLevel="1" x14ac:dyDescent="0.2">
      <c r="A243" s="154"/>
      <c r="B243" s="155"/>
      <c r="C243" s="185" t="s">
        <v>642</v>
      </c>
      <c r="D243" s="158"/>
      <c r="E243" s="159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47"/>
      <c r="Z243" s="147"/>
      <c r="AA243" s="147"/>
      <c r="AB243" s="147"/>
      <c r="AC243" s="147"/>
      <c r="AD243" s="147"/>
      <c r="AE243" s="147"/>
      <c r="AF243" s="147" t="s">
        <v>386</v>
      </c>
      <c r="AG243" s="147">
        <v>0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</row>
    <row r="244" spans="1:59" outlineLevel="1" x14ac:dyDescent="0.2">
      <c r="A244" s="154"/>
      <c r="B244" s="155"/>
      <c r="C244" s="185" t="s">
        <v>643</v>
      </c>
      <c r="D244" s="158"/>
      <c r="E244" s="159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47"/>
      <c r="Z244" s="147"/>
      <c r="AA244" s="147"/>
      <c r="AB244" s="147"/>
      <c r="AC244" s="147"/>
      <c r="AD244" s="147"/>
      <c r="AE244" s="147"/>
      <c r="AF244" s="147" t="s">
        <v>386</v>
      </c>
      <c r="AG244" s="147">
        <v>0</v>
      </c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</row>
    <row r="245" spans="1:59" outlineLevel="1" x14ac:dyDescent="0.2">
      <c r="A245" s="154"/>
      <c r="B245" s="155"/>
      <c r="C245" s="185" t="s">
        <v>644</v>
      </c>
      <c r="D245" s="158"/>
      <c r="E245" s="159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47"/>
      <c r="Z245" s="147"/>
      <c r="AA245" s="147"/>
      <c r="AB245" s="147"/>
      <c r="AC245" s="147"/>
      <c r="AD245" s="147"/>
      <c r="AE245" s="147"/>
      <c r="AF245" s="147" t="s">
        <v>386</v>
      </c>
      <c r="AG245" s="147">
        <v>0</v>
      </c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</row>
    <row r="246" spans="1:59" outlineLevel="1" x14ac:dyDescent="0.2">
      <c r="A246" s="154"/>
      <c r="B246" s="155"/>
      <c r="C246" s="185" t="s">
        <v>645</v>
      </c>
      <c r="D246" s="158"/>
      <c r="E246" s="159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47"/>
      <c r="Z246" s="147"/>
      <c r="AA246" s="147"/>
      <c r="AB246" s="147"/>
      <c r="AC246" s="147"/>
      <c r="AD246" s="147"/>
      <c r="AE246" s="147"/>
      <c r="AF246" s="147" t="s">
        <v>386</v>
      </c>
      <c r="AG246" s="147">
        <v>0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</row>
    <row r="247" spans="1:59" outlineLevel="1" x14ac:dyDescent="0.2">
      <c r="A247" s="154"/>
      <c r="B247" s="155"/>
      <c r="C247" s="185" t="s">
        <v>276</v>
      </c>
      <c r="D247" s="158"/>
      <c r="E247" s="159">
        <v>8</v>
      </c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47"/>
      <c r="Z247" s="147"/>
      <c r="AA247" s="147"/>
      <c r="AB247" s="147"/>
      <c r="AC247" s="147"/>
      <c r="AD247" s="147"/>
      <c r="AE247" s="147"/>
      <c r="AF247" s="147" t="s">
        <v>386</v>
      </c>
      <c r="AG247" s="147">
        <v>0</v>
      </c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</row>
    <row r="248" spans="1:59" ht="33.75" outlineLevel="1" x14ac:dyDescent="0.2">
      <c r="A248" s="170">
        <v>68</v>
      </c>
      <c r="B248" s="171" t="s">
        <v>648</v>
      </c>
      <c r="C248" s="184" t="s">
        <v>649</v>
      </c>
      <c r="D248" s="172" t="s">
        <v>429</v>
      </c>
      <c r="E248" s="173">
        <v>12</v>
      </c>
      <c r="F248" s="174"/>
      <c r="G248" s="175">
        <f>ROUND(E248*F248,2)</f>
        <v>0</v>
      </c>
      <c r="H248" s="157">
        <v>0</v>
      </c>
      <c r="I248" s="156">
        <f>ROUND(E248*H248,2)</f>
        <v>0</v>
      </c>
      <c r="J248" s="157">
        <v>755</v>
      </c>
      <c r="K248" s="156">
        <f>ROUND(E248*J248,2)</f>
        <v>9060</v>
      </c>
      <c r="L248" s="156">
        <v>15</v>
      </c>
      <c r="M248" s="156">
        <f>G248*(1+L248/100)</f>
        <v>0</v>
      </c>
      <c r="N248" s="156">
        <v>2.6509999999999999E-2</v>
      </c>
      <c r="O248" s="156">
        <f>ROUND(E248*N248,2)</f>
        <v>0.32</v>
      </c>
      <c r="P248" s="156">
        <v>0</v>
      </c>
      <c r="Q248" s="156">
        <f>ROUND(E248*P248,2)</f>
        <v>0</v>
      </c>
      <c r="R248" s="156"/>
      <c r="S248" s="156" t="s">
        <v>485</v>
      </c>
      <c r="T248" s="156" t="s">
        <v>382</v>
      </c>
      <c r="U248" s="156">
        <v>0</v>
      </c>
      <c r="V248" s="156">
        <f>ROUND(E248*U248,2)</f>
        <v>0</v>
      </c>
      <c r="W248" s="156"/>
      <c r="X248" s="156" t="s">
        <v>383</v>
      </c>
      <c r="Y248" s="147"/>
      <c r="Z248" s="147"/>
      <c r="AA248" s="147"/>
      <c r="AB248" s="147"/>
      <c r="AC248" s="147"/>
      <c r="AD248" s="147"/>
      <c r="AE248" s="147"/>
      <c r="AF248" s="147" t="s">
        <v>384</v>
      </c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</row>
    <row r="249" spans="1:59" outlineLevel="1" x14ac:dyDescent="0.2">
      <c r="A249" s="154"/>
      <c r="B249" s="155"/>
      <c r="C249" s="185" t="s">
        <v>642</v>
      </c>
      <c r="D249" s="158"/>
      <c r="E249" s="159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47"/>
      <c r="Z249" s="147"/>
      <c r="AA249" s="147"/>
      <c r="AB249" s="147"/>
      <c r="AC249" s="147"/>
      <c r="AD249" s="147"/>
      <c r="AE249" s="147"/>
      <c r="AF249" s="147" t="s">
        <v>386</v>
      </c>
      <c r="AG249" s="147">
        <v>0</v>
      </c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</row>
    <row r="250" spans="1:59" outlineLevel="1" x14ac:dyDescent="0.2">
      <c r="A250" s="154"/>
      <c r="B250" s="155"/>
      <c r="C250" s="185" t="s">
        <v>643</v>
      </c>
      <c r="D250" s="158"/>
      <c r="E250" s="159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47"/>
      <c r="Z250" s="147"/>
      <c r="AA250" s="147"/>
      <c r="AB250" s="147"/>
      <c r="AC250" s="147"/>
      <c r="AD250" s="147"/>
      <c r="AE250" s="147"/>
      <c r="AF250" s="147" t="s">
        <v>386</v>
      </c>
      <c r="AG250" s="147">
        <v>0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</row>
    <row r="251" spans="1:59" outlineLevel="1" x14ac:dyDescent="0.2">
      <c r="A251" s="154"/>
      <c r="B251" s="155"/>
      <c r="C251" s="185" t="s">
        <v>650</v>
      </c>
      <c r="D251" s="158"/>
      <c r="E251" s="159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47"/>
      <c r="Z251" s="147"/>
      <c r="AA251" s="147"/>
      <c r="AB251" s="147"/>
      <c r="AC251" s="147"/>
      <c r="AD251" s="147"/>
      <c r="AE251" s="147"/>
      <c r="AF251" s="147" t="s">
        <v>386</v>
      </c>
      <c r="AG251" s="147">
        <v>0</v>
      </c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</row>
    <row r="252" spans="1:59" outlineLevel="1" x14ac:dyDescent="0.2">
      <c r="A252" s="154"/>
      <c r="B252" s="155"/>
      <c r="C252" s="185" t="s">
        <v>651</v>
      </c>
      <c r="D252" s="158"/>
      <c r="E252" s="159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47"/>
      <c r="Z252" s="147"/>
      <c r="AA252" s="147"/>
      <c r="AB252" s="147"/>
      <c r="AC252" s="147"/>
      <c r="AD252" s="147"/>
      <c r="AE252" s="147"/>
      <c r="AF252" s="147" t="s">
        <v>386</v>
      </c>
      <c r="AG252" s="147">
        <v>0</v>
      </c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</row>
    <row r="253" spans="1:59" outlineLevel="1" x14ac:dyDescent="0.2">
      <c r="A253" s="154"/>
      <c r="B253" s="155"/>
      <c r="C253" s="185" t="s">
        <v>240</v>
      </c>
      <c r="D253" s="158"/>
      <c r="E253" s="159">
        <v>12</v>
      </c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47"/>
      <c r="Z253" s="147"/>
      <c r="AA253" s="147"/>
      <c r="AB253" s="147"/>
      <c r="AC253" s="147"/>
      <c r="AD253" s="147"/>
      <c r="AE253" s="147"/>
      <c r="AF253" s="147" t="s">
        <v>386</v>
      </c>
      <c r="AG253" s="147">
        <v>0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</row>
    <row r="254" spans="1:59" outlineLevel="1" x14ac:dyDescent="0.2">
      <c r="A254" s="170">
        <v>69</v>
      </c>
      <c r="B254" s="171" t="s">
        <v>652</v>
      </c>
      <c r="C254" s="184" t="s">
        <v>653</v>
      </c>
      <c r="D254" s="172" t="s">
        <v>429</v>
      </c>
      <c r="E254" s="173">
        <v>13</v>
      </c>
      <c r="F254" s="174"/>
      <c r="G254" s="175">
        <f>ROUND(E254*F254,2)</f>
        <v>0</v>
      </c>
      <c r="H254" s="157">
        <v>216.84</v>
      </c>
      <c r="I254" s="156">
        <f>ROUND(E254*H254,2)</f>
        <v>2818.92</v>
      </c>
      <c r="J254" s="157">
        <v>148.66</v>
      </c>
      <c r="K254" s="156">
        <f>ROUND(E254*J254,2)</f>
        <v>1932.58</v>
      </c>
      <c r="L254" s="156">
        <v>15</v>
      </c>
      <c r="M254" s="156">
        <f>G254*(1+L254/100)</f>
        <v>0</v>
      </c>
      <c r="N254" s="156">
        <v>2.6960000000000001E-2</v>
      </c>
      <c r="O254" s="156">
        <f>ROUND(E254*N254,2)</f>
        <v>0.35</v>
      </c>
      <c r="P254" s="156">
        <v>0</v>
      </c>
      <c r="Q254" s="156">
        <f>ROUND(E254*P254,2)</f>
        <v>0</v>
      </c>
      <c r="R254" s="156"/>
      <c r="S254" s="156" t="s">
        <v>381</v>
      </c>
      <c r="T254" s="156" t="s">
        <v>382</v>
      </c>
      <c r="U254" s="156">
        <v>0</v>
      </c>
      <c r="V254" s="156">
        <f>ROUND(E254*U254,2)</f>
        <v>0</v>
      </c>
      <c r="W254" s="156"/>
      <c r="X254" s="156" t="s">
        <v>383</v>
      </c>
      <c r="Y254" s="147"/>
      <c r="Z254" s="147"/>
      <c r="AA254" s="147"/>
      <c r="AB254" s="147"/>
      <c r="AC254" s="147"/>
      <c r="AD254" s="147"/>
      <c r="AE254" s="147"/>
      <c r="AF254" s="147" t="s">
        <v>384</v>
      </c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</row>
    <row r="255" spans="1:59" outlineLevel="1" x14ac:dyDescent="0.2">
      <c r="A255" s="154"/>
      <c r="B255" s="155"/>
      <c r="C255" s="249" t="s">
        <v>654</v>
      </c>
      <c r="D255" s="250"/>
      <c r="E255" s="250"/>
      <c r="F255" s="250"/>
      <c r="G255" s="250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47"/>
      <c r="Z255" s="147"/>
      <c r="AA255" s="147"/>
      <c r="AB255" s="147"/>
      <c r="AC255" s="147"/>
      <c r="AD255" s="147"/>
      <c r="AE255" s="147"/>
      <c r="AF255" s="147" t="s">
        <v>655</v>
      </c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</row>
    <row r="256" spans="1:59" outlineLevel="1" x14ac:dyDescent="0.2">
      <c r="A256" s="154"/>
      <c r="B256" s="155"/>
      <c r="C256" s="185" t="s">
        <v>656</v>
      </c>
      <c r="D256" s="158"/>
      <c r="E256" s="159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47"/>
      <c r="Z256" s="147"/>
      <c r="AA256" s="147"/>
      <c r="AB256" s="147"/>
      <c r="AC256" s="147"/>
      <c r="AD256" s="147"/>
      <c r="AE256" s="147"/>
      <c r="AF256" s="147" t="s">
        <v>386</v>
      </c>
      <c r="AG256" s="147">
        <v>0</v>
      </c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</row>
    <row r="257" spans="1:59" outlineLevel="1" x14ac:dyDescent="0.2">
      <c r="A257" s="154"/>
      <c r="B257" s="155"/>
      <c r="C257" s="185" t="s">
        <v>657</v>
      </c>
      <c r="D257" s="158"/>
      <c r="E257" s="159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47"/>
      <c r="Z257" s="147"/>
      <c r="AA257" s="147"/>
      <c r="AB257" s="147"/>
      <c r="AC257" s="147"/>
      <c r="AD257" s="147"/>
      <c r="AE257" s="147"/>
      <c r="AF257" s="147" t="s">
        <v>386</v>
      </c>
      <c r="AG257" s="147">
        <v>0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</row>
    <row r="258" spans="1:59" outlineLevel="1" x14ac:dyDescent="0.2">
      <c r="A258" s="154"/>
      <c r="B258" s="155"/>
      <c r="C258" s="185" t="s">
        <v>658</v>
      </c>
      <c r="D258" s="158"/>
      <c r="E258" s="159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47"/>
      <c r="Z258" s="147"/>
      <c r="AA258" s="147"/>
      <c r="AB258" s="147"/>
      <c r="AC258" s="147"/>
      <c r="AD258" s="147"/>
      <c r="AE258" s="147"/>
      <c r="AF258" s="147" t="s">
        <v>386</v>
      </c>
      <c r="AG258" s="147">
        <v>0</v>
      </c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</row>
    <row r="259" spans="1:59" outlineLevel="1" x14ac:dyDescent="0.2">
      <c r="A259" s="154"/>
      <c r="B259" s="155"/>
      <c r="C259" s="185" t="s">
        <v>659</v>
      </c>
      <c r="D259" s="158"/>
      <c r="E259" s="159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47"/>
      <c r="Z259" s="147"/>
      <c r="AA259" s="147"/>
      <c r="AB259" s="147"/>
      <c r="AC259" s="147"/>
      <c r="AD259" s="147"/>
      <c r="AE259" s="147"/>
      <c r="AF259" s="147" t="s">
        <v>386</v>
      </c>
      <c r="AG259" s="147">
        <v>0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</row>
    <row r="260" spans="1:59" outlineLevel="1" x14ac:dyDescent="0.2">
      <c r="A260" s="154"/>
      <c r="B260" s="155"/>
      <c r="C260" s="185" t="s">
        <v>243</v>
      </c>
      <c r="D260" s="158"/>
      <c r="E260" s="159">
        <v>13</v>
      </c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47"/>
      <c r="Z260" s="147"/>
      <c r="AA260" s="147"/>
      <c r="AB260" s="147"/>
      <c r="AC260" s="147"/>
      <c r="AD260" s="147"/>
      <c r="AE260" s="147"/>
      <c r="AF260" s="147" t="s">
        <v>386</v>
      </c>
      <c r="AG260" s="147">
        <v>0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</row>
    <row r="261" spans="1:59" outlineLevel="1" x14ac:dyDescent="0.2">
      <c r="A261" s="170">
        <v>70</v>
      </c>
      <c r="B261" s="171" t="s">
        <v>660</v>
      </c>
      <c r="C261" s="184" t="s">
        <v>661</v>
      </c>
      <c r="D261" s="172" t="s">
        <v>429</v>
      </c>
      <c r="E261" s="173">
        <v>13</v>
      </c>
      <c r="F261" s="174"/>
      <c r="G261" s="175">
        <f>ROUND(E261*F261,2)</f>
        <v>0</v>
      </c>
      <c r="H261" s="157">
        <v>217.56</v>
      </c>
      <c r="I261" s="156">
        <f>ROUND(E261*H261,2)</f>
        <v>2828.28</v>
      </c>
      <c r="J261" s="157">
        <v>146.44</v>
      </c>
      <c r="K261" s="156">
        <f>ROUND(E261*J261,2)</f>
        <v>1903.72</v>
      </c>
      <c r="L261" s="156">
        <v>15</v>
      </c>
      <c r="M261" s="156">
        <f>G261*(1+L261/100)</f>
        <v>0</v>
      </c>
      <c r="N261" s="156">
        <v>2.5749999999999999E-2</v>
      </c>
      <c r="O261" s="156">
        <f>ROUND(E261*N261,2)</f>
        <v>0.33</v>
      </c>
      <c r="P261" s="156">
        <v>0</v>
      </c>
      <c r="Q261" s="156">
        <f>ROUND(E261*P261,2)</f>
        <v>0</v>
      </c>
      <c r="R261" s="156"/>
      <c r="S261" s="156" t="s">
        <v>381</v>
      </c>
      <c r="T261" s="156" t="s">
        <v>382</v>
      </c>
      <c r="U261" s="156">
        <v>0</v>
      </c>
      <c r="V261" s="156">
        <f>ROUND(E261*U261,2)</f>
        <v>0</v>
      </c>
      <c r="W261" s="156"/>
      <c r="X261" s="156" t="s">
        <v>383</v>
      </c>
      <c r="Y261" s="147"/>
      <c r="Z261" s="147"/>
      <c r="AA261" s="147"/>
      <c r="AB261" s="147"/>
      <c r="AC261" s="147"/>
      <c r="AD261" s="147"/>
      <c r="AE261" s="147"/>
      <c r="AF261" s="147" t="s">
        <v>384</v>
      </c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</row>
    <row r="262" spans="1:59" outlineLevel="1" x14ac:dyDescent="0.2">
      <c r="A262" s="154"/>
      <c r="B262" s="155"/>
      <c r="C262" s="249" t="s">
        <v>654</v>
      </c>
      <c r="D262" s="250"/>
      <c r="E262" s="250"/>
      <c r="F262" s="250"/>
      <c r="G262" s="250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47"/>
      <c r="Z262" s="147"/>
      <c r="AA262" s="147"/>
      <c r="AB262" s="147"/>
      <c r="AC262" s="147"/>
      <c r="AD262" s="147"/>
      <c r="AE262" s="147"/>
      <c r="AF262" s="147" t="s">
        <v>655</v>
      </c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</row>
    <row r="263" spans="1:59" outlineLevel="1" x14ac:dyDescent="0.2">
      <c r="A263" s="154"/>
      <c r="B263" s="155"/>
      <c r="C263" s="185" t="s">
        <v>656</v>
      </c>
      <c r="D263" s="158"/>
      <c r="E263" s="159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47"/>
      <c r="Z263" s="147"/>
      <c r="AA263" s="147"/>
      <c r="AB263" s="147"/>
      <c r="AC263" s="147"/>
      <c r="AD263" s="147"/>
      <c r="AE263" s="147"/>
      <c r="AF263" s="147" t="s">
        <v>386</v>
      </c>
      <c r="AG263" s="147">
        <v>0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</row>
    <row r="264" spans="1:59" outlineLevel="1" x14ac:dyDescent="0.2">
      <c r="A264" s="154"/>
      <c r="B264" s="155"/>
      <c r="C264" s="185" t="s">
        <v>657</v>
      </c>
      <c r="D264" s="158"/>
      <c r="E264" s="159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47"/>
      <c r="Z264" s="147"/>
      <c r="AA264" s="147"/>
      <c r="AB264" s="147"/>
      <c r="AC264" s="147"/>
      <c r="AD264" s="147"/>
      <c r="AE264" s="147"/>
      <c r="AF264" s="147" t="s">
        <v>386</v>
      </c>
      <c r="AG264" s="147">
        <v>0</v>
      </c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</row>
    <row r="265" spans="1:59" outlineLevel="1" x14ac:dyDescent="0.2">
      <c r="A265" s="154"/>
      <c r="B265" s="155"/>
      <c r="C265" s="185" t="s">
        <v>658</v>
      </c>
      <c r="D265" s="158"/>
      <c r="E265" s="159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47"/>
      <c r="Z265" s="147"/>
      <c r="AA265" s="147"/>
      <c r="AB265" s="147"/>
      <c r="AC265" s="147"/>
      <c r="AD265" s="147"/>
      <c r="AE265" s="147"/>
      <c r="AF265" s="147" t="s">
        <v>386</v>
      </c>
      <c r="AG265" s="147">
        <v>0</v>
      </c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</row>
    <row r="266" spans="1:59" outlineLevel="1" x14ac:dyDescent="0.2">
      <c r="A266" s="154"/>
      <c r="B266" s="155"/>
      <c r="C266" s="185" t="s">
        <v>659</v>
      </c>
      <c r="D266" s="158"/>
      <c r="E266" s="159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47"/>
      <c r="Z266" s="147"/>
      <c r="AA266" s="147"/>
      <c r="AB266" s="147"/>
      <c r="AC266" s="147"/>
      <c r="AD266" s="147"/>
      <c r="AE266" s="147"/>
      <c r="AF266" s="147" t="s">
        <v>386</v>
      </c>
      <c r="AG266" s="147">
        <v>0</v>
      </c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</row>
    <row r="267" spans="1:59" outlineLevel="1" x14ac:dyDescent="0.2">
      <c r="A267" s="154"/>
      <c r="B267" s="155"/>
      <c r="C267" s="185" t="s">
        <v>243</v>
      </c>
      <c r="D267" s="158"/>
      <c r="E267" s="159">
        <v>13</v>
      </c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47"/>
      <c r="Z267" s="147"/>
      <c r="AA267" s="147"/>
      <c r="AB267" s="147"/>
      <c r="AC267" s="147"/>
      <c r="AD267" s="147"/>
      <c r="AE267" s="147"/>
      <c r="AF267" s="147" t="s">
        <v>386</v>
      </c>
      <c r="AG267" s="147">
        <v>0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</row>
    <row r="268" spans="1:59" outlineLevel="1" x14ac:dyDescent="0.2">
      <c r="A268" s="170">
        <v>71</v>
      </c>
      <c r="B268" s="171" t="s">
        <v>662</v>
      </c>
      <c r="C268" s="184" t="s">
        <v>663</v>
      </c>
      <c r="D268" s="172" t="s">
        <v>429</v>
      </c>
      <c r="E268" s="173">
        <v>18</v>
      </c>
      <c r="F268" s="174"/>
      <c r="G268" s="175">
        <f>ROUND(E268*F268,2)</f>
        <v>0</v>
      </c>
      <c r="H268" s="157">
        <v>256.83999999999997</v>
      </c>
      <c r="I268" s="156">
        <f>ROUND(E268*H268,2)</f>
        <v>4623.12</v>
      </c>
      <c r="J268" s="157">
        <v>148.66</v>
      </c>
      <c r="K268" s="156">
        <f>ROUND(E268*J268,2)</f>
        <v>2675.88</v>
      </c>
      <c r="L268" s="156">
        <v>15</v>
      </c>
      <c r="M268" s="156">
        <f>G268*(1+L268/100)</f>
        <v>0</v>
      </c>
      <c r="N268" s="156">
        <v>3.0339999999999999E-2</v>
      </c>
      <c r="O268" s="156">
        <f>ROUND(E268*N268,2)</f>
        <v>0.55000000000000004</v>
      </c>
      <c r="P268" s="156">
        <v>0</v>
      </c>
      <c r="Q268" s="156">
        <f>ROUND(E268*P268,2)</f>
        <v>0</v>
      </c>
      <c r="R268" s="156"/>
      <c r="S268" s="156" t="s">
        <v>381</v>
      </c>
      <c r="T268" s="156" t="s">
        <v>382</v>
      </c>
      <c r="U268" s="156">
        <v>0</v>
      </c>
      <c r="V268" s="156">
        <f>ROUND(E268*U268,2)</f>
        <v>0</v>
      </c>
      <c r="W268" s="156"/>
      <c r="X268" s="156" t="s">
        <v>383</v>
      </c>
      <c r="Y268" s="147"/>
      <c r="Z268" s="147"/>
      <c r="AA268" s="147"/>
      <c r="AB268" s="147"/>
      <c r="AC268" s="147"/>
      <c r="AD268" s="147"/>
      <c r="AE268" s="147"/>
      <c r="AF268" s="147" t="s">
        <v>384</v>
      </c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</row>
    <row r="269" spans="1:59" outlineLevel="1" x14ac:dyDescent="0.2">
      <c r="A269" s="154"/>
      <c r="B269" s="155"/>
      <c r="C269" s="249" t="s">
        <v>654</v>
      </c>
      <c r="D269" s="250"/>
      <c r="E269" s="250"/>
      <c r="F269" s="250"/>
      <c r="G269" s="250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47"/>
      <c r="Z269" s="147"/>
      <c r="AA269" s="147"/>
      <c r="AB269" s="147"/>
      <c r="AC269" s="147"/>
      <c r="AD269" s="147"/>
      <c r="AE269" s="147"/>
      <c r="AF269" s="147" t="s">
        <v>655</v>
      </c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</row>
    <row r="270" spans="1:59" outlineLevel="1" x14ac:dyDescent="0.2">
      <c r="A270" s="154"/>
      <c r="B270" s="155"/>
      <c r="C270" s="185" t="s">
        <v>664</v>
      </c>
      <c r="D270" s="158"/>
      <c r="E270" s="159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47"/>
      <c r="Z270" s="147"/>
      <c r="AA270" s="147"/>
      <c r="AB270" s="147"/>
      <c r="AC270" s="147"/>
      <c r="AD270" s="147"/>
      <c r="AE270" s="147"/>
      <c r="AF270" s="147" t="s">
        <v>386</v>
      </c>
      <c r="AG270" s="147">
        <v>0</v>
      </c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</row>
    <row r="271" spans="1:59" outlineLevel="1" x14ac:dyDescent="0.2">
      <c r="A271" s="154"/>
      <c r="B271" s="155"/>
      <c r="C271" s="185" t="s">
        <v>657</v>
      </c>
      <c r="D271" s="158"/>
      <c r="E271" s="159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47"/>
      <c r="Z271" s="147"/>
      <c r="AA271" s="147"/>
      <c r="AB271" s="147"/>
      <c r="AC271" s="147"/>
      <c r="AD271" s="147"/>
      <c r="AE271" s="147"/>
      <c r="AF271" s="147" t="s">
        <v>386</v>
      </c>
      <c r="AG271" s="147">
        <v>0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</row>
    <row r="272" spans="1:59" outlineLevel="1" x14ac:dyDescent="0.2">
      <c r="A272" s="154"/>
      <c r="B272" s="155"/>
      <c r="C272" s="185" t="s">
        <v>650</v>
      </c>
      <c r="D272" s="158"/>
      <c r="E272" s="159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47"/>
      <c r="Z272" s="147"/>
      <c r="AA272" s="147"/>
      <c r="AB272" s="147"/>
      <c r="AC272" s="147"/>
      <c r="AD272" s="147"/>
      <c r="AE272" s="147"/>
      <c r="AF272" s="147" t="s">
        <v>386</v>
      </c>
      <c r="AG272" s="147">
        <v>0</v>
      </c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</row>
    <row r="273" spans="1:59" outlineLevel="1" x14ac:dyDescent="0.2">
      <c r="A273" s="154"/>
      <c r="B273" s="155"/>
      <c r="C273" s="185" t="s">
        <v>651</v>
      </c>
      <c r="D273" s="158"/>
      <c r="E273" s="159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47"/>
      <c r="Z273" s="147"/>
      <c r="AA273" s="147"/>
      <c r="AB273" s="147"/>
      <c r="AC273" s="147"/>
      <c r="AD273" s="147"/>
      <c r="AE273" s="147"/>
      <c r="AF273" s="147" t="s">
        <v>386</v>
      </c>
      <c r="AG273" s="147">
        <v>0</v>
      </c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</row>
    <row r="274" spans="1:59" outlineLevel="1" x14ac:dyDescent="0.2">
      <c r="A274" s="154"/>
      <c r="B274" s="155"/>
      <c r="C274" s="185" t="s">
        <v>249</v>
      </c>
      <c r="D274" s="158"/>
      <c r="E274" s="159">
        <v>18</v>
      </c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47"/>
      <c r="Z274" s="147"/>
      <c r="AA274" s="147"/>
      <c r="AB274" s="147"/>
      <c r="AC274" s="147"/>
      <c r="AD274" s="147"/>
      <c r="AE274" s="147"/>
      <c r="AF274" s="147" t="s">
        <v>386</v>
      </c>
      <c r="AG274" s="147">
        <v>0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</row>
    <row r="275" spans="1:59" outlineLevel="1" x14ac:dyDescent="0.2">
      <c r="A275" s="170">
        <v>72</v>
      </c>
      <c r="B275" s="171" t="s">
        <v>665</v>
      </c>
      <c r="C275" s="184" t="s">
        <v>666</v>
      </c>
      <c r="D275" s="172" t="s">
        <v>429</v>
      </c>
      <c r="E275" s="173">
        <v>20</v>
      </c>
      <c r="F275" s="174"/>
      <c r="G275" s="175">
        <f>ROUND(E275*F275,2)</f>
        <v>0</v>
      </c>
      <c r="H275" s="157">
        <v>298.91000000000003</v>
      </c>
      <c r="I275" s="156">
        <f>ROUND(E275*H275,2)</f>
        <v>5978.2</v>
      </c>
      <c r="J275" s="157">
        <v>155.59</v>
      </c>
      <c r="K275" s="156">
        <f>ROUND(E275*J275,2)</f>
        <v>3111.8</v>
      </c>
      <c r="L275" s="156">
        <v>15</v>
      </c>
      <c r="M275" s="156">
        <f>G275*(1+L275/100)</f>
        <v>0</v>
      </c>
      <c r="N275" s="156">
        <v>3.4930000000000003E-2</v>
      </c>
      <c r="O275" s="156">
        <f>ROUND(E275*N275,2)</f>
        <v>0.7</v>
      </c>
      <c r="P275" s="156">
        <v>0</v>
      </c>
      <c r="Q275" s="156">
        <f>ROUND(E275*P275,2)</f>
        <v>0</v>
      </c>
      <c r="R275" s="156"/>
      <c r="S275" s="156" t="s">
        <v>381</v>
      </c>
      <c r="T275" s="156" t="s">
        <v>382</v>
      </c>
      <c r="U275" s="156">
        <v>0</v>
      </c>
      <c r="V275" s="156">
        <f>ROUND(E275*U275,2)</f>
        <v>0</v>
      </c>
      <c r="W275" s="156"/>
      <c r="X275" s="156" t="s">
        <v>383</v>
      </c>
      <c r="Y275" s="147"/>
      <c r="Z275" s="147"/>
      <c r="AA275" s="147"/>
      <c r="AB275" s="147"/>
      <c r="AC275" s="147"/>
      <c r="AD275" s="147"/>
      <c r="AE275" s="147"/>
      <c r="AF275" s="147" t="s">
        <v>384</v>
      </c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</row>
    <row r="276" spans="1:59" outlineLevel="1" x14ac:dyDescent="0.2">
      <c r="A276" s="154"/>
      <c r="B276" s="155"/>
      <c r="C276" s="249" t="s">
        <v>654</v>
      </c>
      <c r="D276" s="250"/>
      <c r="E276" s="250"/>
      <c r="F276" s="250"/>
      <c r="G276" s="250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47"/>
      <c r="Z276" s="147"/>
      <c r="AA276" s="147"/>
      <c r="AB276" s="147"/>
      <c r="AC276" s="147"/>
      <c r="AD276" s="147"/>
      <c r="AE276" s="147"/>
      <c r="AF276" s="147" t="s">
        <v>655</v>
      </c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</row>
    <row r="277" spans="1:59" outlineLevel="1" x14ac:dyDescent="0.2">
      <c r="A277" s="154"/>
      <c r="B277" s="155"/>
      <c r="C277" s="185" t="s">
        <v>667</v>
      </c>
      <c r="D277" s="158"/>
      <c r="E277" s="159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47"/>
      <c r="Z277" s="147"/>
      <c r="AA277" s="147"/>
      <c r="AB277" s="147"/>
      <c r="AC277" s="147"/>
      <c r="AD277" s="147"/>
      <c r="AE277" s="147"/>
      <c r="AF277" s="147" t="s">
        <v>386</v>
      </c>
      <c r="AG277" s="147">
        <v>0</v>
      </c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</row>
    <row r="278" spans="1:59" outlineLevel="1" x14ac:dyDescent="0.2">
      <c r="A278" s="154"/>
      <c r="B278" s="155"/>
      <c r="C278" s="185" t="s">
        <v>668</v>
      </c>
      <c r="D278" s="158"/>
      <c r="E278" s="159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47"/>
      <c r="Z278" s="147"/>
      <c r="AA278" s="147"/>
      <c r="AB278" s="147"/>
      <c r="AC278" s="147"/>
      <c r="AD278" s="147"/>
      <c r="AE278" s="147"/>
      <c r="AF278" s="147" t="s">
        <v>386</v>
      </c>
      <c r="AG278" s="147">
        <v>0</v>
      </c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</row>
    <row r="279" spans="1:59" outlineLevel="1" x14ac:dyDescent="0.2">
      <c r="A279" s="154"/>
      <c r="B279" s="155"/>
      <c r="C279" s="185" t="s">
        <v>650</v>
      </c>
      <c r="D279" s="158"/>
      <c r="E279" s="159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47"/>
      <c r="Z279" s="147"/>
      <c r="AA279" s="147"/>
      <c r="AB279" s="147"/>
      <c r="AC279" s="147"/>
      <c r="AD279" s="147"/>
      <c r="AE279" s="147"/>
      <c r="AF279" s="147" t="s">
        <v>386</v>
      </c>
      <c r="AG279" s="147">
        <v>0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</row>
    <row r="280" spans="1:59" outlineLevel="1" x14ac:dyDescent="0.2">
      <c r="A280" s="154"/>
      <c r="B280" s="155"/>
      <c r="C280" s="185" t="s">
        <v>651</v>
      </c>
      <c r="D280" s="158"/>
      <c r="E280" s="159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47"/>
      <c r="Z280" s="147"/>
      <c r="AA280" s="147"/>
      <c r="AB280" s="147"/>
      <c r="AC280" s="147"/>
      <c r="AD280" s="147"/>
      <c r="AE280" s="147"/>
      <c r="AF280" s="147" t="s">
        <v>386</v>
      </c>
      <c r="AG280" s="147">
        <v>0</v>
      </c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</row>
    <row r="281" spans="1:59" outlineLevel="1" x14ac:dyDescent="0.2">
      <c r="A281" s="154"/>
      <c r="B281" s="155"/>
      <c r="C281" s="185" t="s">
        <v>669</v>
      </c>
      <c r="D281" s="158"/>
      <c r="E281" s="159">
        <v>20</v>
      </c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47"/>
      <c r="Z281" s="147"/>
      <c r="AA281" s="147"/>
      <c r="AB281" s="147"/>
      <c r="AC281" s="147"/>
      <c r="AD281" s="147"/>
      <c r="AE281" s="147"/>
      <c r="AF281" s="147" t="s">
        <v>386</v>
      </c>
      <c r="AG281" s="147">
        <v>0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</row>
    <row r="282" spans="1:59" outlineLevel="1" x14ac:dyDescent="0.2">
      <c r="A282" s="170">
        <v>73</v>
      </c>
      <c r="B282" s="171" t="s">
        <v>670</v>
      </c>
      <c r="C282" s="184" t="s">
        <v>671</v>
      </c>
      <c r="D282" s="172" t="s">
        <v>429</v>
      </c>
      <c r="E282" s="173">
        <v>13</v>
      </c>
      <c r="F282" s="174"/>
      <c r="G282" s="175">
        <f>ROUND(E282*F282,2)</f>
        <v>0</v>
      </c>
      <c r="H282" s="157">
        <v>451.48</v>
      </c>
      <c r="I282" s="156">
        <f>ROUND(E282*H282,2)</f>
        <v>5869.24</v>
      </c>
      <c r="J282" s="157">
        <v>221.52</v>
      </c>
      <c r="K282" s="156">
        <f>ROUND(E282*J282,2)</f>
        <v>2879.76</v>
      </c>
      <c r="L282" s="156">
        <v>15</v>
      </c>
      <c r="M282" s="156">
        <f>G282*(1+L282/100)</f>
        <v>0</v>
      </c>
      <c r="N282" s="156">
        <v>5.0770000000000003E-2</v>
      </c>
      <c r="O282" s="156">
        <f>ROUND(E282*N282,2)</f>
        <v>0.66</v>
      </c>
      <c r="P282" s="156">
        <v>0</v>
      </c>
      <c r="Q282" s="156">
        <f>ROUND(E282*P282,2)</f>
        <v>0</v>
      </c>
      <c r="R282" s="156"/>
      <c r="S282" s="156" t="s">
        <v>381</v>
      </c>
      <c r="T282" s="156" t="s">
        <v>382</v>
      </c>
      <c r="U282" s="156">
        <v>0</v>
      </c>
      <c r="V282" s="156">
        <f>ROUND(E282*U282,2)</f>
        <v>0</v>
      </c>
      <c r="W282" s="156"/>
      <c r="X282" s="156" t="s">
        <v>383</v>
      </c>
      <c r="Y282" s="147"/>
      <c r="Z282" s="147"/>
      <c r="AA282" s="147"/>
      <c r="AB282" s="147"/>
      <c r="AC282" s="147"/>
      <c r="AD282" s="147"/>
      <c r="AE282" s="147"/>
      <c r="AF282" s="147" t="s">
        <v>384</v>
      </c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</row>
    <row r="283" spans="1:59" outlineLevel="1" x14ac:dyDescent="0.2">
      <c r="A283" s="154"/>
      <c r="B283" s="155"/>
      <c r="C283" s="249" t="s">
        <v>654</v>
      </c>
      <c r="D283" s="250"/>
      <c r="E283" s="250"/>
      <c r="F283" s="250"/>
      <c r="G283" s="250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47"/>
      <c r="Z283" s="147"/>
      <c r="AA283" s="147"/>
      <c r="AB283" s="147"/>
      <c r="AC283" s="147"/>
      <c r="AD283" s="147"/>
      <c r="AE283" s="147"/>
      <c r="AF283" s="147" t="s">
        <v>655</v>
      </c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</row>
    <row r="284" spans="1:59" outlineLevel="1" x14ac:dyDescent="0.2">
      <c r="A284" s="154"/>
      <c r="B284" s="155"/>
      <c r="C284" s="185" t="s">
        <v>656</v>
      </c>
      <c r="D284" s="158"/>
      <c r="E284" s="159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47"/>
      <c r="Z284" s="147"/>
      <c r="AA284" s="147"/>
      <c r="AB284" s="147"/>
      <c r="AC284" s="147"/>
      <c r="AD284" s="147"/>
      <c r="AE284" s="147"/>
      <c r="AF284" s="147" t="s">
        <v>386</v>
      </c>
      <c r="AG284" s="147">
        <v>0</v>
      </c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</row>
    <row r="285" spans="1:59" outlineLevel="1" x14ac:dyDescent="0.2">
      <c r="A285" s="154"/>
      <c r="B285" s="155"/>
      <c r="C285" s="185" t="s">
        <v>657</v>
      </c>
      <c r="D285" s="158"/>
      <c r="E285" s="159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47"/>
      <c r="Z285" s="147"/>
      <c r="AA285" s="147"/>
      <c r="AB285" s="147"/>
      <c r="AC285" s="147"/>
      <c r="AD285" s="147"/>
      <c r="AE285" s="147"/>
      <c r="AF285" s="147" t="s">
        <v>386</v>
      </c>
      <c r="AG285" s="147">
        <v>0</v>
      </c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</row>
    <row r="286" spans="1:59" outlineLevel="1" x14ac:dyDescent="0.2">
      <c r="A286" s="154"/>
      <c r="B286" s="155"/>
      <c r="C286" s="185" t="s">
        <v>658</v>
      </c>
      <c r="D286" s="158"/>
      <c r="E286" s="159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47"/>
      <c r="Z286" s="147"/>
      <c r="AA286" s="147"/>
      <c r="AB286" s="147"/>
      <c r="AC286" s="147"/>
      <c r="AD286" s="147"/>
      <c r="AE286" s="147"/>
      <c r="AF286" s="147" t="s">
        <v>386</v>
      </c>
      <c r="AG286" s="147">
        <v>0</v>
      </c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</row>
    <row r="287" spans="1:59" outlineLevel="1" x14ac:dyDescent="0.2">
      <c r="A287" s="154"/>
      <c r="B287" s="155"/>
      <c r="C287" s="185" t="s">
        <v>659</v>
      </c>
      <c r="D287" s="158"/>
      <c r="E287" s="159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47"/>
      <c r="Z287" s="147"/>
      <c r="AA287" s="147"/>
      <c r="AB287" s="147"/>
      <c r="AC287" s="147"/>
      <c r="AD287" s="147"/>
      <c r="AE287" s="147"/>
      <c r="AF287" s="147" t="s">
        <v>386</v>
      </c>
      <c r="AG287" s="147">
        <v>0</v>
      </c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</row>
    <row r="288" spans="1:59" outlineLevel="1" x14ac:dyDescent="0.2">
      <c r="A288" s="154"/>
      <c r="B288" s="155"/>
      <c r="C288" s="185" t="s">
        <v>243</v>
      </c>
      <c r="D288" s="158"/>
      <c r="E288" s="159">
        <v>13</v>
      </c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47"/>
      <c r="Z288" s="147"/>
      <c r="AA288" s="147"/>
      <c r="AB288" s="147"/>
      <c r="AC288" s="147"/>
      <c r="AD288" s="147"/>
      <c r="AE288" s="147"/>
      <c r="AF288" s="147" t="s">
        <v>386</v>
      </c>
      <c r="AG288" s="147">
        <v>0</v>
      </c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</row>
    <row r="289" spans="1:59" outlineLevel="1" x14ac:dyDescent="0.2">
      <c r="A289" s="170">
        <v>74</v>
      </c>
      <c r="B289" s="171" t="s">
        <v>672</v>
      </c>
      <c r="C289" s="184" t="s">
        <v>673</v>
      </c>
      <c r="D289" s="172" t="s">
        <v>406</v>
      </c>
      <c r="E289" s="173">
        <v>66.56</v>
      </c>
      <c r="F289" s="174"/>
      <c r="G289" s="175">
        <f>ROUND(E289*F289,2)</f>
        <v>0</v>
      </c>
      <c r="H289" s="157">
        <v>3294.44</v>
      </c>
      <c r="I289" s="156">
        <f>ROUND(E289*H289,2)</f>
        <v>219277.93</v>
      </c>
      <c r="J289" s="157">
        <v>1070.56</v>
      </c>
      <c r="K289" s="156">
        <f>ROUND(E289*J289,2)</f>
        <v>71256.47</v>
      </c>
      <c r="L289" s="156">
        <v>15</v>
      </c>
      <c r="M289" s="156">
        <f>G289*(1+L289/100)</f>
        <v>0</v>
      </c>
      <c r="N289" s="156">
        <v>2.53999</v>
      </c>
      <c r="O289" s="156">
        <f>ROUND(E289*N289,2)</f>
        <v>169.06</v>
      </c>
      <c r="P289" s="156">
        <v>0</v>
      </c>
      <c r="Q289" s="156">
        <f>ROUND(E289*P289,2)</f>
        <v>0</v>
      </c>
      <c r="R289" s="156"/>
      <c r="S289" s="156" t="s">
        <v>381</v>
      </c>
      <c r="T289" s="156" t="s">
        <v>382</v>
      </c>
      <c r="U289" s="156">
        <v>0</v>
      </c>
      <c r="V289" s="156">
        <f>ROUND(E289*U289,2)</f>
        <v>0</v>
      </c>
      <c r="W289" s="156"/>
      <c r="X289" s="156" t="s">
        <v>383</v>
      </c>
      <c r="Y289" s="147"/>
      <c r="Z289" s="147"/>
      <c r="AA289" s="147"/>
      <c r="AB289" s="147"/>
      <c r="AC289" s="147"/>
      <c r="AD289" s="147"/>
      <c r="AE289" s="147"/>
      <c r="AF289" s="147" t="s">
        <v>384</v>
      </c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</row>
    <row r="290" spans="1:59" outlineLevel="1" x14ac:dyDescent="0.2">
      <c r="A290" s="154"/>
      <c r="B290" s="155"/>
      <c r="C290" s="185" t="s">
        <v>674</v>
      </c>
      <c r="D290" s="158"/>
      <c r="E290" s="159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47"/>
      <c r="Z290" s="147"/>
      <c r="AA290" s="147"/>
      <c r="AB290" s="147"/>
      <c r="AC290" s="147"/>
      <c r="AD290" s="147"/>
      <c r="AE290" s="147"/>
      <c r="AF290" s="147" t="s">
        <v>386</v>
      </c>
      <c r="AG290" s="147">
        <v>0</v>
      </c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</row>
    <row r="291" spans="1:59" outlineLevel="1" x14ac:dyDescent="0.2">
      <c r="A291" s="154"/>
      <c r="B291" s="155"/>
      <c r="C291" s="185" t="s">
        <v>675</v>
      </c>
      <c r="D291" s="158"/>
      <c r="E291" s="159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47"/>
      <c r="Z291" s="147"/>
      <c r="AA291" s="147"/>
      <c r="AB291" s="147"/>
      <c r="AC291" s="147"/>
      <c r="AD291" s="147"/>
      <c r="AE291" s="147"/>
      <c r="AF291" s="147" t="s">
        <v>386</v>
      </c>
      <c r="AG291" s="147">
        <v>0</v>
      </c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</row>
    <row r="292" spans="1:59" outlineLevel="1" x14ac:dyDescent="0.2">
      <c r="A292" s="154"/>
      <c r="B292" s="155"/>
      <c r="C292" s="185" t="s">
        <v>676</v>
      </c>
      <c r="D292" s="158"/>
      <c r="E292" s="159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47"/>
      <c r="Z292" s="147"/>
      <c r="AA292" s="147"/>
      <c r="AB292" s="147"/>
      <c r="AC292" s="147"/>
      <c r="AD292" s="147"/>
      <c r="AE292" s="147"/>
      <c r="AF292" s="147" t="s">
        <v>386</v>
      </c>
      <c r="AG292" s="147">
        <v>0</v>
      </c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</row>
    <row r="293" spans="1:59" outlineLevel="1" x14ac:dyDescent="0.2">
      <c r="A293" s="154"/>
      <c r="B293" s="155"/>
      <c r="C293" s="185" t="s">
        <v>677</v>
      </c>
      <c r="D293" s="158"/>
      <c r="E293" s="159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47"/>
      <c r="Z293" s="147"/>
      <c r="AA293" s="147"/>
      <c r="AB293" s="147"/>
      <c r="AC293" s="147"/>
      <c r="AD293" s="147"/>
      <c r="AE293" s="147"/>
      <c r="AF293" s="147" t="s">
        <v>386</v>
      </c>
      <c r="AG293" s="147">
        <v>0</v>
      </c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</row>
    <row r="294" spans="1:59" outlineLevel="1" x14ac:dyDescent="0.2">
      <c r="A294" s="154"/>
      <c r="B294" s="155"/>
      <c r="C294" s="185" t="s">
        <v>678</v>
      </c>
      <c r="D294" s="158"/>
      <c r="E294" s="159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47"/>
      <c r="Z294" s="147"/>
      <c r="AA294" s="147"/>
      <c r="AB294" s="147"/>
      <c r="AC294" s="147"/>
      <c r="AD294" s="147"/>
      <c r="AE294" s="147"/>
      <c r="AF294" s="147" t="s">
        <v>386</v>
      </c>
      <c r="AG294" s="147">
        <v>0</v>
      </c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</row>
    <row r="295" spans="1:59" outlineLevel="1" x14ac:dyDescent="0.2">
      <c r="A295" s="154"/>
      <c r="B295" s="155"/>
      <c r="C295" s="185" t="s">
        <v>679</v>
      </c>
      <c r="D295" s="158"/>
      <c r="E295" s="159">
        <v>66.56</v>
      </c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47"/>
      <c r="Z295" s="147"/>
      <c r="AA295" s="147"/>
      <c r="AB295" s="147"/>
      <c r="AC295" s="147"/>
      <c r="AD295" s="147"/>
      <c r="AE295" s="147"/>
      <c r="AF295" s="147" t="s">
        <v>386</v>
      </c>
      <c r="AG295" s="147">
        <v>0</v>
      </c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</row>
    <row r="296" spans="1:59" outlineLevel="1" x14ac:dyDescent="0.2">
      <c r="A296" s="170">
        <v>75</v>
      </c>
      <c r="B296" s="171" t="s">
        <v>680</v>
      </c>
      <c r="C296" s="184" t="s">
        <v>681</v>
      </c>
      <c r="D296" s="172" t="s">
        <v>380</v>
      </c>
      <c r="E296" s="173">
        <v>665.6</v>
      </c>
      <c r="F296" s="174"/>
      <c r="G296" s="175">
        <f>ROUND(E296*F296,2)</f>
        <v>0</v>
      </c>
      <c r="H296" s="157">
        <v>263.94</v>
      </c>
      <c r="I296" s="156">
        <f>ROUND(E296*H296,2)</f>
        <v>175678.46</v>
      </c>
      <c r="J296" s="157">
        <v>294.06</v>
      </c>
      <c r="K296" s="156">
        <f>ROUND(E296*J296,2)</f>
        <v>195726.34</v>
      </c>
      <c r="L296" s="156">
        <v>15</v>
      </c>
      <c r="M296" s="156">
        <f>G296*(1+L296/100)</f>
        <v>0</v>
      </c>
      <c r="N296" s="156">
        <v>3.8080000000000003E-2</v>
      </c>
      <c r="O296" s="156">
        <f>ROUND(E296*N296,2)</f>
        <v>25.35</v>
      </c>
      <c r="P296" s="156">
        <v>0</v>
      </c>
      <c r="Q296" s="156">
        <f>ROUND(E296*P296,2)</f>
        <v>0</v>
      </c>
      <c r="R296" s="156"/>
      <c r="S296" s="156" t="s">
        <v>381</v>
      </c>
      <c r="T296" s="156" t="s">
        <v>382</v>
      </c>
      <c r="U296" s="156">
        <v>0</v>
      </c>
      <c r="V296" s="156">
        <f>ROUND(E296*U296,2)</f>
        <v>0</v>
      </c>
      <c r="W296" s="156"/>
      <c r="X296" s="156" t="s">
        <v>383</v>
      </c>
      <c r="Y296" s="147"/>
      <c r="Z296" s="147"/>
      <c r="AA296" s="147"/>
      <c r="AB296" s="147"/>
      <c r="AC296" s="147"/>
      <c r="AD296" s="147"/>
      <c r="AE296" s="147"/>
      <c r="AF296" s="147" t="s">
        <v>384</v>
      </c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</row>
    <row r="297" spans="1:59" outlineLevel="1" x14ac:dyDescent="0.2">
      <c r="A297" s="154"/>
      <c r="B297" s="155"/>
      <c r="C297" s="185" t="s">
        <v>674</v>
      </c>
      <c r="D297" s="158"/>
      <c r="E297" s="159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47"/>
      <c r="Z297" s="147"/>
      <c r="AA297" s="147"/>
      <c r="AB297" s="147"/>
      <c r="AC297" s="147"/>
      <c r="AD297" s="147"/>
      <c r="AE297" s="147"/>
      <c r="AF297" s="147" t="s">
        <v>386</v>
      </c>
      <c r="AG297" s="147">
        <v>0</v>
      </c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</row>
    <row r="298" spans="1:59" outlineLevel="1" x14ac:dyDescent="0.2">
      <c r="A298" s="154"/>
      <c r="B298" s="155"/>
      <c r="C298" s="185" t="s">
        <v>682</v>
      </c>
      <c r="D298" s="158"/>
      <c r="E298" s="159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47"/>
      <c r="Z298" s="147"/>
      <c r="AA298" s="147"/>
      <c r="AB298" s="147"/>
      <c r="AC298" s="147"/>
      <c r="AD298" s="147"/>
      <c r="AE298" s="147"/>
      <c r="AF298" s="147" t="s">
        <v>386</v>
      </c>
      <c r="AG298" s="147">
        <v>0</v>
      </c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</row>
    <row r="299" spans="1:59" outlineLevel="1" x14ac:dyDescent="0.2">
      <c r="A299" s="154"/>
      <c r="B299" s="155"/>
      <c r="C299" s="185" t="s">
        <v>683</v>
      </c>
      <c r="D299" s="158"/>
      <c r="E299" s="159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47"/>
      <c r="Z299" s="147"/>
      <c r="AA299" s="147"/>
      <c r="AB299" s="147"/>
      <c r="AC299" s="147"/>
      <c r="AD299" s="147"/>
      <c r="AE299" s="147"/>
      <c r="AF299" s="147" t="s">
        <v>386</v>
      </c>
      <c r="AG299" s="147">
        <v>0</v>
      </c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</row>
    <row r="300" spans="1:59" outlineLevel="1" x14ac:dyDescent="0.2">
      <c r="A300" s="154"/>
      <c r="B300" s="155"/>
      <c r="C300" s="185" t="s">
        <v>684</v>
      </c>
      <c r="D300" s="158"/>
      <c r="E300" s="159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47"/>
      <c r="Z300" s="147"/>
      <c r="AA300" s="147"/>
      <c r="AB300" s="147"/>
      <c r="AC300" s="147"/>
      <c r="AD300" s="147"/>
      <c r="AE300" s="147"/>
      <c r="AF300" s="147" t="s">
        <v>386</v>
      </c>
      <c r="AG300" s="147">
        <v>0</v>
      </c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</row>
    <row r="301" spans="1:59" outlineLevel="1" x14ac:dyDescent="0.2">
      <c r="A301" s="154"/>
      <c r="B301" s="155"/>
      <c r="C301" s="185" t="s">
        <v>685</v>
      </c>
      <c r="D301" s="158"/>
      <c r="E301" s="159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47"/>
      <c r="Z301" s="147"/>
      <c r="AA301" s="147"/>
      <c r="AB301" s="147"/>
      <c r="AC301" s="147"/>
      <c r="AD301" s="147"/>
      <c r="AE301" s="147"/>
      <c r="AF301" s="147" t="s">
        <v>386</v>
      </c>
      <c r="AG301" s="147">
        <v>0</v>
      </c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</row>
    <row r="302" spans="1:59" outlineLevel="1" x14ac:dyDescent="0.2">
      <c r="A302" s="154"/>
      <c r="B302" s="155"/>
      <c r="C302" s="185" t="s">
        <v>686</v>
      </c>
      <c r="D302" s="158"/>
      <c r="E302" s="159">
        <v>665.6</v>
      </c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47"/>
      <c r="Z302" s="147"/>
      <c r="AA302" s="147"/>
      <c r="AB302" s="147"/>
      <c r="AC302" s="147"/>
      <c r="AD302" s="147"/>
      <c r="AE302" s="147"/>
      <c r="AF302" s="147" t="s">
        <v>386</v>
      </c>
      <c r="AG302" s="147">
        <v>0</v>
      </c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</row>
    <row r="303" spans="1:59" ht="22.5" outlineLevel="1" x14ac:dyDescent="0.2">
      <c r="A303" s="176">
        <v>76</v>
      </c>
      <c r="B303" s="177" t="s">
        <v>687</v>
      </c>
      <c r="C303" s="186" t="s">
        <v>688</v>
      </c>
      <c r="D303" s="178" t="s">
        <v>380</v>
      </c>
      <c r="E303" s="179">
        <v>665.6</v>
      </c>
      <c r="F303" s="174"/>
      <c r="G303" s="181">
        <f>ROUND(E303*F303,2)</f>
        <v>0</v>
      </c>
      <c r="H303" s="157">
        <v>0</v>
      </c>
      <c r="I303" s="156">
        <f>ROUND(E303*H303,2)</f>
        <v>0</v>
      </c>
      <c r="J303" s="157">
        <v>118.5</v>
      </c>
      <c r="K303" s="156">
        <f>ROUND(E303*J303,2)</f>
        <v>78873.600000000006</v>
      </c>
      <c r="L303" s="156">
        <v>15</v>
      </c>
      <c r="M303" s="156">
        <f>G303*(1+L303/100)</f>
        <v>0</v>
      </c>
      <c r="N303" s="156">
        <v>0</v>
      </c>
      <c r="O303" s="156">
        <f>ROUND(E303*N303,2)</f>
        <v>0</v>
      </c>
      <c r="P303" s="156">
        <v>0</v>
      </c>
      <c r="Q303" s="156">
        <f>ROUND(E303*P303,2)</f>
        <v>0</v>
      </c>
      <c r="R303" s="156"/>
      <c r="S303" s="156" t="s">
        <v>381</v>
      </c>
      <c r="T303" s="156" t="s">
        <v>382</v>
      </c>
      <c r="U303" s="156">
        <v>0</v>
      </c>
      <c r="V303" s="156">
        <f>ROUND(E303*U303,2)</f>
        <v>0</v>
      </c>
      <c r="W303" s="156"/>
      <c r="X303" s="156" t="s">
        <v>383</v>
      </c>
      <c r="Y303" s="147"/>
      <c r="Z303" s="147"/>
      <c r="AA303" s="147"/>
      <c r="AB303" s="147"/>
      <c r="AC303" s="147"/>
      <c r="AD303" s="147"/>
      <c r="AE303" s="147"/>
      <c r="AF303" s="147" t="s">
        <v>384</v>
      </c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</row>
    <row r="304" spans="1:59" outlineLevel="1" x14ac:dyDescent="0.2">
      <c r="A304" s="170">
        <v>77</v>
      </c>
      <c r="B304" s="171" t="s">
        <v>689</v>
      </c>
      <c r="C304" s="184" t="s">
        <v>690</v>
      </c>
      <c r="D304" s="172" t="s">
        <v>413</v>
      </c>
      <c r="E304" s="173">
        <v>9.984</v>
      </c>
      <c r="F304" s="174"/>
      <c r="G304" s="175">
        <f>ROUND(E304*F304,2)</f>
        <v>0</v>
      </c>
      <c r="H304" s="157">
        <v>26290.17</v>
      </c>
      <c r="I304" s="156">
        <f>ROUND(E304*H304,2)</f>
        <v>262481.06</v>
      </c>
      <c r="J304" s="157">
        <v>15429.83</v>
      </c>
      <c r="K304" s="156">
        <f>ROUND(E304*J304,2)</f>
        <v>154051.42000000001</v>
      </c>
      <c r="L304" s="156">
        <v>15</v>
      </c>
      <c r="M304" s="156">
        <f>G304*(1+L304/100)</f>
        <v>0</v>
      </c>
      <c r="N304" s="156">
        <v>1.02396</v>
      </c>
      <c r="O304" s="156">
        <f>ROUND(E304*N304,2)</f>
        <v>10.220000000000001</v>
      </c>
      <c r="P304" s="156">
        <v>0</v>
      </c>
      <c r="Q304" s="156">
        <f>ROUND(E304*P304,2)</f>
        <v>0</v>
      </c>
      <c r="R304" s="156"/>
      <c r="S304" s="156" t="s">
        <v>381</v>
      </c>
      <c r="T304" s="156" t="s">
        <v>382</v>
      </c>
      <c r="U304" s="156">
        <v>0</v>
      </c>
      <c r="V304" s="156">
        <f>ROUND(E304*U304,2)</f>
        <v>0</v>
      </c>
      <c r="W304" s="156"/>
      <c r="X304" s="156" t="s">
        <v>383</v>
      </c>
      <c r="Y304" s="147"/>
      <c r="Z304" s="147"/>
      <c r="AA304" s="147"/>
      <c r="AB304" s="147"/>
      <c r="AC304" s="147"/>
      <c r="AD304" s="147"/>
      <c r="AE304" s="147"/>
      <c r="AF304" s="147" t="s">
        <v>384</v>
      </c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</row>
    <row r="305" spans="1:59" outlineLevel="1" x14ac:dyDescent="0.2">
      <c r="A305" s="154"/>
      <c r="B305" s="155"/>
      <c r="C305" s="185" t="s">
        <v>4379</v>
      </c>
      <c r="D305" s="158"/>
      <c r="E305" s="159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47"/>
      <c r="Z305" s="147"/>
      <c r="AA305" s="147"/>
      <c r="AB305" s="147"/>
      <c r="AC305" s="147"/>
      <c r="AD305" s="147"/>
      <c r="AE305" s="147"/>
      <c r="AF305" s="147" t="s">
        <v>386</v>
      </c>
      <c r="AG305" s="147">
        <v>0</v>
      </c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</row>
    <row r="306" spans="1:59" outlineLevel="1" x14ac:dyDescent="0.2">
      <c r="A306" s="154"/>
      <c r="B306" s="155"/>
      <c r="C306" s="185">
        <v>9.984</v>
      </c>
      <c r="D306" s="158"/>
      <c r="E306" s="159">
        <v>9.984</v>
      </c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47"/>
      <c r="Z306" s="147"/>
      <c r="AA306" s="147"/>
      <c r="AB306" s="147"/>
      <c r="AC306" s="147"/>
      <c r="AD306" s="147"/>
      <c r="AE306" s="147"/>
      <c r="AF306" s="147" t="s">
        <v>386</v>
      </c>
      <c r="AG306" s="147">
        <v>0</v>
      </c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</row>
    <row r="307" spans="1:59" outlineLevel="1" x14ac:dyDescent="0.2">
      <c r="A307" s="170">
        <v>78</v>
      </c>
      <c r="B307" s="171" t="s">
        <v>691</v>
      </c>
      <c r="C307" s="184" t="s">
        <v>692</v>
      </c>
      <c r="D307" s="172" t="s">
        <v>380</v>
      </c>
      <c r="E307" s="173">
        <v>818.399</v>
      </c>
      <c r="F307" s="174"/>
      <c r="G307" s="175">
        <f>ROUND(E307*F307,2)</f>
        <v>0</v>
      </c>
      <c r="H307" s="157">
        <v>490.43</v>
      </c>
      <c r="I307" s="156">
        <f>ROUND(E307*H307,2)</f>
        <v>401367.42</v>
      </c>
      <c r="J307" s="157">
        <v>243.57</v>
      </c>
      <c r="K307" s="156">
        <f>ROUND(E307*J307,2)</f>
        <v>199337.44</v>
      </c>
      <c r="L307" s="156">
        <v>15</v>
      </c>
      <c r="M307" s="156">
        <f>G307*(1+L307/100)</f>
        <v>0</v>
      </c>
      <c r="N307" s="156">
        <v>7.4709999999999999E-2</v>
      </c>
      <c r="O307" s="156">
        <f>ROUND(E307*N307,2)</f>
        <v>61.14</v>
      </c>
      <c r="P307" s="156">
        <v>0</v>
      </c>
      <c r="Q307" s="156">
        <f>ROUND(E307*P307,2)</f>
        <v>0</v>
      </c>
      <c r="R307" s="156"/>
      <c r="S307" s="156" t="s">
        <v>381</v>
      </c>
      <c r="T307" s="156" t="s">
        <v>382</v>
      </c>
      <c r="U307" s="156">
        <v>0</v>
      </c>
      <c r="V307" s="156">
        <f>ROUND(E307*U307,2)</f>
        <v>0</v>
      </c>
      <c r="W307" s="156"/>
      <c r="X307" s="156" t="s">
        <v>383</v>
      </c>
      <c r="Y307" s="147"/>
      <c r="Z307" s="147"/>
      <c r="AA307" s="147"/>
      <c r="AB307" s="147"/>
      <c r="AC307" s="147"/>
      <c r="AD307" s="147"/>
      <c r="AE307" s="147"/>
      <c r="AF307" s="147" t="s">
        <v>384</v>
      </c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</row>
    <row r="308" spans="1:59" outlineLevel="1" x14ac:dyDescent="0.2">
      <c r="A308" s="154"/>
      <c r="B308" s="155"/>
      <c r="C308" s="185" t="s">
        <v>693</v>
      </c>
      <c r="D308" s="158"/>
      <c r="E308" s="159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47"/>
      <c r="Z308" s="147"/>
      <c r="AA308" s="147"/>
      <c r="AB308" s="147"/>
      <c r="AC308" s="147"/>
      <c r="AD308" s="147"/>
      <c r="AE308" s="147"/>
      <c r="AF308" s="147" t="s">
        <v>386</v>
      </c>
      <c r="AG308" s="147">
        <v>0</v>
      </c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</row>
    <row r="309" spans="1:59" outlineLevel="1" x14ac:dyDescent="0.2">
      <c r="A309" s="154"/>
      <c r="B309" s="155"/>
      <c r="C309" s="185" t="s">
        <v>694</v>
      </c>
      <c r="D309" s="158"/>
      <c r="E309" s="159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47"/>
      <c r="Z309" s="147"/>
      <c r="AA309" s="147"/>
      <c r="AB309" s="147"/>
      <c r="AC309" s="147"/>
      <c r="AD309" s="147"/>
      <c r="AE309" s="147"/>
      <c r="AF309" s="147" t="s">
        <v>386</v>
      </c>
      <c r="AG309" s="147">
        <v>0</v>
      </c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</row>
    <row r="310" spans="1:59" outlineLevel="1" x14ac:dyDescent="0.2">
      <c r="A310" s="154"/>
      <c r="B310" s="155"/>
      <c r="C310" s="185" t="s">
        <v>695</v>
      </c>
      <c r="D310" s="158"/>
      <c r="E310" s="159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47"/>
      <c r="Z310" s="147"/>
      <c r="AA310" s="147"/>
      <c r="AB310" s="147"/>
      <c r="AC310" s="147"/>
      <c r="AD310" s="147"/>
      <c r="AE310" s="147"/>
      <c r="AF310" s="147" t="s">
        <v>386</v>
      </c>
      <c r="AG310" s="147">
        <v>0</v>
      </c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</row>
    <row r="311" spans="1:59" ht="33.75" outlineLevel="1" x14ac:dyDescent="0.2">
      <c r="A311" s="154"/>
      <c r="B311" s="155"/>
      <c r="C311" s="185" t="s">
        <v>696</v>
      </c>
      <c r="D311" s="158"/>
      <c r="E311" s="159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47"/>
      <c r="Z311" s="147"/>
      <c r="AA311" s="147"/>
      <c r="AB311" s="147"/>
      <c r="AC311" s="147"/>
      <c r="AD311" s="147"/>
      <c r="AE311" s="147"/>
      <c r="AF311" s="147" t="s">
        <v>386</v>
      </c>
      <c r="AG311" s="147">
        <v>0</v>
      </c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</row>
    <row r="312" spans="1:59" ht="22.5" outlineLevel="1" x14ac:dyDescent="0.2">
      <c r="A312" s="154"/>
      <c r="B312" s="155"/>
      <c r="C312" s="185" t="s">
        <v>697</v>
      </c>
      <c r="D312" s="158"/>
      <c r="E312" s="159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47"/>
      <c r="Z312" s="147"/>
      <c r="AA312" s="147"/>
      <c r="AB312" s="147"/>
      <c r="AC312" s="147"/>
      <c r="AD312" s="147"/>
      <c r="AE312" s="147"/>
      <c r="AF312" s="147" t="s">
        <v>386</v>
      </c>
      <c r="AG312" s="147">
        <v>0</v>
      </c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</row>
    <row r="313" spans="1:59" outlineLevel="1" x14ac:dyDescent="0.2">
      <c r="A313" s="154"/>
      <c r="B313" s="155"/>
      <c r="C313" s="185" t="s">
        <v>698</v>
      </c>
      <c r="D313" s="158"/>
      <c r="E313" s="159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47"/>
      <c r="Z313" s="147"/>
      <c r="AA313" s="147"/>
      <c r="AB313" s="147"/>
      <c r="AC313" s="147"/>
      <c r="AD313" s="147"/>
      <c r="AE313" s="147"/>
      <c r="AF313" s="147" t="s">
        <v>386</v>
      </c>
      <c r="AG313" s="147">
        <v>0</v>
      </c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</row>
    <row r="314" spans="1:59" outlineLevel="1" x14ac:dyDescent="0.2">
      <c r="A314" s="154"/>
      <c r="B314" s="155"/>
      <c r="C314" s="185" t="s">
        <v>699</v>
      </c>
      <c r="D314" s="158"/>
      <c r="E314" s="159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47"/>
      <c r="Z314" s="147"/>
      <c r="AA314" s="147"/>
      <c r="AB314" s="147"/>
      <c r="AC314" s="147"/>
      <c r="AD314" s="147"/>
      <c r="AE314" s="147"/>
      <c r="AF314" s="147" t="s">
        <v>386</v>
      </c>
      <c r="AG314" s="147">
        <v>0</v>
      </c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</row>
    <row r="315" spans="1:59" outlineLevel="1" x14ac:dyDescent="0.2">
      <c r="A315" s="154"/>
      <c r="B315" s="155"/>
      <c r="C315" s="185" t="s">
        <v>700</v>
      </c>
      <c r="D315" s="158"/>
      <c r="E315" s="159">
        <v>818.4</v>
      </c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47"/>
      <c r="Z315" s="147"/>
      <c r="AA315" s="147"/>
      <c r="AB315" s="147"/>
      <c r="AC315" s="147"/>
      <c r="AD315" s="147"/>
      <c r="AE315" s="147"/>
      <c r="AF315" s="147" t="s">
        <v>386</v>
      </c>
      <c r="AG315" s="147">
        <v>0</v>
      </c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</row>
    <row r="316" spans="1:59" outlineLevel="1" x14ac:dyDescent="0.2">
      <c r="A316" s="170">
        <v>79</v>
      </c>
      <c r="B316" s="171" t="s">
        <v>701</v>
      </c>
      <c r="C316" s="184" t="s">
        <v>702</v>
      </c>
      <c r="D316" s="172" t="s">
        <v>380</v>
      </c>
      <c r="E316" s="173">
        <v>787.90300000000002</v>
      </c>
      <c r="F316" s="174"/>
      <c r="G316" s="175">
        <f>ROUND(E316*F316,2)</f>
        <v>0</v>
      </c>
      <c r="H316" s="157">
        <v>740.36</v>
      </c>
      <c r="I316" s="156">
        <f>ROUND(E316*H316,2)</f>
        <v>583331.87</v>
      </c>
      <c r="J316" s="157">
        <v>255.64</v>
      </c>
      <c r="K316" s="156">
        <f>ROUND(E316*J316,2)</f>
        <v>201419.51999999999</v>
      </c>
      <c r="L316" s="156">
        <v>15</v>
      </c>
      <c r="M316" s="156">
        <f>G316*(1+L316/100)</f>
        <v>0</v>
      </c>
      <c r="N316" s="156">
        <v>0.11219</v>
      </c>
      <c r="O316" s="156">
        <f>ROUND(E316*N316,2)</f>
        <v>88.39</v>
      </c>
      <c r="P316" s="156">
        <v>0</v>
      </c>
      <c r="Q316" s="156">
        <f>ROUND(E316*P316,2)</f>
        <v>0</v>
      </c>
      <c r="R316" s="156"/>
      <c r="S316" s="156" t="s">
        <v>381</v>
      </c>
      <c r="T316" s="156" t="s">
        <v>382</v>
      </c>
      <c r="U316" s="156">
        <v>0</v>
      </c>
      <c r="V316" s="156">
        <f>ROUND(E316*U316,2)</f>
        <v>0</v>
      </c>
      <c r="W316" s="156"/>
      <c r="X316" s="156" t="s">
        <v>383</v>
      </c>
      <c r="Y316" s="147"/>
      <c r="Z316" s="147"/>
      <c r="AA316" s="147"/>
      <c r="AB316" s="147"/>
      <c r="AC316" s="147"/>
      <c r="AD316" s="147"/>
      <c r="AE316" s="147"/>
      <c r="AF316" s="147" t="s">
        <v>384</v>
      </c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</row>
    <row r="317" spans="1:59" outlineLevel="1" x14ac:dyDescent="0.2">
      <c r="A317" s="154"/>
      <c r="B317" s="155"/>
      <c r="C317" s="185" t="s">
        <v>703</v>
      </c>
      <c r="D317" s="158"/>
      <c r="E317" s="159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47"/>
      <c r="Z317" s="147"/>
      <c r="AA317" s="147"/>
      <c r="AB317" s="147"/>
      <c r="AC317" s="147"/>
      <c r="AD317" s="147"/>
      <c r="AE317" s="147"/>
      <c r="AF317" s="147" t="s">
        <v>386</v>
      </c>
      <c r="AG317" s="147">
        <v>0</v>
      </c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</row>
    <row r="318" spans="1:59" outlineLevel="1" x14ac:dyDescent="0.2">
      <c r="A318" s="154"/>
      <c r="B318" s="155"/>
      <c r="C318" s="185" t="s">
        <v>704</v>
      </c>
      <c r="D318" s="158"/>
      <c r="E318" s="159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47"/>
      <c r="Z318" s="147"/>
      <c r="AA318" s="147"/>
      <c r="AB318" s="147"/>
      <c r="AC318" s="147"/>
      <c r="AD318" s="147"/>
      <c r="AE318" s="147"/>
      <c r="AF318" s="147" t="s">
        <v>386</v>
      </c>
      <c r="AG318" s="147">
        <v>0</v>
      </c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</row>
    <row r="319" spans="1:59" ht="33.75" outlineLevel="1" x14ac:dyDescent="0.2">
      <c r="A319" s="154"/>
      <c r="B319" s="155"/>
      <c r="C319" s="185" t="s">
        <v>705</v>
      </c>
      <c r="D319" s="158"/>
      <c r="E319" s="159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47"/>
      <c r="Z319" s="147"/>
      <c r="AA319" s="147"/>
      <c r="AB319" s="147"/>
      <c r="AC319" s="147"/>
      <c r="AD319" s="147"/>
      <c r="AE319" s="147"/>
      <c r="AF319" s="147" t="s">
        <v>386</v>
      </c>
      <c r="AG319" s="147">
        <v>0</v>
      </c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</row>
    <row r="320" spans="1:59" outlineLevel="1" x14ac:dyDescent="0.2">
      <c r="A320" s="154"/>
      <c r="B320" s="155"/>
      <c r="C320" s="185" t="s">
        <v>706</v>
      </c>
      <c r="D320" s="158"/>
      <c r="E320" s="159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47"/>
      <c r="Z320" s="147"/>
      <c r="AA320" s="147"/>
      <c r="AB320" s="147"/>
      <c r="AC320" s="147"/>
      <c r="AD320" s="147"/>
      <c r="AE320" s="147"/>
      <c r="AF320" s="147" t="s">
        <v>386</v>
      </c>
      <c r="AG320" s="147">
        <v>0</v>
      </c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</row>
    <row r="321" spans="1:59" outlineLevel="1" x14ac:dyDescent="0.2">
      <c r="A321" s="154"/>
      <c r="B321" s="155"/>
      <c r="C321" s="185" t="s">
        <v>707</v>
      </c>
      <c r="D321" s="158"/>
      <c r="E321" s="159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47"/>
      <c r="Z321" s="147"/>
      <c r="AA321" s="147"/>
      <c r="AB321" s="147"/>
      <c r="AC321" s="147"/>
      <c r="AD321" s="147"/>
      <c r="AE321" s="147"/>
      <c r="AF321" s="147" t="s">
        <v>386</v>
      </c>
      <c r="AG321" s="147">
        <v>0</v>
      </c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</row>
    <row r="322" spans="1:59" outlineLevel="1" x14ac:dyDescent="0.2">
      <c r="A322" s="154"/>
      <c r="B322" s="155"/>
      <c r="C322" s="185" t="s">
        <v>708</v>
      </c>
      <c r="D322" s="158"/>
      <c r="E322" s="159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47"/>
      <c r="Z322" s="147"/>
      <c r="AA322" s="147"/>
      <c r="AB322" s="147"/>
      <c r="AC322" s="147"/>
      <c r="AD322" s="147"/>
      <c r="AE322" s="147"/>
      <c r="AF322" s="147" t="s">
        <v>386</v>
      </c>
      <c r="AG322" s="147">
        <v>0</v>
      </c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</row>
    <row r="323" spans="1:59" ht="22.5" outlineLevel="1" x14ac:dyDescent="0.2">
      <c r="A323" s="154"/>
      <c r="B323" s="155"/>
      <c r="C323" s="185" t="s">
        <v>709</v>
      </c>
      <c r="D323" s="158"/>
      <c r="E323" s="159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47"/>
      <c r="Z323" s="147"/>
      <c r="AA323" s="147"/>
      <c r="AB323" s="147"/>
      <c r="AC323" s="147"/>
      <c r="AD323" s="147"/>
      <c r="AE323" s="147"/>
      <c r="AF323" s="147" t="s">
        <v>386</v>
      </c>
      <c r="AG323" s="147">
        <v>0</v>
      </c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</row>
    <row r="324" spans="1:59" outlineLevel="1" x14ac:dyDescent="0.2">
      <c r="A324" s="154"/>
      <c r="B324" s="155"/>
      <c r="C324" s="185" t="s">
        <v>710</v>
      </c>
      <c r="D324" s="158"/>
      <c r="E324" s="159">
        <v>787.9</v>
      </c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47"/>
      <c r="Z324" s="147"/>
      <c r="AA324" s="147"/>
      <c r="AB324" s="147"/>
      <c r="AC324" s="147"/>
      <c r="AD324" s="147"/>
      <c r="AE324" s="147"/>
      <c r="AF324" s="147" t="s">
        <v>386</v>
      </c>
      <c r="AG324" s="147">
        <v>0</v>
      </c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</row>
    <row r="325" spans="1:59" ht="22.5" outlineLevel="1" x14ac:dyDescent="0.2">
      <c r="A325" s="170">
        <v>80</v>
      </c>
      <c r="B325" s="171" t="s">
        <v>711</v>
      </c>
      <c r="C325" s="184" t="s">
        <v>712</v>
      </c>
      <c r="D325" s="172" t="s">
        <v>380</v>
      </c>
      <c r="E325" s="173">
        <v>52.805999999999997</v>
      </c>
      <c r="F325" s="174"/>
      <c r="G325" s="175">
        <f>ROUND(E325*F325,2)</f>
        <v>0</v>
      </c>
      <c r="H325" s="157">
        <v>471.85</v>
      </c>
      <c r="I325" s="156">
        <f>ROUND(E325*H325,2)</f>
        <v>24916.51</v>
      </c>
      <c r="J325" s="157">
        <v>358.15</v>
      </c>
      <c r="K325" s="156">
        <f>ROUND(E325*J325,2)</f>
        <v>18912.47</v>
      </c>
      <c r="L325" s="156">
        <v>15</v>
      </c>
      <c r="M325" s="156">
        <f>G325*(1+L325/100)</f>
        <v>0</v>
      </c>
      <c r="N325" s="156">
        <v>7.392E-2</v>
      </c>
      <c r="O325" s="156">
        <f>ROUND(E325*N325,2)</f>
        <v>3.9</v>
      </c>
      <c r="P325" s="156">
        <v>0</v>
      </c>
      <c r="Q325" s="156">
        <f>ROUND(E325*P325,2)</f>
        <v>0</v>
      </c>
      <c r="R325" s="156"/>
      <c r="S325" s="156" t="s">
        <v>381</v>
      </c>
      <c r="T325" s="156" t="s">
        <v>382</v>
      </c>
      <c r="U325" s="156">
        <v>0</v>
      </c>
      <c r="V325" s="156">
        <f>ROUND(E325*U325,2)</f>
        <v>0</v>
      </c>
      <c r="W325" s="156"/>
      <c r="X325" s="156" t="s">
        <v>383</v>
      </c>
      <c r="Y325" s="147"/>
      <c r="Z325" s="147"/>
      <c r="AA325" s="147"/>
      <c r="AB325" s="147"/>
      <c r="AC325" s="147"/>
      <c r="AD325" s="147"/>
      <c r="AE325" s="147"/>
      <c r="AF325" s="147" t="s">
        <v>384</v>
      </c>
      <c r="AG325" s="147"/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</row>
    <row r="326" spans="1:59" outlineLevel="1" x14ac:dyDescent="0.2">
      <c r="A326" s="154"/>
      <c r="B326" s="155"/>
      <c r="C326" s="185" t="s">
        <v>713</v>
      </c>
      <c r="D326" s="158"/>
      <c r="E326" s="159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47"/>
      <c r="Z326" s="147"/>
      <c r="AA326" s="147"/>
      <c r="AB326" s="147"/>
      <c r="AC326" s="147"/>
      <c r="AD326" s="147"/>
      <c r="AE326" s="147"/>
      <c r="AF326" s="147" t="s">
        <v>386</v>
      </c>
      <c r="AG326" s="147">
        <v>0</v>
      </c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</row>
    <row r="327" spans="1:59" outlineLevel="1" x14ac:dyDescent="0.2">
      <c r="A327" s="154"/>
      <c r="B327" s="155"/>
      <c r="C327" s="185" t="s">
        <v>714</v>
      </c>
      <c r="D327" s="158"/>
      <c r="E327" s="159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47"/>
      <c r="Z327" s="147"/>
      <c r="AA327" s="147"/>
      <c r="AB327" s="147"/>
      <c r="AC327" s="147"/>
      <c r="AD327" s="147"/>
      <c r="AE327" s="147"/>
      <c r="AF327" s="147" t="s">
        <v>386</v>
      </c>
      <c r="AG327" s="147">
        <v>0</v>
      </c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</row>
    <row r="328" spans="1:59" outlineLevel="1" x14ac:dyDescent="0.2">
      <c r="A328" s="154"/>
      <c r="B328" s="155"/>
      <c r="C328" s="185" t="s">
        <v>715</v>
      </c>
      <c r="D328" s="158"/>
      <c r="E328" s="159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47"/>
      <c r="Z328" s="147"/>
      <c r="AA328" s="147"/>
      <c r="AB328" s="147"/>
      <c r="AC328" s="147"/>
      <c r="AD328" s="147"/>
      <c r="AE328" s="147"/>
      <c r="AF328" s="147" t="s">
        <v>386</v>
      </c>
      <c r="AG328" s="147">
        <v>0</v>
      </c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</row>
    <row r="329" spans="1:59" outlineLevel="1" x14ac:dyDescent="0.2">
      <c r="A329" s="154"/>
      <c r="B329" s="155"/>
      <c r="C329" s="185" t="s">
        <v>716</v>
      </c>
      <c r="D329" s="158"/>
      <c r="E329" s="159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47"/>
      <c r="Z329" s="147"/>
      <c r="AA329" s="147"/>
      <c r="AB329" s="147"/>
      <c r="AC329" s="147"/>
      <c r="AD329" s="147"/>
      <c r="AE329" s="147"/>
      <c r="AF329" s="147" t="s">
        <v>386</v>
      </c>
      <c r="AG329" s="147">
        <v>0</v>
      </c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</row>
    <row r="330" spans="1:59" outlineLevel="1" x14ac:dyDescent="0.2">
      <c r="A330" s="154"/>
      <c r="B330" s="155"/>
      <c r="C330" s="185" t="s">
        <v>717</v>
      </c>
      <c r="D330" s="158"/>
      <c r="E330" s="159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47"/>
      <c r="Z330" s="147"/>
      <c r="AA330" s="147"/>
      <c r="AB330" s="147"/>
      <c r="AC330" s="147"/>
      <c r="AD330" s="147"/>
      <c r="AE330" s="147"/>
      <c r="AF330" s="147" t="s">
        <v>386</v>
      </c>
      <c r="AG330" s="147">
        <v>0</v>
      </c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</row>
    <row r="331" spans="1:59" outlineLevel="1" x14ac:dyDescent="0.2">
      <c r="A331" s="154"/>
      <c r="B331" s="155"/>
      <c r="C331" s="185" t="s">
        <v>718</v>
      </c>
      <c r="D331" s="158"/>
      <c r="E331" s="159">
        <v>52.81</v>
      </c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47"/>
      <c r="Z331" s="147"/>
      <c r="AA331" s="147"/>
      <c r="AB331" s="147"/>
      <c r="AC331" s="147"/>
      <c r="AD331" s="147"/>
      <c r="AE331" s="147"/>
      <c r="AF331" s="147" t="s">
        <v>386</v>
      </c>
      <c r="AG331" s="147">
        <v>0</v>
      </c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</row>
    <row r="332" spans="1:59" ht="22.5" outlineLevel="1" x14ac:dyDescent="0.2">
      <c r="A332" s="170">
        <v>81</v>
      </c>
      <c r="B332" s="171" t="s">
        <v>719</v>
      </c>
      <c r="C332" s="184" t="s">
        <v>720</v>
      </c>
      <c r="D332" s="172" t="s">
        <v>380</v>
      </c>
      <c r="E332" s="173">
        <v>14.2</v>
      </c>
      <c r="F332" s="174"/>
      <c r="G332" s="175">
        <f>ROUND(E332*F332,2)</f>
        <v>0</v>
      </c>
      <c r="H332" s="157">
        <v>566.77</v>
      </c>
      <c r="I332" s="156">
        <f>ROUND(E332*H332,2)</f>
        <v>8048.13</v>
      </c>
      <c r="J332" s="157">
        <v>741.23</v>
      </c>
      <c r="K332" s="156">
        <f>ROUND(E332*J332,2)</f>
        <v>10525.47</v>
      </c>
      <c r="L332" s="156">
        <v>15</v>
      </c>
      <c r="M332" s="156">
        <f>G332*(1+L332/100)</f>
        <v>0</v>
      </c>
      <c r="N332" s="156">
        <v>0.24884000000000001</v>
      </c>
      <c r="O332" s="156">
        <f>ROUND(E332*N332,2)</f>
        <v>3.53</v>
      </c>
      <c r="P332" s="156">
        <v>0</v>
      </c>
      <c r="Q332" s="156">
        <f>ROUND(E332*P332,2)</f>
        <v>0</v>
      </c>
      <c r="R332" s="156"/>
      <c r="S332" s="156" t="s">
        <v>381</v>
      </c>
      <c r="T332" s="156" t="s">
        <v>382</v>
      </c>
      <c r="U332" s="156">
        <v>0</v>
      </c>
      <c r="V332" s="156">
        <f>ROUND(E332*U332,2)</f>
        <v>0</v>
      </c>
      <c r="W332" s="156"/>
      <c r="X332" s="156" t="s">
        <v>383</v>
      </c>
      <c r="Y332" s="147"/>
      <c r="Z332" s="147"/>
      <c r="AA332" s="147"/>
      <c r="AB332" s="147"/>
      <c r="AC332" s="147"/>
      <c r="AD332" s="147"/>
      <c r="AE332" s="147"/>
      <c r="AF332" s="147" t="s">
        <v>384</v>
      </c>
      <c r="AG332" s="147"/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</row>
    <row r="333" spans="1:59" outlineLevel="1" x14ac:dyDescent="0.2">
      <c r="A333" s="154"/>
      <c r="B333" s="155"/>
      <c r="C333" s="185" t="s">
        <v>721</v>
      </c>
      <c r="D333" s="158"/>
      <c r="E333" s="159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47"/>
      <c r="Z333" s="147"/>
      <c r="AA333" s="147"/>
      <c r="AB333" s="147"/>
      <c r="AC333" s="147"/>
      <c r="AD333" s="147"/>
      <c r="AE333" s="147"/>
      <c r="AF333" s="147" t="s">
        <v>386</v>
      </c>
      <c r="AG333" s="147">
        <v>0</v>
      </c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</row>
    <row r="334" spans="1:59" outlineLevel="1" x14ac:dyDescent="0.2">
      <c r="A334" s="154"/>
      <c r="B334" s="155"/>
      <c r="C334" s="185" t="s">
        <v>722</v>
      </c>
      <c r="D334" s="158"/>
      <c r="E334" s="159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47"/>
      <c r="Z334" s="147"/>
      <c r="AA334" s="147"/>
      <c r="AB334" s="147"/>
      <c r="AC334" s="147"/>
      <c r="AD334" s="147"/>
      <c r="AE334" s="147"/>
      <c r="AF334" s="147" t="s">
        <v>386</v>
      </c>
      <c r="AG334" s="147">
        <v>0</v>
      </c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</row>
    <row r="335" spans="1:59" outlineLevel="1" x14ac:dyDescent="0.2">
      <c r="A335" s="154"/>
      <c r="B335" s="155"/>
      <c r="C335" s="185" t="s">
        <v>723</v>
      </c>
      <c r="D335" s="158"/>
      <c r="E335" s="159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47"/>
      <c r="Z335" s="147"/>
      <c r="AA335" s="147"/>
      <c r="AB335" s="147"/>
      <c r="AC335" s="147"/>
      <c r="AD335" s="147"/>
      <c r="AE335" s="147"/>
      <c r="AF335" s="147" t="s">
        <v>386</v>
      </c>
      <c r="AG335" s="147">
        <v>0</v>
      </c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</row>
    <row r="336" spans="1:59" outlineLevel="1" x14ac:dyDescent="0.2">
      <c r="A336" s="154"/>
      <c r="B336" s="155"/>
      <c r="C336" s="185" t="s">
        <v>659</v>
      </c>
      <c r="D336" s="158"/>
      <c r="E336" s="159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47"/>
      <c r="Z336" s="147"/>
      <c r="AA336" s="147"/>
      <c r="AB336" s="147"/>
      <c r="AC336" s="147"/>
      <c r="AD336" s="147"/>
      <c r="AE336" s="147"/>
      <c r="AF336" s="147" t="s">
        <v>386</v>
      </c>
      <c r="AG336" s="147">
        <v>0</v>
      </c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</row>
    <row r="337" spans="1:59" outlineLevel="1" x14ac:dyDescent="0.2">
      <c r="A337" s="154"/>
      <c r="B337" s="155"/>
      <c r="C337" s="185" t="s">
        <v>724</v>
      </c>
      <c r="D337" s="158"/>
      <c r="E337" s="159">
        <v>14.2</v>
      </c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47"/>
      <c r="Z337" s="147"/>
      <c r="AA337" s="147"/>
      <c r="AB337" s="147"/>
      <c r="AC337" s="147"/>
      <c r="AD337" s="147"/>
      <c r="AE337" s="147"/>
      <c r="AF337" s="147" t="s">
        <v>386</v>
      </c>
      <c r="AG337" s="147">
        <v>0</v>
      </c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</row>
    <row r="338" spans="1:59" outlineLevel="1" x14ac:dyDescent="0.2">
      <c r="A338" s="170">
        <v>82</v>
      </c>
      <c r="B338" s="171" t="s">
        <v>725</v>
      </c>
      <c r="C338" s="184" t="s">
        <v>726</v>
      </c>
      <c r="D338" s="172" t="s">
        <v>413</v>
      </c>
      <c r="E338" s="173">
        <v>1.415</v>
      </c>
      <c r="F338" s="174"/>
      <c r="G338" s="175">
        <f>ROUND(E338*F338,2)</f>
        <v>0</v>
      </c>
      <c r="H338" s="157">
        <v>22.93</v>
      </c>
      <c r="I338" s="156">
        <f>ROUND(E338*H338,2)</f>
        <v>32.450000000000003</v>
      </c>
      <c r="J338" s="157">
        <v>10817.07</v>
      </c>
      <c r="K338" s="156">
        <f>ROUND(E338*J338,2)</f>
        <v>15306.15</v>
      </c>
      <c r="L338" s="156">
        <v>15</v>
      </c>
      <c r="M338" s="156">
        <f>G338*(1+L338/100)</f>
        <v>0</v>
      </c>
      <c r="N338" s="156">
        <v>1.9539999999999998E-2</v>
      </c>
      <c r="O338" s="156">
        <f>ROUND(E338*N338,2)</f>
        <v>0.03</v>
      </c>
      <c r="P338" s="156">
        <v>0</v>
      </c>
      <c r="Q338" s="156">
        <f>ROUND(E338*P338,2)</f>
        <v>0</v>
      </c>
      <c r="R338" s="156"/>
      <c r="S338" s="156" t="s">
        <v>381</v>
      </c>
      <c r="T338" s="156" t="s">
        <v>381</v>
      </c>
      <c r="U338" s="156">
        <v>18.175000000000001</v>
      </c>
      <c r="V338" s="156">
        <f>ROUND(E338*U338,2)</f>
        <v>25.72</v>
      </c>
      <c r="W338" s="156"/>
      <c r="X338" s="156" t="s">
        <v>383</v>
      </c>
      <c r="Y338" s="147"/>
      <c r="Z338" s="147"/>
      <c r="AA338" s="147"/>
      <c r="AB338" s="147"/>
      <c r="AC338" s="147"/>
      <c r="AD338" s="147"/>
      <c r="AE338" s="147"/>
      <c r="AF338" s="147" t="s">
        <v>486</v>
      </c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</row>
    <row r="339" spans="1:59" outlineLevel="1" x14ac:dyDescent="0.2">
      <c r="A339" s="154"/>
      <c r="B339" s="155"/>
      <c r="C339" s="185" t="s">
        <v>727</v>
      </c>
      <c r="D339" s="158"/>
      <c r="E339" s="159">
        <v>1.415</v>
      </c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47"/>
      <c r="Z339" s="147"/>
      <c r="AA339" s="147"/>
      <c r="AB339" s="147"/>
      <c r="AC339" s="147"/>
      <c r="AD339" s="147"/>
      <c r="AE339" s="147"/>
      <c r="AF339" s="147" t="s">
        <v>386</v>
      </c>
      <c r="AG339" s="147">
        <v>0</v>
      </c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</row>
    <row r="340" spans="1:59" ht="22.5" outlineLevel="1" x14ac:dyDescent="0.2">
      <c r="A340" s="170">
        <v>83</v>
      </c>
      <c r="B340" s="171" t="s">
        <v>728</v>
      </c>
      <c r="C340" s="184" t="s">
        <v>729</v>
      </c>
      <c r="D340" s="172" t="s">
        <v>413</v>
      </c>
      <c r="E340" s="173">
        <v>1.4574499999999999</v>
      </c>
      <c r="F340" s="174"/>
      <c r="G340" s="175">
        <f>ROUND(E340*F340,2)</f>
        <v>0</v>
      </c>
      <c r="H340" s="157">
        <v>24520</v>
      </c>
      <c r="I340" s="156">
        <f>ROUND(E340*H340,2)</f>
        <v>35736.67</v>
      </c>
      <c r="J340" s="157">
        <v>0</v>
      </c>
      <c r="K340" s="156">
        <f>ROUND(E340*J340,2)</f>
        <v>0</v>
      </c>
      <c r="L340" s="156">
        <v>15</v>
      </c>
      <c r="M340" s="156">
        <f>G340*(1+L340/100)</f>
        <v>0</v>
      </c>
      <c r="N340" s="156">
        <v>1</v>
      </c>
      <c r="O340" s="156">
        <f>ROUND(E340*N340,2)</f>
        <v>1.46</v>
      </c>
      <c r="P340" s="156">
        <v>0</v>
      </c>
      <c r="Q340" s="156">
        <f>ROUND(E340*P340,2)</f>
        <v>0</v>
      </c>
      <c r="R340" s="156" t="s">
        <v>730</v>
      </c>
      <c r="S340" s="156" t="s">
        <v>381</v>
      </c>
      <c r="T340" s="156" t="s">
        <v>381</v>
      </c>
      <c r="U340" s="156">
        <v>0</v>
      </c>
      <c r="V340" s="156">
        <f>ROUND(E340*U340,2)</f>
        <v>0</v>
      </c>
      <c r="W340" s="156"/>
      <c r="X340" s="156" t="s">
        <v>407</v>
      </c>
      <c r="Y340" s="147"/>
      <c r="Z340" s="147"/>
      <c r="AA340" s="147"/>
      <c r="AB340" s="147"/>
      <c r="AC340" s="147"/>
      <c r="AD340" s="147"/>
      <c r="AE340" s="147"/>
      <c r="AF340" s="147" t="s">
        <v>731</v>
      </c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</row>
    <row r="341" spans="1:59" outlineLevel="1" x14ac:dyDescent="0.2">
      <c r="A341" s="154"/>
      <c r="B341" s="155"/>
      <c r="C341" s="185" t="s">
        <v>732</v>
      </c>
      <c r="D341" s="158"/>
      <c r="E341" s="159">
        <v>1.4574499999999999</v>
      </c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47"/>
      <c r="Z341" s="147"/>
      <c r="AA341" s="147"/>
      <c r="AB341" s="147"/>
      <c r="AC341" s="147"/>
      <c r="AD341" s="147"/>
      <c r="AE341" s="147"/>
      <c r="AF341" s="147" t="s">
        <v>386</v>
      </c>
      <c r="AG341" s="147">
        <v>0</v>
      </c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</row>
    <row r="342" spans="1:59" x14ac:dyDescent="0.2">
      <c r="A342" s="164" t="s">
        <v>376</v>
      </c>
      <c r="B342" s="165" t="s">
        <v>255</v>
      </c>
      <c r="C342" s="183" t="s">
        <v>256</v>
      </c>
      <c r="D342" s="166"/>
      <c r="E342" s="167"/>
      <c r="F342" s="168"/>
      <c r="G342" s="169">
        <f>SUMIF(AF343:AF495,"&lt;&gt;NOR",G343:G495)</f>
        <v>0</v>
      </c>
      <c r="H342" s="163"/>
      <c r="I342" s="163">
        <f>SUM(I343:I495)</f>
        <v>10904091.6</v>
      </c>
      <c r="J342" s="163"/>
      <c r="K342" s="163">
        <f>SUM(K343:K495)</f>
        <v>9227349.129999999</v>
      </c>
      <c r="L342" s="163"/>
      <c r="M342" s="163">
        <f>SUM(M343:M495)</f>
        <v>0</v>
      </c>
      <c r="N342" s="163"/>
      <c r="O342" s="163">
        <f>SUM(O343:O495)</f>
        <v>3799.7799999999993</v>
      </c>
      <c r="P342" s="163"/>
      <c r="Q342" s="163">
        <f>SUM(Q343:Q495)</f>
        <v>0</v>
      </c>
      <c r="R342" s="163"/>
      <c r="S342" s="163"/>
      <c r="T342" s="163"/>
      <c r="U342" s="163"/>
      <c r="V342" s="163">
        <f>SUM(V343:V495)</f>
        <v>283.60999999999996</v>
      </c>
      <c r="W342" s="163"/>
      <c r="X342" s="163"/>
      <c r="AF342" t="s">
        <v>377</v>
      </c>
    </row>
    <row r="343" spans="1:59" outlineLevel="1" x14ac:dyDescent="0.2">
      <c r="A343" s="170">
        <v>84</v>
      </c>
      <c r="B343" s="171" t="s">
        <v>733</v>
      </c>
      <c r="C343" s="184" t="s">
        <v>734</v>
      </c>
      <c r="D343" s="172" t="s">
        <v>406</v>
      </c>
      <c r="E343" s="173">
        <v>9.0393699999999999</v>
      </c>
      <c r="F343" s="174"/>
      <c r="G343" s="175">
        <f>ROUND(E343*F343,2)</f>
        <v>0</v>
      </c>
      <c r="H343" s="157">
        <v>2975.46</v>
      </c>
      <c r="I343" s="156">
        <f>ROUND(E343*H343,2)</f>
        <v>26896.28</v>
      </c>
      <c r="J343" s="157">
        <v>644.54</v>
      </c>
      <c r="K343" s="156">
        <f>ROUND(E343*J343,2)</f>
        <v>5826.24</v>
      </c>
      <c r="L343" s="156">
        <v>15</v>
      </c>
      <c r="M343" s="156">
        <f>G343*(1+L343/100)</f>
        <v>0</v>
      </c>
      <c r="N343" s="156">
        <v>2.5251100000000002</v>
      </c>
      <c r="O343" s="156">
        <f>ROUND(E343*N343,2)</f>
        <v>22.83</v>
      </c>
      <c r="P343" s="156">
        <v>0</v>
      </c>
      <c r="Q343" s="156">
        <f>ROUND(E343*P343,2)</f>
        <v>0</v>
      </c>
      <c r="R343" s="156"/>
      <c r="S343" s="156" t="s">
        <v>381</v>
      </c>
      <c r="T343" s="156" t="s">
        <v>381</v>
      </c>
      <c r="U343" s="156">
        <v>1.448</v>
      </c>
      <c r="V343" s="156">
        <f>ROUND(E343*U343,2)</f>
        <v>13.09</v>
      </c>
      <c r="W343" s="156"/>
      <c r="X343" s="156" t="s">
        <v>383</v>
      </c>
      <c r="Y343" s="147"/>
      <c r="Z343" s="147"/>
      <c r="AA343" s="147"/>
      <c r="AB343" s="147"/>
      <c r="AC343" s="147"/>
      <c r="AD343" s="147"/>
      <c r="AE343" s="147"/>
      <c r="AF343" s="147" t="s">
        <v>486</v>
      </c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</row>
    <row r="344" spans="1:59" ht="33.75" outlineLevel="1" x14ac:dyDescent="0.2">
      <c r="A344" s="154"/>
      <c r="B344" s="155"/>
      <c r="C344" s="185" t="s">
        <v>735</v>
      </c>
      <c r="D344" s="158"/>
      <c r="E344" s="159">
        <v>5.1504799999999999</v>
      </c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47"/>
      <c r="Z344" s="147"/>
      <c r="AA344" s="147"/>
      <c r="AB344" s="147"/>
      <c r="AC344" s="147"/>
      <c r="AD344" s="147"/>
      <c r="AE344" s="147"/>
      <c r="AF344" s="147" t="s">
        <v>386</v>
      </c>
      <c r="AG344" s="147">
        <v>0</v>
      </c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</row>
    <row r="345" spans="1:59" outlineLevel="1" x14ac:dyDescent="0.2">
      <c r="A345" s="154"/>
      <c r="B345" s="155"/>
      <c r="C345" s="185" t="s">
        <v>736</v>
      </c>
      <c r="D345" s="158"/>
      <c r="E345" s="159">
        <v>1.6051500000000001</v>
      </c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47"/>
      <c r="Z345" s="147"/>
      <c r="AA345" s="147"/>
      <c r="AB345" s="147"/>
      <c r="AC345" s="147"/>
      <c r="AD345" s="147"/>
      <c r="AE345" s="147"/>
      <c r="AF345" s="147" t="s">
        <v>386</v>
      </c>
      <c r="AG345" s="147">
        <v>0</v>
      </c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</row>
    <row r="346" spans="1:59" outlineLevel="1" x14ac:dyDescent="0.2">
      <c r="A346" s="154"/>
      <c r="B346" s="155"/>
      <c r="C346" s="185" t="s">
        <v>737</v>
      </c>
      <c r="D346" s="158"/>
      <c r="E346" s="159">
        <v>2.2837499999999999</v>
      </c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47"/>
      <c r="Z346" s="147"/>
      <c r="AA346" s="147"/>
      <c r="AB346" s="147"/>
      <c r="AC346" s="147"/>
      <c r="AD346" s="147"/>
      <c r="AE346" s="147"/>
      <c r="AF346" s="147" t="s">
        <v>386</v>
      </c>
      <c r="AG346" s="147">
        <v>0</v>
      </c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</row>
    <row r="347" spans="1:59" outlineLevel="1" x14ac:dyDescent="0.2">
      <c r="A347" s="170">
        <v>85</v>
      </c>
      <c r="B347" s="171" t="s">
        <v>738</v>
      </c>
      <c r="C347" s="184" t="s">
        <v>739</v>
      </c>
      <c r="D347" s="172" t="s">
        <v>397</v>
      </c>
      <c r="E347" s="173">
        <v>200.875</v>
      </c>
      <c r="F347" s="174"/>
      <c r="G347" s="175">
        <f>ROUND(E347*F347,2)</f>
        <v>0</v>
      </c>
      <c r="H347" s="157">
        <v>81.59</v>
      </c>
      <c r="I347" s="156">
        <f>ROUND(E347*H347,2)</f>
        <v>16389.39</v>
      </c>
      <c r="J347" s="157">
        <v>389.41</v>
      </c>
      <c r="K347" s="156">
        <f>ROUND(E347*J347,2)</f>
        <v>78222.73</v>
      </c>
      <c r="L347" s="156">
        <v>15</v>
      </c>
      <c r="M347" s="156">
        <f>G347*(1+L347/100)</f>
        <v>0</v>
      </c>
      <c r="N347" s="156">
        <v>4.965E-2</v>
      </c>
      <c r="O347" s="156">
        <f>ROUND(E347*N347,2)</f>
        <v>9.9700000000000006</v>
      </c>
      <c r="P347" s="156">
        <v>0</v>
      </c>
      <c r="Q347" s="156">
        <f>ROUND(E347*P347,2)</f>
        <v>0</v>
      </c>
      <c r="R347" s="156"/>
      <c r="S347" s="156" t="s">
        <v>381</v>
      </c>
      <c r="T347" s="156" t="s">
        <v>381</v>
      </c>
      <c r="U347" s="156">
        <v>0.94</v>
      </c>
      <c r="V347" s="156">
        <f>ROUND(E347*U347,2)</f>
        <v>188.82</v>
      </c>
      <c r="W347" s="156"/>
      <c r="X347" s="156" t="s">
        <v>383</v>
      </c>
      <c r="Y347" s="147"/>
      <c r="Z347" s="147"/>
      <c r="AA347" s="147"/>
      <c r="AB347" s="147"/>
      <c r="AC347" s="147"/>
      <c r="AD347" s="147"/>
      <c r="AE347" s="147"/>
      <c r="AF347" s="147" t="s">
        <v>486</v>
      </c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</row>
    <row r="348" spans="1:59" ht="22.5" outlineLevel="1" x14ac:dyDescent="0.2">
      <c r="A348" s="154"/>
      <c r="B348" s="155"/>
      <c r="C348" s="185" t="s">
        <v>740</v>
      </c>
      <c r="D348" s="158"/>
      <c r="E348" s="159">
        <v>114.455</v>
      </c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47"/>
      <c r="Z348" s="147"/>
      <c r="AA348" s="147"/>
      <c r="AB348" s="147"/>
      <c r="AC348" s="147"/>
      <c r="AD348" s="147"/>
      <c r="AE348" s="147"/>
      <c r="AF348" s="147" t="s">
        <v>386</v>
      </c>
      <c r="AG348" s="147">
        <v>0</v>
      </c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</row>
    <row r="349" spans="1:59" outlineLevel="1" x14ac:dyDescent="0.2">
      <c r="A349" s="154"/>
      <c r="B349" s="155"/>
      <c r="C349" s="185" t="s">
        <v>741</v>
      </c>
      <c r="D349" s="158"/>
      <c r="E349" s="159">
        <v>35.67</v>
      </c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47"/>
      <c r="Z349" s="147"/>
      <c r="AA349" s="147"/>
      <c r="AB349" s="147"/>
      <c r="AC349" s="147"/>
      <c r="AD349" s="147"/>
      <c r="AE349" s="147"/>
      <c r="AF349" s="147" t="s">
        <v>386</v>
      </c>
      <c r="AG349" s="147">
        <v>0</v>
      </c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</row>
    <row r="350" spans="1:59" outlineLevel="1" x14ac:dyDescent="0.2">
      <c r="A350" s="154"/>
      <c r="B350" s="155"/>
      <c r="C350" s="185" t="s">
        <v>742</v>
      </c>
      <c r="D350" s="158"/>
      <c r="E350" s="159">
        <v>50.75</v>
      </c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47"/>
      <c r="Z350" s="147"/>
      <c r="AA350" s="147"/>
      <c r="AB350" s="147"/>
      <c r="AC350" s="147"/>
      <c r="AD350" s="147"/>
      <c r="AE350" s="147"/>
      <c r="AF350" s="147" t="s">
        <v>386</v>
      </c>
      <c r="AG350" s="147">
        <v>0</v>
      </c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</row>
    <row r="351" spans="1:59" outlineLevel="1" x14ac:dyDescent="0.2">
      <c r="A351" s="176">
        <v>86</v>
      </c>
      <c r="B351" s="177" t="s">
        <v>743</v>
      </c>
      <c r="C351" s="186" t="s">
        <v>744</v>
      </c>
      <c r="D351" s="178" t="s">
        <v>397</v>
      </c>
      <c r="E351" s="179">
        <v>200.875</v>
      </c>
      <c r="F351" s="174"/>
      <c r="G351" s="181">
        <f>ROUND(E351*F351,2)</f>
        <v>0</v>
      </c>
      <c r="H351" s="157">
        <v>0</v>
      </c>
      <c r="I351" s="156">
        <f>ROUND(E351*H351,2)</f>
        <v>0</v>
      </c>
      <c r="J351" s="157">
        <v>119</v>
      </c>
      <c r="K351" s="156">
        <f>ROUND(E351*J351,2)</f>
        <v>23904.13</v>
      </c>
      <c r="L351" s="156">
        <v>15</v>
      </c>
      <c r="M351" s="156">
        <f>G351*(1+L351/100)</f>
        <v>0</v>
      </c>
      <c r="N351" s="156">
        <v>0</v>
      </c>
      <c r="O351" s="156">
        <f>ROUND(E351*N351,2)</f>
        <v>0</v>
      </c>
      <c r="P351" s="156">
        <v>0</v>
      </c>
      <c r="Q351" s="156">
        <f>ROUND(E351*P351,2)</f>
        <v>0</v>
      </c>
      <c r="R351" s="156"/>
      <c r="S351" s="156" t="s">
        <v>381</v>
      </c>
      <c r="T351" s="156" t="s">
        <v>381</v>
      </c>
      <c r="U351" s="156">
        <v>0.28999999999999998</v>
      </c>
      <c r="V351" s="156">
        <f>ROUND(E351*U351,2)</f>
        <v>58.25</v>
      </c>
      <c r="W351" s="156"/>
      <c r="X351" s="156" t="s">
        <v>383</v>
      </c>
      <c r="Y351" s="147"/>
      <c r="Z351" s="147"/>
      <c r="AA351" s="147"/>
      <c r="AB351" s="147"/>
      <c r="AC351" s="147"/>
      <c r="AD351" s="147"/>
      <c r="AE351" s="147"/>
      <c r="AF351" s="147" t="s">
        <v>486</v>
      </c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</row>
    <row r="352" spans="1:59" outlineLevel="1" x14ac:dyDescent="0.2">
      <c r="A352" s="170">
        <v>87</v>
      </c>
      <c r="B352" s="171" t="s">
        <v>745</v>
      </c>
      <c r="C352" s="184" t="s">
        <v>746</v>
      </c>
      <c r="D352" s="172" t="s">
        <v>413</v>
      </c>
      <c r="E352" s="173">
        <v>0.84728999999999999</v>
      </c>
      <c r="F352" s="174"/>
      <c r="G352" s="175">
        <f>ROUND(E352*F352,2)</f>
        <v>0</v>
      </c>
      <c r="H352" s="157">
        <v>24869.08</v>
      </c>
      <c r="I352" s="156">
        <f>ROUND(E352*H352,2)</f>
        <v>21071.32</v>
      </c>
      <c r="J352" s="157">
        <v>14160.92</v>
      </c>
      <c r="K352" s="156">
        <f>ROUND(E352*J352,2)</f>
        <v>11998.41</v>
      </c>
      <c r="L352" s="156">
        <v>15</v>
      </c>
      <c r="M352" s="156">
        <f>G352*(1+L352/100)</f>
        <v>0</v>
      </c>
      <c r="N352" s="156">
        <v>1.0166500000000001</v>
      </c>
      <c r="O352" s="156">
        <f>ROUND(E352*N352,2)</f>
        <v>0.86</v>
      </c>
      <c r="P352" s="156">
        <v>0</v>
      </c>
      <c r="Q352" s="156">
        <f>ROUND(E352*P352,2)</f>
        <v>0</v>
      </c>
      <c r="R352" s="156"/>
      <c r="S352" s="156" t="s">
        <v>381</v>
      </c>
      <c r="T352" s="156" t="s">
        <v>381</v>
      </c>
      <c r="U352" s="156">
        <v>27.672999999999998</v>
      </c>
      <c r="V352" s="156">
        <f>ROUND(E352*U352,2)</f>
        <v>23.45</v>
      </c>
      <c r="W352" s="156"/>
      <c r="X352" s="156" t="s">
        <v>383</v>
      </c>
      <c r="Y352" s="147"/>
      <c r="Z352" s="147"/>
      <c r="AA352" s="147"/>
      <c r="AB352" s="147"/>
      <c r="AC352" s="147"/>
      <c r="AD352" s="147"/>
      <c r="AE352" s="147"/>
      <c r="AF352" s="147" t="s">
        <v>486</v>
      </c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</row>
    <row r="353" spans="1:59" outlineLevel="1" x14ac:dyDescent="0.2">
      <c r="A353" s="154"/>
      <c r="B353" s="155"/>
      <c r="C353" s="185" t="s">
        <v>747</v>
      </c>
      <c r="D353" s="158"/>
      <c r="E353" s="159">
        <v>0.71350999999999998</v>
      </c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47"/>
      <c r="Z353" s="147"/>
      <c r="AA353" s="147"/>
      <c r="AB353" s="147"/>
      <c r="AC353" s="147"/>
      <c r="AD353" s="147"/>
      <c r="AE353" s="147"/>
      <c r="AF353" s="147" t="s">
        <v>386</v>
      </c>
      <c r="AG353" s="147">
        <v>0</v>
      </c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</row>
    <row r="354" spans="1:59" outlineLevel="1" x14ac:dyDescent="0.2">
      <c r="A354" s="154"/>
      <c r="B354" s="155"/>
      <c r="C354" s="185" t="s">
        <v>748</v>
      </c>
      <c r="D354" s="158"/>
      <c r="E354" s="159">
        <v>0.13378000000000001</v>
      </c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47"/>
      <c r="Z354" s="147"/>
      <c r="AA354" s="147"/>
      <c r="AB354" s="147"/>
      <c r="AC354" s="147"/>
      <c r="AD354" s="147"/>
      <c r="AE354" s="147"/>
      <c r="AF354" s="147" t="s">
        <v>386</v>
      </c>
      <c r="AG354" s="147">
        <v>0</v>
      </c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</row>
    <row r="355" spans="1:59" outlineLevel="1" x14ac:dyDescent="0.2">
      <c r="A355" s="170">
        <v>88</v>
      </c>
      <c r="B355" s="171" t="s">
        <v>749</v>
      </c>
      <c r="C355" s="184" t="s">
        <v>750</v>
      </c>
      <c r="D355" s="172" t="s">
        <v>406</v>
      </c>
      <c r="E355" s="173">
        <v>1065.65535</v>
      </c>
      <c r="F355" s="174"/>
      <c r="G355" s="175">
        <f>ROUND(E355*F355,2)</f>
        <v>0</v>
      </c>
      <c r="H355" s="157">
        <v>2979</v>
      </c>
      <c r="I355" s="156">
        <f>ROUND(E355*H355,2)</f>
        <v>3174587.29</v>
      </c>
      <c r="J355" s="157">
        <v>496</v>
      </c>
      <c r="K355" s="156">
        <f>ROUND(E355*J355,2)</f>
        <v>528565.05000000005</v>
      </c>
      <c r="L355" s="156">
        <v>15</v>
      </c>
      <c r="M355" s="156">
        <f>G355*(1+L355/100)</f>
        <v>0</v>
      </c>
      <c r="N355" s="156">
        <v>2.5251399999999999</v>
      </c>
      <c r="O355" s="156">
        <f>ROUND(E355*N355,2)</f>
        <v>2690.93</v>
      </c>
      <c r="P355" s="156">
        <v>0</v>
      </c>
      <c r="Q355" s="156">
        <f>ROUND(E355*P355,2)</f>
        <v>0</v>
      </c>
      <c r="R355" s="156"/>
      <c r="S355" s="156" t="s">
        <v>381</v>
      </c>
      <c r="T355" s="156" t="s">
        <v>382</v>
      </c>
      <c r="U355" s="156">
        <v>0</v>
      </c>
      <c r="V355" s="156">
        <f>ROUND(E355*U355,2)</f>
        <v>0</v>
      </c>
      <c r="W355" s="156"/>
      <c r="X355" s="156" t="s">
        <v>383</v>
      </c>
      <c r="Y355" s="147"/>
      <c r="Z355" s="147"/>
      <c r="AA355" s="147"/>
      <c r="AB355" s="147"/>
      <c r="AC355" s="147"/>
      <c r="AD355" s="147"/>
      <c r="AE355" s="147"/>
      <c r="AF355" s="147" t="s">
        <v>384</v>
      </c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</row>
    <row r="356" spans="1:59" outlineLevel="1" x14ac:dyDescent="0.2">
      <c r="A356" s="154"/>
      <c r="B356" s="155"/>
      <c r="C356" s="185" t="s">
        <v>751</v>
      </c>
      <c r="D356" s="158"/>
      <c r="E356" s="159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47"/>
      <c r="Z356" s="147"/>
      <c r="AA356" s="147"/>
      <c r="AB356" s="147"/>
      <c r="AC356" s="147"/>
      <c r="AD356" s="147"/>
      <c r="AE356" s="147"/>
      <c r="AF356" s="147" t="s">
        <v>386</v>
      </c>
      <c r="AG356" s="147">
        <v>0</v>
      </c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</row>
    <row r="357" spans="1:59" outlineLevel="1" x14ac:dyDescent="0.2">
      <c r="A357" s="154"/>
      <c r="B357" s="155"/>
      <c r="C357" s="185" t="s">
        <v>752</v>
      </c>
      <c r="D357" s="158"/>
      <c r="E357" s="159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47"/>
      <c r="Z357" s="147"/>
      <c r="AA357" s="147"/>
      <c r="AB357" s="147"/>
      <c r="AC357" s="147"/>
      <c r="AD357" s="147"/>
      <c r="AE357" s="147"/>
      <c r="AF357" s="147" t="s">
        <v>386</v>
      </c>
      <c r="AG357" s="147">
        <v>0</v>
      </c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</row>
    <row r="358" spans="1:59" outlineLevel="1" x14ac:dyDescent="0.2">
      <c r="A358" s="154"/>
      <c r="B358" s="155"/>
      <c r="C358" s="185" t="s">
        <v>753</v>
      </c>
      <c r="D358" s="158"/>
      <c r="E358" s="159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47"/>
      <c r="Z358" s="147"/>
      <c r="AA358" s="147"/>
      <c r="AB358" s="147"/>
      <c r="AC358" s="147"/>
      <c r="AD358" s="147"/>
      <c r="AE358" s="147"/>
      <c r="AF358" s="147" t="s">
        <v>386</v>
      </c>
      <c r="AG358" s="147">
        <v>0</v>
      </c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</row>
    <row r="359" spans="1:59" outlineLevel="1" x14ac:dyDescent="0.2">
      <c r="A359" s="154"/>
      <c r="B359" s="155"/>
      <c r="C359" s="185" t="s">
        <v>754</v>
      </c>
      <c r="D359" s="158"/>
      <c r="E359" s="159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47"/>
      <c r="Z359" s="147"/>
      <c r="AA359" s="147"/>
      <c r="AB359" s="147"/>
      <c r="AC359" s="147"/>
      <c r="AD359" s="147"/>
      <c r="AE359" s="147"/>
      <c r="AF359" s="147" t="s">
        <v>386</v>
      </c>
      <c r="AG359" s="147">
        <v>0</v>
      </c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</row>
    <row r="360" spans="1:59" ht="33.75" outlineLevel="1" x14ac:dyDescent="0.2">
      <c r="A360" s="154"/>
      <c r="B360" s="155"/>
      <c r="C360" s="185" t="s">
        <v>755</v>
      </c>
      <c r="D360" s="158"/>
      <c r="E360" s="159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47"/>
      <c r="Z360" s="147"/>
      <c r="AA360" s="147"/>
      <c r="AB360" s="147"/>
      <c r="AC360" s="147"/>
      <c r="AD360" s="147"/>
      <c r="AE360" s="147"/>
      <c r="AF360" s="147" t="s">
        <v>386</v>
      </c>
      <c r="AG360" s="147">
        <v>0</v>
      </c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</row>
    <row r="361" spans="1:59" outlineLevel="1" x14ac:dyDescent="0.2">
      <c r="A361" s="154"/>
      <c r="B361" s="155"/>
      <c r="C361" s="185" t="s">
        <v>756</v>
      </c>
      <c r="D361" s="158"/>
      <c r="E361" s="159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47"/>
      <c r="Z361" s="147"/>
      <c r="AA361" s="147"/>
      <c r="AB361" s="147"/>
      <c r="AC361" s="147"/>
      <c r="AD361" s="147"/>
      <c r="AE361" s="147"/>
      <c r="AF361" s="147" t="s">
        <v>386</v>
      </c>
      <c r="AG361" s="147">
        <v>0</v>
      </c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</row>
    <row r="362" spans="1:59" ht="33.75" outlineLevel="1" x14ac:dyDescent="0.2">
      <c r="A362" s="154"/>
      <c r="B362" s="155"/>
      <c r="C362" s="185" t="s">
        <v>755</v>
      </c>
      <c r="D362" s="158"/>
      <c r="E362" s="159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47"/>
      <c r="Z362" s="147"/>
      <c r="AA362" s="147"/>
      <c r="AB362" s="147"/>
      <c r="AC362" s="147"/>
      <c r="AD362" s="147"/>
      <c r="AE362" s="147"/>
      <c r="AF362" s="147" t="s">
        <v>386</v>
      </c>
      <c r="AG362" s="147">
        <v>0</v>
      </c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</row>
    <row r="363" spans="1:59" outlineLevel="1" x14ac:dyDescent="0.2">
      <c r="A363" s="154"/>
      <c r="B363" s="155"/>
      <c r="C363" s="185" t="s">
        <v>757</v>
      </c>
      <c r="D363" s="158"/>
      <c r="E363" s="159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47"/>
      <c r="Z363" s="147"/>
      <c r="AA363" s="147"/>
      <c r="AB363" s="147"/>
      <c r="AC363" s="147"/>
      <c r="AD363" s="147"/>
      <c r="AE363" s="147"/>
      <c r="AF363" s="147" t="s">
        <v>386</v>
      </c>
      <c r="AG363" s="147">
        <v>0</v>
      </c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</row>
    <row r="364" spans="1:59" outlineLevel="1" x14ac:dyDescent="0.2">
      <c r="A364" s="154"/>
      <c r="B364" s="155"/>
      <c r="C364" s="185" t="s">
        <v>758</v>
      </c>
      <c r="D364" s="158"/>
      <c r="E364" s="159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47"/>
      <c r="Z364" s="147"/>
      <c r="AA364" s="147"/>
      <c r="AB364" s="147"/>
      <c r="AC364" s="147"/>
      <c r="AD364" s="147"/>
      <c r="AE364" s="147"/>
      <c r="AF364" s="147" t="s">
        <v>386</v>
      </c>
      <c r="AG364" s="147">
        <v>0</v>
      </c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</row>
    <row r="365" spans="1:59" outlineLevel="1" x14ac:dyDescent="0.2">
      <c r="A365" s="154"/>
      <c r="B365" s="155"/>
      <c r="C365" s="185" t="s">
        <v>759</v>
      </c>
      <c r="D365" s="158"/>
      <c r="E365" s="159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47"/>
      <c r="Z365" s="147"/>
      <c r="AA365" s="147"/>
      <c r="AB365" s="147"/>
      <c r="AC365" s="147"/>
      <c r="AD365" s="147"/>
      <c r="AE365" s="147"/>
      <c r="AF365" s="147" t="s">
        <v>386</v>
      </c>
      <c r="AG365" s="147">
        <v>0</v>
      </c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</row>
    <row r="366" spans="1:59" outlineLevel="1" x14ac:dyDescent="0.2">
      <c r="A366" s="154"/>
      <c r="B366" s="155"/>
      <c r="C366" s="185" t="s">
        <v>760</v>
      </c>
      <c r="D366" s="158"/>
      <c r="E366" s="159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47"/>
      <c r="Z366" s="147"/>
      <c r="AA366" s="147"/>
      <c r="AB366" s="147"/>
      <c r="AC366" s="147"/>
      <c r="AD366" s="147"/>
      <c r="AE366" s="147"/>
      <c r="AF366" s="147" t="s">
        <v>386</v>
      </c>
      <c r="AG366" s="147">
        <v>0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</row>
    <row r="367" spans="1:59" outlineLevel="1" x14ac:dyDescent="0.2">
      <c r="A367" s="154"/>
      <c r="B367" s="155"/>
      <c r="C367" s="185" t="s">
        <v>761</v>
      </c>
      <c r="D367" s="158"/>
      <c r="E367" s="159">
        <v>1063.54909</v>
      </c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47"/>
      <c r="Z367" s="147"/>
      <c r="AA367" s="147"/>
      <c r="AB367" s="147"/>
      <c r="AC367" s="147"/>
      <c r="AD367" s="147"/>
      <c r="AE367" s="147"/>
      <c r="AF367" s="147" t="s">
        <v>386</v>
      </c>
      <c r="AG367" s="147">
        <v>0</v>
      </c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</row>
    <row r="368" spans="1:59" outlineLevel="1" x14ac:dyDescent="0.2">
      <c r="A368" s="154"/>
      <c r="B368" s="155"/>
      <c r="C368" s="185" t="s">
        <v>762</v>
      </c>
      <c r="D368" s="158"/>
      <c r="E368" s="159">
        <v>2.1062599999999998</v>
      </c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47"/>
      <c r="Z368" s="147"/>
      <c r="AA368" s="147"/>
      <c r="AB368" s="147"/>
      <c r="AC368" s="147"/>
      <c r="AD368" s="147"/>
      <c r="AE368" s="147"/>
      <c r="AF368" s="147" t="s">
        <v>386</v>
      </c>
      <c r="AG368" s="147">
        <v>0</v>
      </c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</row>
    <row r="369" spans="1:59" ht="22.5" outlineLevel="1" x14ac:dyDescent="0.2">
      <c r="A369" s="170">
        <v>89</v>
      </c>
      <c r="B369" s="171" t="s">
        <v>763</v>
      </c>
      <c r="C369" s="184" t="s">
        <v>764</v>
      </c>
      <c r="D369" s="172" t="s">
        <v>380</v>
      </c>
      <c r="E369" s="173">
        <v>4646.5257000000001</v>
      </c>
      <c r="F369" s="174"/>
      <c r="G369" s="175">
        <f>ROUND(E369*F369,2)</f>
        <v>0</v>
      </c>
      <c r="H369" s="157">
        <v>325.58</v>
      </c>
      <c r="I369" s="156">
        <f>ROUND(E369*H369,2)</f>
        <v>1512815.84</v>
      </c>
      <c r="J369" s="157">
        <v>452.42</v>
      </c>
      <c r="K369" s="156">
        <f>ROUND(E369*J369,2)</f>
        <v>2102181.16</v>
      </c>
      <c r="L369" s="156">
        <v>15</v>
      </c>
      <c r="M369" s="156">
        <f>G369*(1+L369/100)</f>
        <v>0</v>
      </c>
      <c r="N369" s="156">
        <v>4.2520000000000002E-2</v>
      </c>
      <c r="O369" s="156">
        <f>ROUND(E369*N369,2)</f>
        <v>197.57</v>
      </c>
      <c r="P369" s="156">
        <v>0</v>
      </c>
      <c r="Q369" s="156">
        <f>ROUND(E369*P369,2)</f>
        <v>0</v>
      </c>
      <c r="R369" s="156"/>
      <c r="S369" s="156" t="s">
        <v>381</v>
      </c>
      <c r="T369" s="156" t="s">
        <v>382</v>
      </c>
      <c r="U369" s="156">
        <v>0</v>
      </c>
      <c r="V369" s="156">
        <f>ROUND(E369*U369,2)</f>
        <v>0</v>
      </c>
      <c r="W369" s="156"/>
      <c r="X369" s="156" t="s">
        <v>383</v>
      </c>
      <c r="Y369" s="147"/>
      <c r="Z369" s="147"/>
      <c r="AA369" s="147"/>
      <c r="AB369" s="147"/>
      <c r="AC369" s="147"/>
      <c r="AD369" s="147"/>
      <c r="AE369" s="147"/>
      <c r="AF369" s="147" t="s">
        <v>384</v>
      </c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</row>
    <row r="370" spans="1:59" outlineLevel="1" x14ac:dyDescent="0.2">
      <c r="A370" s="154"/>
      <c r="B370" s="155"/>
      <c r="C370" s="185" t="s">
        <v>765</v>
      </c>
      <c r="D370" s="158"/>
      <c r="E370" s="159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47"/>
      <c r="Z370" s="147"/>
      <c r="AA370" s="147"/>
      <c r="AB370" s="147"/>
      <c r="AC370" s="147"/>
      <c r="AD370" s="147"/>
      <c r="AE370" s="147"/>
      <c r="AF370" s="147" t="s">
        <v>386</v>
      </c>
      <c r="AG370" s="147">
        <v>0</v>
      </c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</row>
    <row r="371" spans="1:59" outlineLevel="1" x14ac:dyDescent="0.2">
      <c r="A371" s="154"/>
      <c r="B371" s="155"/>
      <c r="C371" s="185" t="s">
        <v>766</v>
      </c>
      <c r="D371" s="158"/>
      <c r="E371" s="159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47"/>
      <c r="Z371" s="147"/>
      <c r="AA371" s="147"/>
      <c r="AB371" s="147"/>
      <c r="AC371" s="147"/>
      <c r="AD371" s="147"/>
      <c r="AE371" s="147"/>
      <c r="AF371" s="147" t="s">
        <v>386</v>
      </c>
      <c r="AG371" s="147">
        <v>0</v>
      </c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</row>
    <row r="372" spans="1:59" outlineLevel="1" x14ac:dyDescent="0.2">
      <c r="A372" s="154"/>
      <c r="B372" s="155"/>
      <c r="C372" s="185" t="s">
        <v>753</v>
      </c>
      <c r="D372" s="158"/>
      <c r="E372" s="159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47"/>
      <c r="Z372" s="147"/>
      <c r="AA372" s="147"/>
      <c r="AB372" s="147"/>
      <c r="AC372" s="147"/>
      <c r="AD372" s="147"/>
      <c r="AE372" s="147"/>
      <c r="AF372" s="147" t="s">
        <v>386</v>
      </c>
      <c r="AG372" s="147">
        <v>0</v>
      </c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</row>
    <row r="373" spans="1:59" outlineLevel="1" x14ac:dyDescent="0.2">
      <c r="A373" s="154"/>
      <c r="B373" s="155"/>
      <c r="C373" s="185" t="s">
        <v>767</v>
      </c>
      <c r="D373" s="158"/>
      <c r="E373" s="159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47"/>
      <c r="Z373" s="147"/>
      <c r="AA373" s="147"/>
      <c r="AB373" s="147"/>
      <c r="AC373" s="147"/>
      <c r="AD373" s="147"/>
      <c r="AE373" s="147"/>
      <c r="AF373" s="147" t="s">
        <v>386</v>
      </c>
      <c r="AG373" s="147">
        <v>0</v>
      </c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</row>
    <row r="374" spans="1:59" ht="22.5" outlineLevel="1" x14ac:dyDescent="0.2">
      <c r="A374" s="154"/>
      <c r="B374" s="155"/>
      <c r="C374" s="185" t="s">
        <v>768</v>
      </c>
      <c r="D374" s="158"/>
      <c r="E374" s="159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47"/>
      <c r="Z374" s="147"/>
      <c r="AA374" s="147"/>
      <c r="AB374" s="147"/>
      <c r="AC374" s="147"/>
      <c r="AD374" s="147"/>
      <c r="AE374" s="147"/>
      <c r="AF374" s="147" t="s">
        <v>386</v>
      </c>
      <c r="AG374" s="147">
        <v>0</v>
      </c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</row>
    <row r="375" spans="1:59" ht="45" outlineLevel="1" x14ac:dyDescent="0.2">
      <c r="A375" s="154"/>
      <c r="B375" s="155"/>
      <c r="C375" s="185" t="s">
        <v>769</v>
      </c>
      <c r="D375" s="158"/>
      <c r="E375" s="159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47"/>
      <c r="Z375" s="147"/>
      <c r="AA375" s="147"/>
      <c r="AB375" s="147"/>
      <c r="AC375" s="147"/>
      <c r="AD375" s="147"/>
      <c r="AE375" s="147"/>
      <c r="AF375" s="147" t="s">
        <v>386</v>
      </c>
      <c r="AG375" s="147">
        <v>0</v>
      </c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</row>
    <row r="376" spans="1:59" ht="33.75" outlineLevel="1" x14ac:dyDescent="0.2">
      <c r="A376" s="154"/>
      <c r="B376" s="155"/>
      <c r="C376" s="185" t="s">
        <v>770</v>
      </c>
      <c r="D376" s="158"/>
      <c r="E376" s="159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47"/>
      <c r="Z376" s="147"/>
      <c r="AA376" s="147"/>
      <c r="AB376" s="147"/>
      <c r="AC376" s="147"/>
      <c r="AD376" s="147"/>
      <c r="AE376" s="147"/>
      <c r="AF376" s="147" t="s">
        <v>386</v>
      </c>
      <c r="AG376" s="147">
        <v>0</v>
      </c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</row>
    <row r="377" spans="1:59" outlineLevel="1" x14ac:dyDescent="0.2">
      <c r="A377" s="154"/>
      <c r="B377" s="155"/>
      <c r="C377" s="185" t="s">
        <v>771</v>
      </c>
      <c r="D377" s="158"/>
      <c r="E377" s="159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47"/>
      <c r="Z377" s="147"/>
      <c r="AA377" s="147"/>
      <c r="AB377" s="147"/>
      <c r="AC377" s="147"/>
      <c r="AD377" s="147"/>
      <c r="AE377" s="147"/>
      <c r="AF377" s="147" t="s">
        <v>386</v>
      </c>
      <c r="AG377" s="147">
        <v>0</v>
      </c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</row>
    <row r="378" spans="1:59" outlineLevel="1" x14ac:dyDescent="0.2">
      <c r="A378" s="154"/>
      <c r="B378" s="155"/>
      <c r="C378" s="185" t="s">
        <v>772</v>
      </c>
      <c r="D378" s="158"/>
      <c r="E378" s="159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47"/>
      <c r="Z378" s="147"/>
      <c r="AA378" s="147"/>
      <c r="AB378" s="147"/>
      <c r="AC378" s="147"/>
      <c r="AD378" s="147"/>
      <c r="AE378" s="147"/>
      <c r="AF378" s="147" t="s">
        <v>386</v>
      </c>
      <c r="AG378" s="147">
        <v>0</v>
      </c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</row>
    <row r="379" spans="1:59" ht="22.5" outlineLevel="1" x14ac:dyDescent="0.2">
      <c r="A379" s="154"/>
      <c r="B379" s="155"/>
      <c r="C379" s="185" t="s">
        <v>768</v>
      </c>
      <c r="D379" s="158"/>
      <c r="E379" s="159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47"/>
      <c r="Z379" s="147"/>
      <c r="AA379" s="147"/>
      <c r="AB379" s="147"/>
      <c r="AC379" s="147"/>
      <c r="AD379" s="147"/>
      <c r="AE379" s="147"/>
      <c r="AF379" s="147" t="s">
        <v>386</v>
      </c>
      <c r="AG379" s="147">
        <v>0</v>
      </c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</row>
    <row r="380" spans="1:59" ht="45" outlineLevel="1" x14ac:dyDescent="0.2">
      <c r="A380" s="154"/>
      <c r="B380" s="155"/>
      <c r="C380" s="185" t="s">
        <v>773</v>
      </c>
      <c r="D380" s="158"/>
      <c r="E380" s="159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47"/>
      <c r="Z380" s="147"/>
      <c r="AA380" s="147"/>
      <c r="AB380" s="147"/>
      <c r="AC380" s="147"/>
      <c r="AD380" s="147"/>
      <c r="AE380" s="147"/>
      <c r="AF380" s="147" t="s">
        <v>386</v>
      </c>
      <c r="AG380" s="147">
        <v>0</v>
      </c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</row>
    <row r="381" spans="1:59" ht="22.5" outlineLevel="1" x14ac:dyDescent="0.2">
      <c r="A381" s="154"/>
      <c r="B381" s="155"/>
      <c r="C381" s="185" t="s">
        <v>774</v>
      </c>
      <c r="D381" s="158"/>
      <c r="E381" s="159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47"/>
      <c r="Z381" s="147"/>
      <c r="AA381" s="147"/>
      <c r="AB381" s="147"/>
      <c r="AC381" s="147"/>
      <c r="AD381" s="147"/>
      <c r="AE381" s="147"/>
      <c r="AF381" s="147" t="s">
        <v>386</v>
      </c>
      <c r="AG381" s="147">
        <v>0</v>
      </c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</row>
    <row r="382" spans="1:59" outlineLevel="1" x14ac:dyDescent="0.2">
      <c r="A382" s="154"/>
      <c r="B382" s="155"/>
      <c r="C382" s="185" t="s">
        <v>775</v>
      </c>
      <c r="D382" s="158"/>
      <c r="E382" s="159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47"/>
      <c r="Z382" s="147"/>
      <c r="AA382" s="147"/>
      <c r="AB382" s="147"/>
      <c r="AC382" s="147"/>
      <c r="AD382" s="147"/>
      <c r="AE382" s="147"/>
      <c r="AF382" s="147" t="s">
        <v>386</v>
      </c>
      <c r="AG382" s="147">
        <v>0</v>
      </c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</row>
    <row r="383" spans="1:59" outlineLevel="1" x14ac:dyDescent="0.2">
      <c r="A383" s="154"/>
      <c r="B383" s="155"/>
      <c r="C383" s="185" t="s">
        <v>776</v>
      </c>
      <c r="D383" s="158"/>
      <c r="E383" s="159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47"/>
      <c r="Z383" s="147"/>
      <c r="AA383" s="147"/>
      <c r="AB383" s="147"/>
      <c r="AC383" s="147"/>
      <c r="AD383" s="147"/>
      <c r="AE383" s="147"/>
      <c r="AF383" s="147" t="s">
        <v>386</v>
      </c>
      <c r="AG383" s="147">
        <v>0</v>
      </c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</row>
    <row r="384" spans="1:59" ht="45" outlineLevel="1" x14ac:dyDescent="0.2">
      <c r="A384" s="154"/>
      <c r="B384" s="155"/>
      <c r="C384" s="185" t="s">
        <v>773</v>
      </c>
      <c r="D384" s="158"/>
      <c r="E384" s="159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47"/>
      <c r="Z384" s="147"/>
      <c r="AA384" s="147"/>
      <c r="AB384" s="147"/>
      <c r="AC384" s="147"/>
      <c r="AD384" s="147"/>
      <c r="AE384" s="147"/>
      <c r="AF384" s="147" t="s">
        <v>386</v>
      </c>
      <c r="AG384" s="147">
        <v>0</v>
      </c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</row>
    <row r="385" spans="1:59" ht="22.5" outlineLevel="1" x14ac:dyDescent="0.2">
      <c r="A385" s="154"/>
      <c r="B385" s="155"/>
      <c r="C385" s="185" t="s">
        <v>774</v>
      </c>
      <c r="D385" s="158"/>
      <c r="E385" s="159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47"/>
      <c r="Z385" s="147"/>
      <c r="AA385" s="147"/>
      <c r="AB385" s="147"/>
      <c r="AC385" s="147"/>
      <c r="AD385" s="147"/>
      <c r="AE385" s="147"/>
      <c r="AF385" s="147" t="s">
        <v>386</v>
      </c>
      <c r="AG385" s="147">
        <v>0</v>
      </c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</row>
    <row r="386" spans="1:59" ht="33.75" outlineLevel="1" x14ac:dyDescent="0.2">
      <c r="A386" s="154"/>
      <c r="B386" s="155"/>
      <c r="C386" s="185" t="s">
        <v>777</v>
      </c>
      <c r="D386" s="158"/>
      <c r="E386" s="159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47"/>
      <c r="Z386" s="147"/>
      <c r="AA386" s="147"/>
      <c r="AB386" s="147"/>
      <c r="AC386" s="147"/>
      <c r="AD386" s="147"/>
      <c r="AE386" s="147"/>
      <c r="AF386" s="147" t="s">
        <v>386</v>
      </c>
      <c r="AG386" s="147">
        <v>0</v>
      </c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</row>
    <row r="387" spans="1:59" ht="33.75" outlineLevel="1" x14ac:dyDescent="0.2">
      <c r="A387" s="154"/>
      <c r="B387" s="155"/>
      <c r="C387" s="185" t="s">
        <v>778</v>
      </c>
      <c r="D387" s="158"/>
      <c r="E387" s="159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47"/>
      <c r="Z387" s="147"/>
      <c r="AA387" s="147"/>
      <c r="AB387" s="147"/>
      <c r="AC387" s="147"/>
      <c r="AD387" s="147"/>
      <c r="AE387" s="147"/>
      <c r="AF387" s="147" t="s">
        <v>386</v>
      </c>
      <c r="AG387" s="147">
        <v>0</v>
      </c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</row>
    <row r="388" spans="1:59" outlineLevel="1" x14ac:dyDescent="0.2">
      <c r="A388" s="154"/>
      <c r="B388" s="155"/>
      <c r="C388" s="185" t="s">
        <v>779</v>
      </c>
      <c r="D388" s="158"/>
      <c r="E388" s="159">
        <v>4630.9887500000004</v>
      </c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47"/>
      <c r="Z388" s="147"/>
      <c r="AA388" s="147"/>
      <c r="AB388" s="147"/>
      <c r="AC388" s="147"/>
      <c r="AD388" s="147"/>
      <c r="AE388" s="147"/>
      <c r="AF388" s="147" t="s">
        <v>386</v>
      </c>
      <c r="AG388" s="147">
        <v>0</v>
      </c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</row>
    <row r="389" spans="1:59" outlineLevel="1" x14ac:dyDescent="0.2">
      <c r="A389" s="154"/>
      <c r="B389" s="155"/>
      <c r="C389" s="185" t="s">
        <v>780</v>
      </c>
      <c r="D389" s="158"/>
      <c r="E389" s="159">
        <v>15.536949999999999</v>
      </c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47"/>
      <c r="Z389" s="147"/>
      <c r="AA389" s="147"/>
      <c r="AB389" s="147"/>
      <c r="AC389" s="147"/>
      <c r="AD389" s="147"/>
      <c r="AE389" s="147"/>
      <c r="AF389" s="147" t="s">
        <v>386</v>
      </c>
      <c r="AG389" s="147">
        <v>0</v>
      </c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</row>
    <row r="390" spans="1:59" ht="22.5" outlineLevel="1" x14ac:dyDescent="0.2">
      <c r="A390" s="176">
        <v>90</v>
      </c>
      <c r="B390" s="177" t="s">
        <v>781</v>
      </c>
      <c r="C390" s="186" t="s">
        <v>782</v>
      </c>
      <c r="D390" s="178" t="s">
        <v>380</v>
      </c>
      <c r="E390" s="179">
        <v>4646.5257000000001</v>
      </c>
      <c r="F390" s="174"/>
      <c r="G390" s="181">
        <f>ROUND(E390*F390,2)</f>
        <v>0</v>
      </c>
      <c r="H390" s="157">
        <v>0</v>
      </c>
      <c r="I390" s="156">
        <f>ROUND(E390*H390,2)</f>
        <v>0</v>
      </c>
      <c r="J390" s="157">
        <v>237.5</v>
      </c>
      <c r="K390" s="156">
        <f>ROUND(E390*J390,2)</f>
        <v>1103549.8500000001</v>
      </c>
      <c r="L390" s="156">
        <v>15</v>
      </c>
      <c r="M390" s="156">
        <f>G390*(1+L390/100)</f>
        <v>0</v>
      </c>
      <c r="N390" s="156">
        <v>0</v>
      </c>
      <c r="O390" s="156">
        <f>ROUND(E390*N390,2)</f>
        <v>0</v>
      </c>
      <c r="P390" s="156">
        <v>0</v>
      </c>
      <c r="Q390" s="156">
        <f>ROUND(E390*P390,2)</f>
        <v>0</v>
      </c>
      <c r="R390" s="156"/>
      <c r="S390" s="156" t="s">
        <v>381</v>
      </c>
      <c r="T390" s="156" t="s">
        <v>382</v>
      </c>
      <c r="U390" s="156">
        <v>0</v>
      </c>
      <c r="V390" s="156">
        <f>ROUND(E390*U390,2)</f>
        <v>0</v>
      </c>
      <c r="W390" s="156"/>
      <c r="X390" s="156" t="s">
        <v>383</v>
      </c>
      <c r="Y390" s="147"/>
      <c r="Z390" s="147"/>
      <c r="AA390" s="147"/>
      <c r="AB390" s="147"/>
      <c r="AC390" s="147"/>
      <c r="AD390" s="147"/>
      <c r="AE390" s="147"/>
      <c r="AF390" s="147" t="s">
        <v>384</v>
      </c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</row>
    <row r="391" spans="1:59" outlineLevel="1" x14ac:dyDescent="0.2">
      <c r="A391" s="170">
        <v>91</v>
      </c>
      <c r="B391" s="171" t="s">
        <v>783</v>
      </c>
      <c r="C391" s="184" t="s">
        <v>784</v>
      </c>
      <c r="D391" s="172" t="s">
        <v>413</v>
      </c>
      <c r="E391" s="173">
        <v>159.84830249999999</v>
      </c>
      <c r="F391" s="174"/>
      <c r="G391" s="175">
        <f>ROUND(E391*F391,2)</f>
        <v>0</v>
      </c>
      <c r="H391" s="157">
        <v>25892</v>
      </c>
      <c r="I391" s="156">
        <f>ROUND(E391*H391,2)</f>
        <v>4138792.25</v>
      </c>
      <c r="J391" s="157">
        <v>13698</v>
      </c>
      <c r="K391" s="156">
        <f>ROUND(E391*J391,2)</f>
        <v>2189602.0499999998</v>
      </c>
      <c r="L391" s="156">
        <v>15</v>
      </c>
      <c r="M391" s="156">
        <f>G391*(1+L391/100)</f>
        <v>0</v>
      </c>
      <c r="N391" s="156">
        <v>1.02139</v>
      </c>
      <c r="O391" s="156">
        <f>ROUND(E391*N391,2)</f>
        <v>163.27000000000001</v>
      </c>
      <c r="P391" s="156">
        <v>0</v>
      </c>
      <c r="Q391" s="156">
        <f>ROUND(E391*P391,2)</f>
        <v>0</v>
      </c>
      <c r="R391" s="156"/>
      <c r="S391" s="156" t="s">
        <v>381</v>
      </c>
      <c r="T391" s="156" t="s">
        <v>382</v>
      </c>
      <c r="U391" s="156">
        <v>0</v>
      </c>
      <c r="V391" s="156">
        <f>ROUND(E391*U391,2)</f>
        <v>0</v>
      </c>
      <c r="W391" s="156"/>
      <c r="X391" s="156" t="s">
        <v>383</v>
      </c>
      <c r="Y391" s="147"/>
      <c r="Z391" s="147"/>
      <c r="AA391" s="147"/>
      <c r="AB391" s="147"/>
      <c r="AC391" s="147"/>
      <c r="AD391" s="147"/>
      <c r="AE391" s="147"/>
      <c r="AF391" s="147" t="s">
        <v>384</v>
      </c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</row>
    <row r="392" spans="1:59" outlineLevel="1" x14ac:dyDescent="0.2">
      <c r="A392" s="154"/>
      <c r="B392" s="155"/>
      <c r="C392" s="185" t="s">
        <v>4380</v>
      </c>
      <c r="D392" s="158"/>
      <c r="E392" s="159">
        <v>159.84830249999999</v>
      </c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47"/>
      <c r="Z392" s="147"/>
      <c r="AA392" s="147"/>
      <c r="AB392" s="147"/>
      <c r="AC392" s="147"/>
      <c r="AD392" s="147"/>
      <c r="AE392" s="147"/>
      <c r="AF392" s="147" t="s">
        <v>386</v>
      </c>
      <c r="AG392" s="147">
        <v>0</v>
      </c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</row>
    <row r="393" spans="1:59" outlineLevel="1" x14ac:dyDescent="0.2">
      <c r="A393" s="170">
        <v>92</v>
      </c>
      <c r="B393" s="171" t="s">
        <v>785</v>
      </c>
      <c r="C393" s="184" t="s">
        <v>786</v>
      </c>
      <c r="D393" s="172" t="s">
        <v>413</v>
      </c>
      <c r="E393" s="173">
        <v>9.8040000000000002E-2</v>
      </c>
      <c r="F393" s="174"/>
      <c r="G393" s="175">
        <f>ROUND(E393*F393,2)</f>
        <v>0</v>
      </c>
      <c r="H393" s="157">
        <v>0</v>
      </c>
      <c r="I393" s="156">
        <f>ROUND(E393*H393,2)</f>
        <v>0</v>
      </c>
      <c r="J393" s="157">
        <v>39590</v>
      </c>
      <c r="K393" s="156">
        <f>ROUND(E393*J393,2)</f>
        <v>3881.4</v>
      </c>
      <c r="L393" s="156">
        <v>15</v>
      </c>
      <c r="M393" s="156">
        <f>G393*(1+L393/100)</f>
        <v>0</v>
      </c>
      <c r="N393" s="156">
        <v>1.02139</v>
      </c>
      <c r="O393" s="156">
        <f>ROUND(E393*N393,2)</f>
        <v>0.1</v>
      </c>
      <c r="P393" s="156">
        <v>0</v>
      </c>
      <c r="Q393" s="156">
        <f>ROUND(E393*P393,2)</f>
        <v>0</v>
      </c>
      <c r="R393" s="156"/>
      <c r="S393" s="156" t="s">
        <v>485</v>
      </c>
      <c r="T393" s="156" t="s">
        <v>382</v>
      </c>
      <c r="U393" s="156">
        <v>0</v>
      </c>
      <c r="V393" s="156">
        <f>ROUND(E393*U393,2)</f>
        <v>0</v>
      </c>
      <c r="W393" s="156"/>
      <c r="X393" s="156" t="s">
        <v>383</v>
      </c>
      <c r="Y393" s="147"/>
      <c r="Z393" s="147"/>
      <c r="AA393" s="147"/>
      <c r="AB393" s="147"/>
      <c r="AC393" s="147"/>
      <c r="AD393" s="147"/>
      <c r="AE393" s="147"/>
      <c r="AF393" s="147" t="s">
        <v>384</v>
      </c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</row>
    <row r="394" spans="1:59" outlineLevel="1" x14ac:dyDescent="0.2">
      <c r="A394" s="154"/>
      <c r="B394" s="155"/>
      <c r="C394" s="185" t="s">
        <v>787</v>
      </c>
      <c r="D394" s="158"/>
      <c r="E394" s="159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47"/>
      <c r="Z394" s="147"/>
      <c r="AA394" s="147"/>
      <c r="AB394" s="147"/>
      <c r="AC394" s="147"/>
      <c r="AD394" s="147"/>
      <c r="AE394" s="147"/>
      <c r="AF394" s="147" t="s">
        <v>386</v>
      </c>
      <c r="AG394" s="147">
        <v>0</v>
      </c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</row>
    <row r="395" spans="1:59" outlineLevel="1" x14ac:dyDescent="0.2">
      <c r="A395" s="154"/>
      <c r="B395" s="155"/>
      <c r="C395" s="185" t="s">
        <v>788</v>
      </c>
      <c r="D395" s="158"/>
      <c r="E395" s="159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47"/>
      <c r="Z395" s="147"/>
      <c r="AA395" s="147"/>
      <c r="AB395" s="147"/>
      <c r="AC395" s="147"/>
      <c r="AD395" s="147"/>
      <c r="AE395" s="147"/>
      <c r="AF395" s="147" t="s">
        <v>386</v>
      </c>
      <c r="AG395" s="147">
        <v>0</v>
      </c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</row>
    <row r="396" spans="1:59" outlineLevel="1" x14ac:dyDescent="0.2">
      <c r="A396" s="154"/>
      <c r="B396" s="155"/>
      <c r="C396" s="185" t="s">
        <v>789</v>
      </c>
      <c r="D396" s="158"/>
      <c r="E396" s="159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47"/>
      <c r="Z396" s="147"/>
      <c r="AA396" s="147"/>
      <c r="AB396" s="147"/>
      <c r="AC396" s="147"/>
      <c r="AD396" s="147"/>
      <c r="AE396" s="147"/>
      <c r="AF396" s="147" t="s">
        <v>386</v>
      </c>
      <c r="AG396" s="147">
        <v>0</v>
      </c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</row>
    <row r="397" spans="1:59" outlineLevel="1" x14ac:dyDescent="0.2">
      <c r="A397" s="154"/>
      <c r="B397" s="155"/>
      <c r="C397" s="185" t="s">
        <v>790</v>
      </c>
      <c r="D397" s="158"/>
      <c r="E397" s="159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47"/>
      <c r="Z397" s="147"/>
      <c r="AA397" s="147"/>
      <c r="AB397" s="147"/>
      <c r="AC397" s="147"/>
      <c r="AD397" s="147"/>
      <c r="AE397" s="147"/>
      <c r="AF397" s="147" t="s">
        <v>386</v>
      </c>
      <c r="AG397" s="147">
        <v>0</v>
      </c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</row>
    <row r="398" spans="1:59" outlineLevel="1" x14ac:dyDescent="0.2">
      <c r="A398" s="154"/>
      <c r="B398" s="155"/>
      <c r="C398" s="185" t="s">
        <v>791</v>
      </c>
      <c r="D398" s="158"/>
      <c r="E398" s="159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47"/>
      <c r="Z398" s="147"/>
      <c r="AA398" s="147"/>
      <c r="AB398" s="147"/>
      <c r="AC398" s="147"/>
      <c r="AD398" s="147"/>
      <c r="AE398" s="147"/>
      <c r="AF398" s="147" t="s">
        <v>386</v>
      </c>
      <c r="AG398" s="147">
        <v>0</v>
      </c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</row>
    <row r="399" spans="1:59" outlineLevel="1" x14ac:dyDescent="0.2">
      <c r="A399" s="154"/>
      <c r="B399" s="155"/>
      <c r="C399" s="185" t="s">
        <v>792</v>
      </c>
      <c r="D399" s="158"/>
      <c r="E399" s="159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47"/>
      <c r="Z399" s="147"/>
      <c r="AA399" s="147"/>
      <c r="AB399" s="147"/>
      <c r="AC399" s="147"/>
      <c r="AD399" s="147"/>
      <c r="AE399" s="147"/>
      <c r="AF399" s="147" t="s">
        <v>386</v>
      </c>
      <c r="AG399" s="147">
        <v>0</v>
      </c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</row>
    <row r="400" spans="1:59" outlineLevel="1" x14ac:dyDescent="0.2">
      <c r="A400" s="154"/>
      <c r="B400" s="155"/>
      <c r="C400" s="185" t="s">
        <v>793</v>
      </c>
      <c r="D400" s="158"/>
      <c r="E400" s="159">
        <v>9.8040000000000002E-2</v>
      </c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47"/>
      <c r="Z400" s="147"/>
      <c r="AA400" s="147"/>
      <c r="AB400" s="147"/>
      <c r="AC400" s="147"/>
      <c r="AD400" s="147"/>
      <c r="AE400" s="147"/>
      <c r="AF400" s="147" t="s">
        <v>386</v>
      </c>
      <c r="AG400" s="147">
        <v>0</v>
      </c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</row>
    <row r="401" spans="1:59" ht="22.5" outlineLevel="1" x14ac:dyDescent="0.2">
      <c r="A401" s="170">
        <v>93</v>
      </c>
      <c r="B401" s="171" t="s">
        <v>794</v>
      </c>
      <c r="C401" s="184" t="s">
        <v>795</v>
      </c>
      <c r="D401" s="172" t="s">
        <v>429</v>
      </c>
      <c r="E401" s="173">
        <v>130</v>
      </c>
      <c r="F401" s="174"/>
      <c r="G401" s="175">
        <f>ROUND(E401*F401,2)</f>
        <v>0</v>
      </c>
      <c r="H401" s="157">
        <v>0</v>
      </c>
      <c r="I401" s="156">
        <f>ROUND(E401*H401,2)</f>
        <v>0</v>
      </c>
      <c r="J401" s="157">
        <v>4125</v>
      </c>
      <c r="K401" s="156">
        <f>ROUND(E401*J401,2)</f>
        <v>536250</v>
      </c>
      <c r="L401" s="156">
        <v>15</v>
      </c>
      <c r="M401" s="156">
        <f>G401*(1+L401/100)</f>
        <v>0</v>
      </c>
      <c r="N401" s="156">
        <v>2.2200000000000002E-3</v>
      </c>
      <c r="O401" s="156">
        <f>ROUND(E401*N401,2)</f>
        <v>0.28999999999999998</v>
      </c>
      <c r="P401" s="156">
        <v>0</v>
      </c>
      <c r="Q401" s="156">
        <f>ROUND(E401*P401,2)</f>
        <v>0</v>
      </c>
      <c r="R401" s="156"/>
      <c r="S401" s="156" t="s">
        <v>485</v>
      </c>
      <c r="T401" s="156" t="s">
        <v>382</v>
      </c>
      <c r="U401" s="156">
        <v>0</v>
      </c>
      <c r="V401" s="156">
        <f>ROUND(E401*U401,2)</f>
        <v>0</v>
      </c>
      <c r="W401" s="156"/>
      <c r="X401" s="156" t="s">
        <v>383</v>
      </c>
      <c r="Y401" s="147"/>
      <c r="Z401" s="147"/>
      <c r="AA401" s="147"/>
      <c r="AB401" s="147"/>
      <c r="AC401" s="147"/>
      <c r="AD401" s="147"/>
      <c r="AE401" s="147"/>
      <c r="AF401" s="147" t="s">
        <v>384</v>
      </c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</row>
    <row r="402" spans="1:59" outlineLevel="1" x14ac:dyDescent="0.2">
      <c r="A402" s="154"/>
      <c r="B402" s="155"/>
      <c r="C402" s="185" t="s">
        <v>796</v>
      </c>
      <c r="D402" s="158"/>
      <c r="E402" s="159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47"/>
      <c r="Z402" s="147"/>
      <c r="AA402" s="147"/>
      <c r="AB402" s="147"/>
      <c r="AC402" s="147"/>
      <c r="AD402" s="147"/>
      <c r="AE402" s="147"/>
      <c r="AF402" s="147" t="s">
        <v>386</v>
      </c>
      <c r="AG402" s="147">
        <v>0</v>
      </c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</row>
    <row r="403" spans="1:59" outlineLevel="1" x14ac:dyDescent="0.2">
      <c r="A403" s="154"/>
      <c r="B403" s="155"/>
      <c r="C403" s="185" t="s">
        <v>797</v>
      </c>
      <c r="D403" s="158"/>
      <c r="E403" s="159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47"/>
      <c r="Z403" s="147"/>
      <c r="AA403" s="147"/>
      <c r="AB403" s="147"/>
      <c r="AC403" s="147"/>
      <c r="AD403" s="147"/>
      <c r="AE403" s="147"/>
      <c r="AF403" s="147" t="s">
        <v>386</v>
      </c>
      <c r="AG403" s="147">
        <v>0</v>
      </c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</row>
    <row r="404" spans="1:59" outlineLevel="1" x14ac:dyDescent="0.2">
      <c r="A404" s="154"/>
      <c r="B404" s="155"/>
      <c r="C404" s="185" t="s">
        <v>798</v>
      </c>
      <c r="D404" s="158"/>
      <c r="E404" s="159">
        <v>130</v>
      </c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47"/>
      <c r="Z404" s="147"/>
      <c r="AA404" s="147"/>
      <c r="AB404" s="147"/>
      <c r="AC404" s="147"/>
      <c r="AD404" s="147"/>
      <c r="AE404" s="147"/>
      <c r="AF404" s="147" t="s">
        <v>386</v>
      </c>
      <c r="AG404" s="147">
        <v>0</v>
      </c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</row>
    <row r="405" spans="1:59" outlineLevel="1" x14ac:dyDescent="0.2">
      <c r="A405" s="170">
        <v>94</v>
      </c>
      <c r="B405" s="171" t="s">
        <v>799</v>
      </c>
      <c r="C405" s="184" t="s">
        <v>800</v>
      </c>
      <c r="D405" s="172" t="s">
        <v>406</v>
      </c>
      <c r="E405" s="173">
        <v>177.73511999999999</v>
      </c>
      <c r="F405" s="174"/>
      <c r="G405" s="175">
        <f>ROUND(E405*F405,2)</f>
        <v>0</v>
      </c>
      <c r="H405" s="157">
        <v>2976.99</v>
      </c>
      <c r="I405" s="156">
        <f>ROUND(E405*H405,2)</f>
        <v>529115.67000000004</v>
      </c>
      <c r="J405" s="157">
        <v>468.01</v>
      </c>
      <c r="K405" s="156">
        <f>ROUND(E405*J405,2)</f>
        <v>83181.81</v>
      </c>
      <c r="L405" s="156">
        <v>15</v>
      </c>
      <c r="M405" s="156">
        <f>G405*(1+L405/100)</f>
        <v>0</v>
      </c>
      <c r="N405" s="156">
        <v>2.5250699999999999</v>
      </c>
      <c r="O405" s="156">
        <f>ROUND(E405*N405,2)</f>
        <v>448.79</v>
      </c>
      <c r="P405" s="156">
        <v>0</v>
      </c>
      <c r="Q405" s="156">
        <f>ROUND(E405*P405,2)</f>
        <v>0</v>
      </c>
      <c r="R405" s="156"/>
      <c r="S405" s="156" t="s">
        <v>381</v>
      </c>
      <c r="T405" s="156" t="s">
        <v>382</v>
      </c>
      <c r="U405" s="156">
        <v>0</v>
      </c>
      <c r="V405" s="156">
        <f>ROUND(E405*U405,2)</f>
        <v>0</v>
      </c>
      <c r="W405" s="156"/>
      <c r="X405" s="156" t="s">
        <v>383</v>
      </c>
      <c r="Y405" s="147"/>
      <c r="Z405" s="147"/>
      <c r="AA405" s="147"/>
      <c r="AB405" s="147"/>
      <c r="AC405" s="147"/>
      <c r="AD405" s="147"/>
      <c r="AE405" s="147"/>
      <c r="AF405" s="147" t="s">
        <v>384</v>
      </c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</row>
    <row r="406" spans="1:59" outlineLevel="1" x14ac:dyDescent="0.2">
      <c r="A406" s="154"/>
      <c r="B406" s="155"/>
      <c r="C406" s="185" t="s">
        <v>801</v>
      </c>
      <c r="D406" s="158"/>
      <c r="E406" s="159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47"/>
      <c r="Z406" s="147"/>
      <c r="AA406" s="147"/>
      <c r="AB406" s="147"/>
      <c r="AC406" s="147"/>
      <c r="AD406" s="147"/>
      <c r="AE406" s="147"/>
      <c r="AF406" s="147" t="s">
        <v>386</v>
      </c>
      <c r="AG406" s="147">
        <v>0</v>
      </c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</row>
    <row r="407" spans="1:59" outlineLevel="1" x14ac:dyDescent="0.2">
      <c r="A407" s="154"/>
      <c r="B407" s="155"/>
      <c r="C407" s="185" t="s">
        <v>802</v>
      </c>
      <c r="D407" s="158"/>
      <c r="E407" s="159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47"/>
      <c r="Z407" s="147"/>
      <c r="AA407" s="147"/>
      <c r="AB407" s="147"/>
      <c r="AC407" s="147"/>
      <c r="AD407" s="147"/>
      <c r="AE407" s="147"/>
      <c r="AF407" s="147" t="s">
        <v>386</v>
      </c>
      <c r="AG407" s="147">
        <v>0</v>
      </c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</row>
    <row r="408" spans="1:59" outlineLevel="1" x14ac:dyDescent="0.2">
      <c r="A408" s="154"/>
      <c r="B408" s="155"/>
      <c r="C408" s="185" t="s">
        <v>803</v>
      </c>
      <c r="D408" s="158"/>
      <c r="E408" s="159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47"/>
      <c r="Z408" s="147"/>
      <c r="AA408" s="147"/>
      <c r="AB408" s="147"/>
      <c r="AC408" s="147"/>
      <c r="AD408" s="147"/>
      <c r="AE408" s="147"/>
      <c r="AF408" s="147" t="s">
        <v>386</v>
      </c>
      <c r="AG408" s="147">
        <v>0</v>
      </c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</row>
    <row r="409" spans="1:59" outlineLevel="1" x14ac:dyDescent="0.2">
      <c r="A409" s="154"/>
      <c r="B409" s="155"/>
      <c r="C409" s="185" t="s">
        <v>804</v>
      </c>
      <c r="D409" s="158"/>
      <c r="E409" s="159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47"/>
      <c r="Z409" s="147"/>
      <c r="AA409" s="147"/>
      <c r="AB409" s="147"/>
      <c r="AC409" s="147"/>
      <c r="AD409" s="147"/>
      <c r="AE409" s="147"/>
      <c r="AF409" s="147" t="s">
        <v>386</v>
      </c>
      <c r="AG409" s="147">
        <v>0</v>
      </c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</row>
    <row r="410" spans="1:59" ht="56.25" outlineLevel="1" x14ac:dyDescent="0.2">
      <c r="A410" s="154"/>
      <c r="B410" s="155"/>
      <c r="C410" s="185" t="s">
        <v>805</v>
      </c>
      <c r="D410" s="158"/>
      <c r="E410" s="159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47"/>
      <c r="Z410" s="147"/>
      <c r="AA410" s="147"/>
      <c r="AB410" s="147"/>
      <c r="AC410" s="147"/>
      <c r="AD410" s="147"/>
      <c r="AE410" s="147"/>
      <c r="AF410" s="147" t="s">
        <v>386</v>
      </c>
      <c r="AG410" s="147">
        <v>0</v>
      </c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</row>
    <row r="411" spans="1:59" outlineLevel="1" x14ac:dyDescent="0.2">
      <c r="A411" s="154"/>
      <c r="B411" s="155"/>
      <c r="C411" s="185" t="s">
        <v>674</v>
      </c>
      <c r="D411" s="158"/>
      <c r="E411" s="159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47"/>
      <c r="Z411" s="147"/>
      <c r="AA411" s="147"/>
      <c r="AB411" s="147"/>
      <c r="AC411" s="147"/>
      <c r="AD411" s="147"/>
      <c r="AE411" s="147"/>
      <c r="AF411" s="147" t="s">
        <v>386</v>
      </c>
      <c r="AG411" s="147">
        <v>0</v>
      </c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</row>
    <row r="412" spans="1:59" outlineLevel="1" x14ac:dyDescent="0.2">
      <c r="A412" s="154"/>
      <c r="B412" s="155"/>
      <c r="C412" s="185" t="s">
        <v>628</v>
      </c>
      <c r="D412" s="158"/>
      <c r="E412" s="159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47"/>
      <c r="Z412" s="147"/>
      <c r="AA412" s="147"/>
      <c r="AB412" s="147"/>
      <c r="AC412" s="147"/>
      <c r="AD412" s="147"/>
      <c r="AE412" s="147"/>
      <c r="AF412" s="147" t="s">
        <v>386</v>
      </c>
      <c r="AG412" s="147">
        <v>0</v>
      </c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</row>
    <row r="413" spans="1:59" ht="22.5" outlineLevel="1" x14ac:dyDescent="0.2">
      <c r="A413" s="154"/>
      <c r="B413" s="155"/>
      <c r="C413" s="185" t="s">
        <v>806</v>
      </c>
      <c r="D413" s="158"/>
      <c r="E413" s="159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47"/>
      <c r="Z413" s="147"/>
      <c r="AA413" s="147"/>
      <c r="AB413" s="147"/>
      <c r="AC413" s="147"/>
      <c r="AD413" s="147"/>
      <c r="AE413" s="147"/>
      <c r="AF413" s="147" t="s">
        <v>386</v>
      </c>
      <c r="AG413" s="147">
        <v>0</v>
      </c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</row>
    <row r="414" spans="1:59" ht="33.75" outlineLevel="1" x14ac:dyDescent="0.2">
      <c r="A414" s="154"/>
      <c r="B414" s="155"/>
      <c r="C414" s="185" t="s">
        <v>807</v>
      </c>
      <c r="D414" s="158"/>
      <c r="E414" s="159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47"/>
      <c r="Z414" s="147"/>
      <c r="AA414" s="147"/>
      <c r="AB414" s="147"/>
      <c r="AC414" s="147"/>
      <c r="AD414" s="147"/>
      <c r="AE414" s="147"/>
      <c r="AF414" s="147" t="s">
        <v>386</v>
      </c>
      <c r="AG414" s="147">
        <v>0</v>
      </c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</row>
    <row r="415" spans="1:59" outlineLevel="1" x14ac:dyDescent="0.2">
      <c r="A415" s="154"/>
      <c r="B415" s="155"/>
      <c r="C415" s="185" t="s">
        <v>808</v>
      </c>
      <c r="D415" s="158"/>
      <c r="E415" s="159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47"/>
      <c r="Z415" s="147"/>
      <c r="AA415" s="147"/>
      <c r="AB415" s="147"/>
      <c r="AC415" s="147"/>
      <c r="AD415" s="147"/>
      <c r="AE415" s="147"/>
      <c r="AF415" s="147" t="s">
        <v>386</v>
      </c>
      <c r="AG415" s="147">
        <v>0</v>
      </c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</row>
    <row r="416" spans="1:59" outlineLevel="1" x14ac:dyDescent="0.2">
      <c r="A416" s="154"/>
      <c r="B416" s="155"/>
      <c r="C416" s="185" t="s">
        <v>809</v>
      </c>
      <c r="D416" s="158"/>
      <c r="E416" s="159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47"/>
      <c r="Z416" s="147"/>
      <c r="AA416" s="147"/>
      <c r="AB416" s="147"/>
      <c r="AC416" s="147"/>
      <c r="AD416" s="147"/>
      <c r="AE416" s="147"/>
      <c r="AF416" s="147" t="s">
        <v>386</v>
      </c>
      <c r="AG416" s="147">
        <v>0</v>
      </c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</row>
    <row r="417" spans="1:59" outlineLevel="1" x14ac:dyDescent="0.2">
      <c r="A417" s="154"/>
      <c r="B417" s="155"/>
      <c r="C417" s="185" t="s">
        <v>810</v>
      </c>
      <c r="D417" s="158"/>
      <c r="E417" s="159">
        <v>177.74</v>
      </c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47"/>
      <c r="Z417" s="147"/>
      <c r="AA417" s="147"/>
      <c r="AB417" s="147"/>
      <c r="AC417" s="147"/>
      <c r="AD417" s="147"/>
      <c r="AE417" s="147"/>
      <c r="AF417" s="147" t="s">
        <v>386</v>
      </c>
      <c r="AG417" s="147">
        <v>0</v>
      </c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</row>
    <row r="418" spans="1:59" outlineLevel="1" x14ac:dyDescent="0.2">
      <c r="A418" s="170">
        <v>95</v>
      </c>
      <c r="B418" s="171" t="s">
        <v>811</v>
      </c>
      <c r="C418" s="184" t="s">
        <v>812</v>
      </c>
      <c r="D418" s="172" t="s">
        <v>397</v>
      </c>
      <c r="E418" s="173">
        <v>1309.308</v>
      </c>
      <c r="F418" s="174"/>
      <c r="G418" s="175">
        <f>ROUND(E418*F418,2)</f>
        <v>0</v>
      </c>
      <c r="H418" s="157">
        <v>314.49</v>
      </c>
      <c r="I418" s="156">
        <f>ROUND(E418*H418,2)</f>
        <v>411764.27</v>
      </c>
      <c r="J418" s="157">
        <v>857.51</v>
      </c>
      <c r="K418" s="156">
        <f>ROUND(E418*J418,2)</f>
        <v>1122744.7</v>
      </c>
      <c r="L418" s="156">
        <v>15</v>
      </c>
      <c r="M418" s="156">
        <f>G418*(1+L418/100)</f>
        <v>0</v>
      </c>
      <c r="N418" s="156">
        <v>0.14124</v>
      </c>
      <c r="O418" s="156">
        <f>ROUND(E418*N418,2)</f>
        <v>184.93</v>
      </c>
      <c r="P418" s="156">
        <v>0</v>
      </c>
      <c r="Q418" s="156">
        <f>ROUND(E418*P418,2)</f>
        <v>0</v>
      </c>
      <c r="R418" s="156"/>
      <c r="S418" s="156" t="s">
        <v>381</v>
      </c>
      <c r="T418" s="156" t="s">
        <v>382</v>
      </c>
      <c r="U418" s="156">
        <v>0</v>
      </c>
      <c r="V418" s="156">
        <f>ROUND(E418*U418,2)</f>
        <v>0</v>
      </c>
      <c r="W418" s="156"/>
      <c r="X418" s="156" t="s">
        <v>383</v>
      </c>
      <c r="Y418" s="147"/>
      <c r="Z418" s="147"/>
      <c r="AA418" s="147"/>
      <c r="AB418" s="147"/>
      <c r="AC418" s="147"/>
      <c r="AD418" s="147"/>
      <c r="AE418" s="147"/>
      <c r="AF418" s="147" t="s">
        <v>384</v>
      </c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</row>
    <row r="419" spans="1:59" outlineLevel="1" x14ac:dyDescent="0.2">
      <c r="A419" s="154"/>
      <c r="B419" s="155"/>
      <c r="C419" s="185" t="s">
        <v>813</v>
      </c>
      <c r="D419" s="158"/>
      <c r="E419" s="159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47"/>
      <c r="Z419" s="147"/>
      <c r="AA419" s="147"/>
      <c r="AB419" s="147"/>
      <c r="AC419" s="147"/>
      <c r="AD419" s="147"/>
      <c r="AE419" s="147"/>
      <c r="AF419" s="147" t="s">
        <v>386</v>
      </c>
      <c r="AG419" s="147">
        <v>0</v>
      </c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</row>
    <row r="420" spans="1:59" outlineLevel="1" x14ac:dyDescent="0.2">
      <c r="A420" s="154"/>
      <c r="B420" s="155"/>
      <c r="C420" s="185" t="s">
        <v>814</v>
      </c>
      <c r="D420" s="158"/>
      <c r="E420" s="159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47"/>
      <c r="Z420" s="147"/>
      <c r="AA420" s="147"/>
      <c r="AB420" s="147"/>
      <c r="AC420" s="147"/>
      <c r="AD420" s="147"/>
      <c r="AE420" s="147"/>
      <c r="AF420" s="147" t="s">
        <v>386</v>
      </c>
      <c r="AG420" s="147">
        <v>0</v>
      </c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</row>
    <row r="421" spans="1:59" outlineLevel="1" x14ac:dyDescent="0.2">
      <c r="A421" s="154"/>
      <c r="B421" s="155"/>
      <c r="C421" s="185" t="s">
        <v>803</v>
      </c>
      <c r="D421" s="158"/>
      <c r="E421" s="159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47"/>
      <c r="Z421" s="147"/>
      <c r="AA421" s="147"/>
      <c r="AB421" s="147"/>
      <c r="AC421" s="147"/>
      <c r="AD421" s="147"/>
      <c r="AE421" s="147"/>
      <c r="AF421" s="147" t="s">
        <v>386</v>
      </c>
      <c r="AG421" s="147">
        <v>0</v>
      </c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</row>
    <row r="422" spans="1:59" outlineLevel="1" x14ac:dyDescent="0.2">
      <c r="A422" s="154"/>
      <c r="B422" s="155"/>
      <c r="C422" s="185" t="s">
        <v>804</v>
      </c>
      <c r="D422" s="158"/>
      <c r="E422" s="159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47"/>
      <c r="Z422" s="147"/>
      <c r="AA422" s="147"/>
      <c r="AB422" s="147"/>
      <c r="AC422" s="147"/>
      <c r="AD422" s="147"/>
      <c r="AE422" s="147"/>
      <c r="AF422" s="147" t="s">
        <v>386</v>
      </c>
      <c r="AG422" s="147">
        <v>0</v>
      </c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</row>
    <row r="423" spans="1:59" ht="45" outlineLevel="1" x14ac:dyDescent="0.2">
      <c r="A423" s="154"/>
      <c r="B423" s="155"/>
      <c r="C423" s="185" t="s">
        <v>815</v>
      </c>
      <c r="D423" s="158"/>
      <c r="E423" s="159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47"/>
      <c r="Z423" s="147"/>
      <c r="AA423" s="147"/>
      <c r="AB423" s="147"/>
      <c r="AC423" s="147"/>
      <c r="AD423" s="147"/>
      <c r="AE423" s="147"/>
      <c r="AF423" s="147" t="s">
        <v>386</v>
      </c>
      <c r="AG423" s="147">
        <v>0</v>
      </c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</row>
    <row r="424" spans="1:59" outlineLevel="1" x14ac:dyDescent="0.2">
      <c r="A424" s="154"/>
      <c r="B424" s="155"/>
      <c r="C424" s="185" t="s">
        <v>674</v>
      </c>
      <c r="D424" s="158"/>
      <c r="E424" s="159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47"/>
      <c r="Z424" s="147"/>
      <c r="AA424" s="147"/>
      <c r="AB424" s="147"/>
      <c r="AC424" s="147"/>
      <c r="AD424" s="147"/>
      <c r="AE424" s="147"/>
      <c r="AF424" s="147" t="s">
        <v>386</v>
      </c>
      <c r="AG424" s="147">
        <v>0</v>
      </c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</row>
    <row r="425" spans="1:59" outlineLevel="1" x14ac:dyDescent="0.2">
      <c r="A425" s="154"/>
      <c r="B425" s="155"/>
      <c r="C425" s="185" t="s">
        <v>628</v>
      </c>
      <c r="D425" s="158"/>
      <c r="E425" s="159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47"/>
      <c r="Z425" s="147"/>
      <c r="AA425" s="147"/>
      <c r="AB425" s="147"/>
      <c r="AC425" s="147"/>
      <c r="AD425" s="147"/>
      <c r="AE425" s="147"/>
      <c r="AF425" s="147" t="s">
        <v>386</v>
      </c>
      <c r="AG425" s="147">
        <v>0</v>
      </c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</row>
    <row r="426" spans="1:59" ht="22.5" outlineLevel="1" x14ac:dyDescent="0.2">
      <c r="A426" s="154"/>
      <c r="B426" s="155"/>
      <c r="C426" s="185" t="s">
        <v>816</v>
      </c>
      <c r="D426" s="158"/>
      <c r="E426" s="159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47"/>
      <c r="Z426" s="147"/>
      <c r="AA426" s="147"/>
      <c r="AB426" s="147"/>
      <c r="AC426" s="147"/>
      <c r="AD426" s="147"/>
      <c r="AE426" s="147"/>
      <c r="AF426" s="147" t="s">
        <v>386</v>
      </c>
      <c r="AG426" s="147">
        <v>0</v>
      </c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</row>
    <row r="427" spans="1:59" outlineLevel="1" x14ac:dyDescent="0.2">
      <c r="A427" s="154"/>
      <c r="B427" s="155"/>
      <c r="C427" s="185" t="s">
        <v>817</v>
      </c>
      <c r="D427" s="158"/>
      <c r="E427" s="159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47"/>
      <c r="Z427" s="147"/>
      <c r="AA427" s="147"/>
      <c r="AB427" s="147"/>
      <c r="AC427" s="147"/>
      <c r="AD427" s="147"/>
      <c r="AE427" s="147"/>
      <c r="AF427" s="147" t="s">
        <v>386</v>
      </c>
      <c r="AG427" s="147">
        <v>0</v>
      </c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</row>
    <row r="428" spans="1:59" ht="22.5" outlineLevel="1" x14ac:dyDescent="0.2">
      <c r="A428" s="154"/>
      <c r="B428" s="155"/>
      <c r="C428" s="185" t="s">
        <v>818</v>
      </c>
      <c r="D428" s="158"/>
      <c r="E428" s="159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47"/>
      <c r="Z428" s="147"/>
      <c r="AA428" s="147"/>
      <c r="AB428" s="147"/>
      <c r="AC428" s="147"/>
      <c r="AD428" s="147"/>
      <c r="AE428" s="147"/>
      <c r="AF428" s="147" t="s">
        <v>386</v>
      </c>
      <c r="AG428" s="147">
        <v>0</v>
      </c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</row>
    <row r="429" spans="1:59" outlineLevel="1" x14ac:dyDescent="0.2">
      <c r="A429" s="154"/>
      <c r="B429" s="155"/>
      <c r="C429" s="185" t="s">
        <v>819</v>
      </c>
      <c r="D429" s="158"/>
      <c r="E429" s="159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47"/>
      <c r="Z429" s="147"/>
      <c r="AA429" s="147"/>
      <c r="AB429" s="147"/>
      <c r="AC429" s="147"/>
      <c r="AD429" s="147"/>
      <c r="AE429" s="147"/>
      <c r="AF429" s="147" t="s">
        <v>386</v>
      </c>
      <c r="AG429" s="147">
        <v>0</v>
      </c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</row>
    <row r="430" spans="1:59" outlineLevel="1" x14ac:dyDescent="0.2">
      <c r="A430" s="154"/>
      <c r="B430" s="155"/>
      <c r="C430" s="185" t="s">
        <v>820</v>
      </c>
      <c r="D430" s="158"/>
      <c r="E430" s="159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47"/>
      <c r="Z430" s="147"/>
      <c r="AA430" s="147"/>
      <c r="AB430" s="147"/>
      <c r="AC430" s="147"/>
      <c r="AD430" s="147"/>
      <c r="AE430" s="147"/>
      <c r="AF430" s="147" t="s">
        <v>386</v>
      </c>
      <c r="AG430" s="147">
        <v>0</v>
      </c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</row>
    <row r="431" spans="1:59" outlineLevel="1" x14ac:dyDescent="0.2">
      <c r="A431" s="154"/>
      <c r="B431" s="155"/>
      <c r="C431" s="185" t="s">
        <v>821</v>
      </c>
      <c r="D431" s="158"/>
      <c r="E431" s="159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47"/>
      <c r="Z431" s="147"/>
      <c r="AA431" s="147"/>
      <c r="AB431" s="147"/>
      <c r="AC431" s="147"/>
      <c r="AD431" s="147"/>
      <c r="AE431" s="147"/>
      <c r="AF431" s="147" t="s">
        <v>386</v>
      </c>
      <c r="AG431" s="147">
        <v>0</v>
      </c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</row>
    <row r="432" spans="1:59" outlineLevel="1" x14ac:dyDescent="0.2">
      <c r="A432" s="154"/>
      <c r="B432" s="155"/>
      <c r="C432" s="185" t="s">
        <v>822</v>
      </c>
      <c r="D432" s="158"/>
      <c r="E432" s="159">
        <v>1309.31</v>
      </c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47"/>
      <c r="Z432" s="147"/>
      <c r="AA432" s="147"/>
      <c r="AB432" s="147"/>
      <c r="AC432" s="147"/>
      <c r="AD432" s="147"/>
      <c r="AE432" s="147"/>
      <c r="AF432" s="147" t="s">
        <v>386</v>
      </c>
      <c r="AG432" s="147">
        <v>0</v>
      </c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</row>
    <row r="433" spans="1:59" outlineLevel="1" x14ac:dyDescent="0.2">
      <c r="A433" s="176">
        <v>96</v>
      </c>
      <c r="B433" s="177" t="s">
        <v>823</v>
      </c>
      <c r="C433" s="186" t="s">
        <v>824</v>
      </c>
      <c r="D433" s="178" t="s">
        <v>397</v>
      </c>
      <c r="E433" s="179">
        <v>1309.308</v>
      </c>
      <c r="F433" s="174"/>
      <c r="G433" s="181">
        <f>ROUND(E433*F433,2)</f>
        <v>0</v>
      </c>
      <c r="H433" s="157">
        <v>0</v>
      </c>
      <c r="I433" s="156">
        <f>ROUND(E433*H433,2)</f>
        <v>0</v>
      </c>
      <c r="J433" s="157">
        <v>350.5</v>
      </c>
      <c r="K433" s="156">
        <f>ROUND(E433*J433,2)</f>
        <v>458912.45</v>
      </c>
      <c r="L433" s="156">
        <v>15</v>
      </c>
      <c r="M433" s="156">
        <f>G433*(1+L433/100)</f>
        <v>0</v>
      </c>
      <c r="N433" s="156">
        <v>0</v>
      </c>
      <c r="O433" s="156">
        <f>ROUND(E433*N433,2)</f>
        <v>0</v>
      </c>
      <c r="P433" s="156">
        <v>0</v>
      </c>
      <c r="Q433" s="156">
        <f>ROUND(E433*P433,2)</f>
        <v>0</v>
      </c>
      <c r="R433" s="156"/>
      <c r="S433" s="156" t="s">
        <v>381</v>
      </c>
      <c r="T433" s="156" t="s">
        <v>382</v>
      </c>
      <c r="U433" s="156">
        <v>0</v>
      </c>
      <c r="V433" s="156">
        <f>ROUND(E433*U433,2)</f>
        <v>0</v>
      </c>
      <c r="W433" s="156"/>
      <c r="X433" s="156" t="s">
        <v>383</v>
      </c>
      <c r="Y433" s="147"/>
      <c r="Z433" s="147"/>
      <c r="AA433" s="147"/>
      <c r="AB433" s="147"/>
      <c r="AC433" s="147"/>
      <c r="AD433" s="147"/>
      <c r="AE433" s="147"/>
      <c r="AF433" s="147" t="s">
        <v>384</v>
      </c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</row>
    <row r="434" spans="1:59" outlineLevel="1" x14ac:dyDescent="0.2">
      <c r="A434" s="170">
        <v>97</v>
      </c>
      <c r="B434" s="171" t="s">
        <v>825</v>
      </c>
      <c r="C434" s="184" t="s">
        <v>826</v>
      </c>
      <c r="D434" s="172" t="s">
        <v>413</v>
      </c>
      <c r="E434" s="173">
        <v>26.660267999999999</v>
      </c>
      <c r="F434" s="174"/>
      <c r="G434" s="175">
        <f>ROUND(E434*F434,2)</f>
        <v>0</v>
      </c>
      <c r="H434" s="157">
        <v>25338.46</v>
      </c>
      <c r="I434" s="156">
        <f>ROUND(E434*H434,2)</f>
        <v>675530.13</v>
      </c>
      <c r="J434" s="157">
        <v>14761.54</v>
      </c>
      <c r="K434" s="156">
        <f>ROUND(E434*J434,2)</f>
        <v>393546.61</v>
      </c>
      <c r="L434" s="156">
        <v>15</v>
      </c>
      <c r="M434" s="156">
        <f>G434*(1+L434/100)</f>
        <v>0</v>
      </c>
      <c r="N434" s="156">
        <v>1.01939</v>
      </c>
      <c r="O434" s="156">
        <f>ROUND(E434*N434,2)</f>
        <v>27.18</v>
      </c>
      <c r="P434" s="156">
        <v>0</v>
      </c>
      <c r="Q434" s="156">
        <f>ROUND(E434*P434,2)</f>
        <v>0</v>
      </c>
      <c r="R434" s="156"/>
      <c r="S434" s="156" t="s">
        <v>381</v>
      </c>
      <c r="T434" s="156" t="s">
        <v>382</v>
      </c>
      <c r="U434" s="156">
        <v>0</v>
      </c>
      <c r="V434" s="156">
        <f>ROUND(E434*U434,2)</f>
        <v>0</v>
      </c>
      <c r="W434" s="156"/>
      <c r="X434" s="156" t="s">
        <v>383</v>
      </c>
      <c r="Y434" s="147"/>
      <c r="Z434" s="147"/>
      <c r="AA434" s="147"/>
      <c r="AB434" s="147"/>
      <c r="AC434" s="147"/>
      <c r="AD434" s="147"/>
      <c r="AE434" s="147"/>
      <c r="AF434" s="147" t="s">
        <v>384</v>
      </c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</row>
    <row r="435" spans="1:59" outlineLevel="1" x14ac:dyDescent="0.2">
      <c r="A435" s="154"/>
      <c r="B435" s="155"/>
      <c r="C435" s="185" t="s">
        <v>4381</v>
      </c>
      <c r="D435" s="158"/>
      <c r="E435" s="159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47"/>
      <c r="Z435" s="147"/>
      <c r="AA435" s="147"/>
      <c r="AB435" s="147"/>
      <c r="AC435" s="147"/>
      <c r="AD435" s="147"/>
      <c r="AE435" s="147"/>
      <c r="AF435" s="147" t="s">
        <v>386</v>
      </c>
      <c r="AG435" s="147">
        <v>0</v>
      </c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</row>
    <row r="436" spans="1:59" outlineLevel="1" x14ac:dyDescent="0.2">
      <c r="A436" s="154"/>
      <c r="B436" s="155"/>
      <c r="C436" s="185">
        <v>26.660267999999999</v>
      </c>
      <c r="D436" s="158"/>
      <c r="E436" s="159">
        <v>26.660267999999999</v>
      </c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47"/>
      <c r="Z436" s="147"/>
      <c r="AA436" s="147"/>
      <c r="AB436" s="147"/>
      <c r="AC436" s="147"/>
      <c r="AD436" s="147"/>
      <c r="AE436" s="147"/>
      <c r="AF436" s="147" t="s">
        <v>386</v>
      </c>
      <c r="AG436" s="147">
        <v>0</v>
      </c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</row>
    <row r="437" spans="1:59" outlineLevel="1" x14ac:dyDescent="0.2">
      <c r="A437" s="170">
        <v>98</v>
      </c>
      <c r="B437" s="171" t="s">
        <v>827</v>
      </c>
      <c r="C437" s="184" t="s">
        <v>828</v>
      </c>
      <c r="D437" s="172" t="s">
        <v>413</v>
      </c>
      <c r="E437" s="173">
        <v>0.17710000000000001</v>
      </c>
      <c r="F437" s="174"/>
      <c r="G437" s="175">
        <f>ROUND(E437*F437,2)</f>
        <v>0</v>
      </c>
      <c r="H437" s="157">
        <v>25.13</v>
      </c>
      <c r="I437" s="156">
        <f>ROUND(E437*H437,2)</f>
        <v>4.45</v>
      </c>
      <c r="J437" s="157">
        <v>10814.87</v>
      </c>
      <c r="K437" s="156">
        <f>ROUND(E437*J437,2)</f>
        <v>1915.31</v>
      </c>
      <c r="L437" s="156">
        <v>15</v>
      </c>
      <c r="M437" s="156">
        <f>G437*(1+L437/100)</f>
        <v>0</v>
      </c>
      <c r="N437" s="156">
        <v>1.9009999999999999E-2</v>
      </c>
      <c r="O437" s="156">
        <f>ROUND(E437*N437,2)</f>
        <v>0</v>
      </c>
      <c r="P437" s="156">
        <v>0</v>
      </c>
      <c r="Q437" s="156">
        <f>ROUND(E437*P437,2)</f>
        <v>0</v>
      </c>
      <c r="R437" s="156"/>
      <c r="S437" s="156" t="s">
        <v>381</v>
      </c>
      <c r="T437" s="156" t="s">
        <v>382</v>
      </c>
      <c r="U437" s="156">
        <v>0</v>
      </c>
      <c r="V437" s="156">
        <f>ROUND(E437*U437,2)</f>
        <v>0</v>
      </c>
      <c r="W437" s="156"/>
      <c r="X437" s="156" t="s">
        <v>383</v>
      </c>
      <c r="Y437" s="147"/>
      <c r="Z437" s="147"/>
      <c r="AA437" s="147"/>
      <c r="AB437" s="147"/>
      <c r="AC437" s="147"/>
      <c r="AD437" s="147"/>
      <c r="AE437" s="147"/>
      <c r="AF437" s="147" t="s">
        <v>384</v>
      </c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</row>
    <row r="438" spans="1:59" outlineLevel="1" x14ac:dyDescent="0.2">
      <c r="A438" s="154"/>
      <c r="B438" s="155"/>
      <c r="C438" s="185" t="s">
        <v>787</v>
      </c>
      <c r="D438" s="158"/>
      <c r="E438" s="159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47"/>
      <c r="Z438" s="147"/>
      <c r="AA438" s="147"/>
      <c r="AB438" s="147"/>
      <c r="AC438" s="147"/>
      <c r="AD438" s="147"/>
      <c r="AE438" s="147"/>
      <c r="AF438" s="147" t="s">
        <v>386</v>
      </c>
      <c r="AG438" s="147">
        <v>0</v>
      </c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</row>
    <row r="439" spans="1:59" outlineLevel="1" x14ac:dyDescent="0.2">
      <c r="A439" s="154"/>
      <c r="B439" s="155"/>
      <c r="C439" s="185" t="s">
        <v>829</v>
      </c>
      <c r="D439" s="158"/>
      <c r="E439" s="159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47"/>
      <c r="Z439" s="147"/>
      <c r="AA439" s="147"/>
      <c r="AB439" s="147"/>
      <c r="AC439" s="147"/>
      <c r="AD439" s="147"/>
      <c r="AE439" s="147"/>
      <c r="AF439" s="147" t="s">
        <v>386</v>
      </c>
      <c r="AG439" s="147">
        <v>0</v>
      </c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</row>
    <row r="440" spans="1:59" outlineLevel="1" x14ac:dyDescent="0.2">
      <c r="A440" s="154"/>
      <c r="B440" s="155"/>
      <c r="C440" s="185" t="s">
        <v>830</v>
      </c>
      <c r="D440" s="158"/>
      <c r="E440" s="159">
        <v>0.18</v>
      </c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47"/>
      <c r="Z440" s="147"/>
      <c r="AA440" s="147"/>
      <c r="AB440" s="147"/>
      <c r="AC440" s="147"/>
      <c r="AD440" s="147"/>
      <c r="AE440" s="147"/>
      <c r="AF440" s="147" t="s">
        <v>386</v>
      </c>
      <c r="AG440" s="147">
        <v>0</v>
      </c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</row>
    <row r="441" spans="1:59" ht="22.5" outlineLevel="1" x14ac:dyDescent="0.2">
      <c r="A441" s="170">
        <v>99</v>
      </c>
      <c r="B441" s="171" t="s">
        <v>831</v>
      </c>
      <c r="C441" s="184" t="s">
        <v>832</v>
      </c>
      <c r="D441" s="172" t="s">
        <v>380</v>
      </c>
      <c r="E441" s="173">
        <v>572.34699999999998</v>
      </c>
      <c r="F441" s="174"/>
      <c r="G441" s="175">
        <f>ROUND(E441*F441,2)</f>
        <v>0</v>
      </c>
      <c r="H441" s="157">
        <v>240.45</v>
      </c>
      <c r="I441" s="156">
        <f>ROUND(E441*H441,2)</f>
        <v>137620.84</v>
      </c>
      <c r="J441" s="157">
        <v>507.55</v>
      </c>
      <c r="K441" s="156">
        <f>ROUND(E441*J441,2)</f>
        <v>290494.71999999997</v>
      </c>
      <c r="L441" s="156">
        <v>15</v>
      </c>
      <c r="M441" s="156">
        <f>G441*(1+L441/100)</f>
        <v>0</v>
      </c>
      <c r="N441" s="156">
        <v>1.3270000000000001E-2</v>
      </c>
      <c r="O441" s="156">
        <f>ROUND(E441*N441,2)</f>
        <v>7.6</v>
      </c>
      <c r="P441" s="156">
        <v>0</v>
      </c>
      <c r="Q441" s="156">
        <f>ROUND(E441*P441,2)</f>
        <v>0</v>
      </c>
      <c r="R441" s="156"/>
      <c r="S441" s="156" t="s">
        <v>381</v>
      </c>
      <c r="T441" s="156" t="s">
        <v>382</v>
      </c>
      <c r="U441" s="156">
        <v>0</v>
      </c>
      <c r="V441" s="156">
        <f>ROUND(E441*U441,2)</f>
        <v>0</v>
      </c>
      <c r="W441" s="156"/>
      <c r="X441" s="156" t="s">
        <v>383</v>
      </c>
      <c r="Y441" s="147"/>
      <c r="Z441" s="147"/>
      <c r="AA441" s="147"/>
      <c r="AB441" s="147"/>
      <c r="AC441" s="147"/>
      <c r="AD441" s="147"/>
      <c r="AE441" s="147"/>
      <c r="AF441" s="147" t="s">
        <v>384</v>
      </c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</row>
    <row r="442" spans="1:59" outlineLevel="1" x14ac:dyDescent="0.2">
      <c r="A442" s="154"/>
      <c r="B442" s="155"/>
      <c r="C442" s="249" t="s">
        <v>833</v>
      </c>
      <c r="D442" s="250"/>
      <c r="E442" s="250"/>
      <c r="F442" s="250"/>
      <c r="G442" s="250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47"/>
      <c r="Z442" s="147"/>
      <c r="AA442" s="147"/>
      <c r="AB442" s="147"/>
      <c r="AC442" s="147"/>
      <c r="AD442" s="147"/>
      <c r="AE442" s="147"/>
      <c r="AF442" s="147" t="s">
        <v>655</v>
      </c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</row>
    <row r="443" spans="1:59" outlineLevel="1" x14ac:dyDescent="0.2">
      <c r="A443" s="154"/>
      <c r="B443" s="155"/>
      <c r="C443" s="185" t="s">
        <v>834</v>
      </c>
      <c r="D443" s="158"/>
      <c r="E443" s="159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47"/>
      <c r="Z443" s="147"/>
      <c r="AA443" s="147"/>
      <c r="AB443" s="147"/>
      <c r="AC443" s="147"/>
      <c r="AD443" s="147"/>
      <c r="AE443" s="147"/>
      <c r="AF443" s="147" t="s">
        <v>386</v>
      </c>
      <c r="AG443" s="147">
        <v>0</v>
      </c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</row>
    <row r="444" spans="1:59" outlineLevel="1" x14ac:dyDescent="0.2">
      <c r="A444" s="154"/>
      <c r="B444" s="155"/>
      <c r="C444" s="185" t="s">
        <v>835</v>
      </c>
      <c r="D444" s="158"/>
      <c r="E444" s="159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47"/>
      <c r="Z444" s="147"/>
      <c r="AA444" s="147"/>
      <c r="AB444" s="147"/>
      <c r="AC444" s="147"/>
      <c r="AD444" s="147"/>
      <c r="AE444" s="147"/>
      <c r="AF444" s="147" t="s">
        <v>386</v>
      </c>
      <c r="AG444" s="147">
        <v>0</v>
      </c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</row>
    <row r="445" spans="1:59" ht="33.75" outlineLevel="1" x14ac:dyDescent="0.2">
      <c r="A445" s="154"/>
      <c r="B445" s="155"/>
      <c r="C445" s="185" t="s">
        <v>836</v>
      </c>
      <c r="D445" s="158"/>
      <c r="E445" s="159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47"/>
      <c r="Z445" s="147"/>
      <c r="AA445" s="147"/>
      <c r="AB445" s="147"/>
      <c r="AC445" s="147"/>
      <c r="AD445" s="147"/>
      <c r="AE445" s="147"/>
      <c r="AF445" s="147" t="s">
        <v>386</v>
      </c>
      <c r="AG445" s="147">
        <v>0</v>
      </c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</row>
    <row r="446" spans="1:59" outlineLevel="1" x14ac:dyDescent="0.2">
      <c r="A446" s="154"/>
      <c r="B446" s="155"/>
      <c r="C446" s="185" t="s">
        <v>837</v>
      </c>
      <c r="D446" s="158"/>
      <c r="E446" s="159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47"/>
      <c r="Z446" s="147"/>
      <c r="AA446" s="147"/>
      <c r="AB446" s="147"/>
      <c r="AC446" s="147"/>
      <c r="AD446" s="147"/>
      <c r="AE446" s="147"/>
      <c r="AF446" s="147" t="s">
        <v>386</v>
      </c>
      <c r="AG446" s="147">
        <v>0</v>
      </c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</row>
    <row r="447" spans="1:59" outlineLevel="1" x14ac:dyDescent="0.2">
      <c r="A447" s="154"/>
      <c r="B447" s="155"/>
      <c r="C447" s="185" t="s">
        <v>838</v>
      </c>
      <c r="D447" s="158"/>
      <c r="E447" s="159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47"/>
      <c r="Z447" s="147"/>
      <c r="AA447" s="147"/>
      <c r="AB447" s="147"/>
      <c r="AC447" s="147"/>
      <c r="AD447" s="147"/>
      <c r="AE447" s="147"/>
      <c r="AF447" s="147" t="s">
        <v>386</v>
      </c>
      <c r="AG447" s="147">
        <v>0</v>
      </c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</row>
    <row r="448" spans="1:59" ht="22.5" outlineLevel="1" x14ac:dyDescent="0.2">
      <c r="A448" s="154"/>
      <c r="B448" s="155"/>
      <c r="C448" s="185" t="s">
        <v>839</v>
      </c>
      <c r="D448" s="158"/>
      <c r="E448" s="159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47"/>
      <c r="Z448" s="147"/>
      <c r="AA448" s="147"/>
      <c r="AB448" s="147"/>
      <c r="AC448" s="147"/>
      <c r="AD448" s="147"/>
      <c r="AE448" s="147"/>
      <c r="AF448" s="147" t="s">
        <v>386</v>
      </c>
      <c r="AG448" s="147">
        <v>0</v>
      </c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</row>
    <row r="449" spans="1:59" outlineLevel="1" x14ac:dyDescent="0.2">
      <c r="A449" s="154"/>
      <c r="B449" s="155"/>
      <c r="C449" s="185" t="s">
        <v>840</v>
      </c>
      <c r="D449" s="158"/>
      <c r="E449" s="159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47"/>
      <c r="Z449" s="147"/>
      <c r="AA449" s="147"/>
      <c r="AB449" s="147"/>
      <c r="AC449" s="147"/>
      <c r="AD449" s="147"/>
      <c r="AE449" s="147"/>
      <c r="AF449" s="147" t="s">
        <v>386</v>
      </c>
      <c r="AG449" s="147">
        <v>0</v>
      </c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</row>
    <row r="450" spans="1:59" outlineLevel="1" x14ac:dyDescent="0.2">
      <c r="A450" s="154"/>
      <c r="B450" s="155"/>
      <c r="C450" s="185" t="s">
        <v>841</v>
      </c>
      <c r="D450" s="158"/>
      <c r="E450" s="159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47"/>
      <c r="Z450" s="147"/>
      <c r="AA450" s="147"/>
      <c r="AB450" s="147"/>
      <c r="AC450" s="147"/>
      <c r="AD450" s="147"/>
      <c r="AE450" s="147"/>
      <c r="AF450" s="147" t="s">
        <v>386</v>
      </c>
      <c r="AG450" s="147">
        <v>0</v>
      </c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</row>
    <row r="451" spans="1:59" outlineLevel="1" x14ac:dyDescent="0.2">
      <c r="A451" s="154"/>
      <c r="B451" s="155"/>
      <c r="C451" s="185" t="s">
        <v>842</v>
      </c>
      <c r="D451" s="158"/>
      <c r="E451" s="159">
        <v>572.35</v>
      </c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47"/>
      <c r="Z451" s="147"/>
      <c r="AA451" s="147"/>
      <c r="AB451" s="147"/>
      <c r="AC451" s="147"/>
      <c r="AD451" s="147"/>
      <c r="AE451" s="147"/>
      <c r="AF451" s="147" t="s">
        <v>386</v>
      </c>
      <c r="AG451" s="147">
        <v>0</v>
      </c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</row>
    <row r="452" spans="1:59" ht="22.5" outlineLevel="1" x14ac:dyDescent="0.2">
      <c r="A452" s="170">
        <v>100</v>
      </c>
      <c r="B452" s="171" t="s">
        <v>843</v>
      </c>
      <c r="C452" s="184" t="s">
        <v>844</v>
      </c>
      <c r="D452" s="172" t="s">
        <v>380</v>
      </c>
      <c r="E452" s="173">
        <v>250.98599999999999</v>
      </c>
      <c r="F452" s="174"/>
      <c r="G452" s="175">
        <f>ROUND(E452*F452,2)</f>
        <v>0</v>
      </c>
      <c r="H452" s="157">
        <v>294.45</v>
      </c>
      <c r="I452" s="156">
        <f>ROUND(E452*H452,2)</f>
        <v>73902.83</v>
      </c>
      <c r="J452" s="157">
        <v>507.55</v>
      </c>
      <c r="K452" s="156">
        <f>ROUND(E452*J452,2)</f>
        <v>127387.94</v>
      </c>
      <c r="L452" s="156">
        <v>15</v>
      </c>
      <c r="M452" s="156">
        <f>G452*(1+L452/100)</f>
        <v>0</v>
      </c>
      <c r="N452" s="156">
        <v>1.3270000000000001E-2</v>
      </c>
      <c r="O452" s="156">
        <f>ROUND(E452*N452,2)</f>
        <v>3.33</v>
      </c>
      <c r="P452" s="156">
        <v>0</v>
      </c>
      <c r="Q452" s="156">
        <f>ROUND(E452*P452,2)</f>
        <v>0</v>
      </c>
      <c r="R452" s="156"/>
      <c r="S452" s="156" t="s">
        <v>381</v>
      </c>
      <c r="T452" s="156" t="s">
        <v>382</v>
      </c>
      <c r="U452" s="156">
        <v>0</v>
      </c>
      <c r="V452" s="156">
        <f>ROUND(E452*U452,2)</f>
        <v>0</v>
      </c>
      <c r="W452" s="156"/>
      <c r="X452" s="156" t="s">
        <v>383</v>
      </c>
      <c r="Y452" s="147"/>
      <c r="Z452" s="147"/>
      <c r="AA452" s="147"/>
      <c r="AB452" s="147"/>
      <c r="AC452" s="147"/>
      <c r="AD452" s="147"/>
      <c r="AE452" s="147"/>
      <c r="AF452" s="147" t="s">
        <v>384</v>
      </c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</row>
    <row r="453" spans="1:59" outlineLevel="1" x14ac:dyDescent="0.2">
      <c r="A453" s="154"/>
      <c r="B453" s="155"/>
      <c r="C453" s="249" t="s">
        <v>833</v>
      </c>
      <c r="D453" s="250"/>
      <c r="E453" s="250"/>
      <c r="F453" s="250"/>
      <c r="G453" s="250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47"/>
      <c r="Z453" s="147"/>
      <c r="AA453" s="147"/>
      <c r="AB453" s="147"/>
      <c r="AC453" s="147"/>
      <c r="AD453" s="147"/>
      <c r="AE453" s="147"/>
      <c r="AF453" s="147" t="s">
        <v>655</v>
      </c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</row>
    <row r="454" spans="1:59" outlineLevel="1" x14ac:dyDescent="0.2">
      <c r="A454" s="154"/>
      <c r="B454" s="155"/>
      <c r="C454" s="185" t="s">
        <v>845</v>
      </c>
      <c r="D454" s="158"/>
      <c r="E454" s="159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47"/>
      <c r="Z454" s="147"/>
      <c r="AA454" s="147"/>
      <c r="AB454" s="147"/>
      <c r="AC454" s="147"/>
      <c r="AD454" s="147"/>
      <c r="AE454" s="147"/>
      <c r="AF454" s="147" t="s">
        <v>386</v>
      </c>
      <c r="AG454" s="147">
        <v>0</v>
      </c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</row>
    <row r="455" spans="1:59" outlineLevel="1" x14ac:dyDescent="0.2">
      <c r="A455" s="154"/>
      <c r="B455" s="155"/>
      <c r="C455" s="185" t="s">
        <v>846</v>
      </c>
      <c r="D455" s="158"/>
      <c r="E455" s="159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47"/>
      <c r="Z455" s="147"/>
      <c r="AA455" s="147"/>
      <c r="AB455" s="147"/>
      <c r="AC455" s="147"/>
      <c r="AD455" s="147"/>
      <c r="AE455" s="147"/>
      <c r="AF455" s="147" t="s">
        <v>386</v>
      </c>
      <c r="AG455" s="147">
        <v>0</v>
      </c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</row>
    <row r="456" spans="1:59" ht="22.5" outlineLevel="1" x14ac:dyDescent="0.2">
      <c r="A456" s="154"/>
      <c r="B456" s="155"/>
      <c r="C456" s="185" t="s">
        <v>847</v>
      </c>
      <c r="D456" s="158"/>
      <c r="E456" s="159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47"/>
      <c r="Z456" s="147"/>
      <c r="AA456" s="147"/>
      <c r="AB456" s="147"/>
      <c r="AC456" s="147"/>
      <c r="AD456" s="147"/>
      <c r="AE456" s="147"/>
      <c r="AF456" s="147" t="s">
        <v>386</v>
      </c>
      <c r="AG456" s="147">
        <v>0</v>
      </c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</row>
    <row r="457" spans="1:59" outlineLevel="1" x14ac:dyDescent="0.2">
      <c r="A457" s="154"/>
      <c r="B457" s="155"/>
      <c r="C457" s="185" t="s">
        <v>848</v>
      </c>
      <c r="D457" s="158"/>
      <c r="E457" s="159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47"/>
      <c r="Z457" s="147"/>
      <c r="AA457" s="147"/>
      <c r="AB457" s="147"/>
      <c r="AC457" s="147"/>
      <c r="AD457" s="147"/>
      <c r="AE457" s="147"/>
      <c r="AF457" s="147" t="s">
        <v>386</v>
      </c>
      <c r="AG457" s="147">
        <v>0</v>
      </c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</row>
    <row r="458" spans="1:59" outlineLevel="1" x14ac:dyDescent="0.2">
      <c r="A458" s="154"/>
      <c r="B458" s="155"/>
      <c r="C458" s="185" t="s">
        <v>849</v>
      </c>
      <c r="D458" s="158"/>
      <c r="E458" s="159">
        <v>250.99</v>
      </c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47"/>
      <c r="Z458" s="147"/>
      <c r="AA458" s="147"/>
      <c r="AB458" s="147"/>
      <c r="AC458" s="147"/>
      <c r="AD458" s="147"/>
      <c r="AE458" s="147"/>
      <c r="AF458" s="147" t="s">
        <v>386</v>
      </c>
      <c r="AG458" s="147">
        <v>0</v>
      </c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</row>
    <row r="459" spans="1:59" ht="22.5" outlineLevel="1" x14ac:dyDescent="0.2">
      <c r="A459" s="170">
        <v>101</v>
      </c>
      <c r="B459" s="171" t="s">
        <v>850</v>
      </c>
      <c r="C459" s="184" t="s">
        <v>851</v>
      </c>
      <c r="D459" s="172" t="s">
        <v>406</v>
      </c>
      <c r="E459" s="173">
        <v>14.473470000000001</v>
      </c>
      <c r="F459" s="174"/>
      <c r="G459" s="175">
        <f>ROUND(E459*F459,2)</f>
        <v>0</v>
      </c>
      <c r="H459" s="157">
        <v>2971.12</v>
      </c>
      <c r="I459" s="156">
        <f>ROUND(E459*H459,2)</f>
        <v>43002.42</v>
      </c>
      <c r="J459" s="157">
        <v>1718.88</v>
      </c>
      <c r="K459" s="156">
        <f>ROUND(E459*J459,2)</f>
        <v>24878.16</v>
      </c>
      <c r="L459" s="156">
        <v>15</v>
      </c>
      <c r="M459" s="156">
        <f>G459*(1+L459/100)</f>
        <v>0</v>
      </c>
      <c r="N459" s="156">
        <v>2.52508</v>
      </c>
      <c r="O459" s="156">
        <f>ROUND(E459*N459,2)</f>
        <v>36.549999999999997</v>
      </c>
      <c r="P459" s="156">
        <v>0</v>
      </c>
      <c r="Q459" s="156">
        <f>ROUND(E459*P459,2)</f>
        <v>0</v>
      </c>
      <c r="R459" s="156"/>
      <c r="S459" s="156" t="s">
        <v>381</v>
      </c>
      <c r="T459" s="156" t="s">
        <v>382</v>
      </c>
      <c r="U459" s="156">
        <v>0</v>
      </c>
      <c r="V459" s="156">
        <f>ROUND(E459*U459,2)</f>
        <v>0</v>
      </c>
      <c r="W459" s="156"/>
      <c r="X459" s="156" t="s">
        <v>383</v>
      </c>
      <c r="Y459" s="147"/>
      <c r="Z459" s="147"/>
      <c r="AA459" s="147"/>
      <c r="AB459" s="147"/>
      <c r="AC459" s="147"/>
      <c r="AD459" s="147"/>
      <c r="AE459" s="147"/>
      <c r="AF459" s="147" t="s">
        <v>384</v>
      </c>
      <c r="AG459" s="147"/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</row>
    <row r="460" spans="1:59" outlineLevel="1" x14ac:dyDescent="0.2">
      <c r="A460" s="154"/>
      <c r="B460" s="155"/>
      <c r="C460" s="185" t="s">
        <v>852</v>
      </c>
      <c r="D460" s="158"/>
      <c r="E460" s="159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47"/>
      <c r="Z460" s="147"/>
      <c r="AA460" s="147"/>
      <c r="AB460" s="147"/>
      <c r="AC460" s="147"/>
      <c r="AD460" s="147"/>
      <c r="AE460" s="147"/>
      <c r="AF460" s="147" t="s">
        <v>386</v>
      </c>
      <c r="AG460" s="147">
        <v>0</v>
      </c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</row>
    <row r="461" spans="1:59" outlineLevel="1" x14ac:dyDescent="0.2">
      <c r="A461" s="154"/>
      <c r="B461" s="155"/>
      <c r="C461" s="185" t="s">
        <v>853</v>
      </c>
      <c r="D461" s="158"/>
      <c r="E461" s="159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47"/>
      <c r="Z461" s="147"/>
      <c r="AA461" s="147"/>
      <c r="AB461" s="147"/>
      <c r="AC461" s="147"/>
      <c r="AD461" s="147"/>
      <c r="AE461" s="147"/>
      <c r="AF461" s="147" t="s">
        <v>386</v>
      </c>
      <c r="AG461" s="147">
        <v>0</v>
      </c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</row>
    <row r="462" spans="1:59" outlineLevel="1" x14ac:dyDescent="0.2">
      <c r="A462" s="154"/>
      <c r="B462" s="155"/>
      <c r="C462" s="185" t="s">
        <v>854</v>
      </c>
      <c r="D462" s="158"/>
      <c r="E462" s="159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47"/>
      <c r="Z462" s="147"/>
      <c r="AA462" s="147"/>
      <c r="AB462" s="147"/>
      <c r="AC462" s="147"/>
      <c r="AD462" s="147"/>
      <c r="AE462" s="147"/>
      <c r="AF462" s="147" t="s">
        <v>386</v>
      </c>
      <c r="AG462" s="147">
        <v>0</v>
      </c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</row>
    <row r="463" spans="1:59" ht="33.75" outlineLevel="1" x14ac:dyDescent="0.2">
      <c r="A463" s="154"/>
      <c r="B463" s="155"/>
      <c r="C463" s="185" t="s">
        <v>855</v>
      </c>
      <c r="D463" s="158"/>
      <c r="E463" s="159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47"/>
      <c r="Z463" s="147"/>
      <c r="AA463" s="147"/>
      <c r="AB463" s="147"/>
      <c r="AC463" s="147"/>
      <c r="AD463" s="147"/>
      <c r="AE463" s="147"/>
      <c r="AF463" s="147" t="s">
        <v>386</v>
      </c>
      <c r="AG463" s="147">
        <v>0</v>
      </c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</row>
    <row r="464" spans="1:59" outlineLevel="1" x14ac:dyDescent="0.2">
      <c r="A464" s="154"/>
      <c r="B464" s="155"/>
      <c r="C464" s="185" t="s">
        <v>856</v>
      </c>
      <c r="D464" s="158"/>
      <c r="E464" s="159">
        <v>14.47</v>
      </c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47"/>
      <c r="Z464" s="147"/>
      <c r="AA464" s="147"/>
      <c r="AB464" s="147"/>
      <c r="AC464" s="147"/>
      <c r="AD464" s="147"/>
      <c r="AE464" s="147"/>
      <c r="AF464" s="147" t="s">
        <v>386</v>
      </c>
      <c r="AG464" s="147">
        <v>0</v>
      </c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</row>
    <row r="465" spans="1:59" outlineLevel="1" x14ac:dyDescent="0.2">
      <c r="A465" s="170">
        <v>102</v>
      </c>
      <c r="B465" s="171" t="s">
        <v>857</v>
      </c>
      <c r="C465" s="184" t="s">
        <v>858</v>
      </c>
      <c r="D465" s="172" t="s">
        <v>413</v>
      </c>
      <c r="E465" s="173">
        <v>2.1710205</v>
      </c>
      <c r="F465" s="174"/>
      <c r="G465" s="175">
        <f>ROUND(E465*F465,2)</f>
        <v>0</v>
      </c>
      <c r="H465" s="157">
        <v>25658</v>
      </c>
      <c r="I465" s="156">
        <f>ROUND(E465*H465,2)</f>
        <v>55704.04</v>
      </c>
      <c r="J465" s="157">
        <v>25732</v>
      </c>
      <c r="K465" s="156">
        <f>ROUND(E465*J465,2)</f>
        <v>55864.7</v>
      </c>
      <c r="L465" s="156">
        <v>15</v>
      </c>
      <c r="M465" s="156">
        <f>G465*(1+L465/100)</f>
        <v>0</v>
      </c>
      <c r="N465" s="156">
        <v>1.02092</v>
      </c>
      <c r="O465" s="156">
        <f>ROUND(E465*N465,2)</f>
        <v>2.2200000000000002</v>
      </c>
      <c r="P465" s="156">
        <v>0</v>
      </c>
      <c r="Q465" s="156">
        <f>ROUND(E465*P465,2)</f>
        <v>0</v>
      </c>
      <c r="R465" s="156"/>
      <c r="S465" s="156" t="s">
        <v>381</v>
      </c>
      <c r="T465" s="156" t="s">
        <v>382</v>
      </c>
      <c r="U465" s="156">
        <v>0</v>
      </c>
      <c r="V465" s="156">
        <f>ROUND(E465*U465,2)</f>
        <v>0</v>
      </c>
      <c r="W465" s="156"/>
      <c r="X465" s="156" t="s">
        <v>383</v>
      </c>
      <c r="Y465" s="147"/>
      <c r="Z465" s="147"/>
      <c r="AA465" s="147"/>
      <c r="AB465" s="147"/>
      <c r="AC465" s="147"/>
      <c r="AD465" s="147"/>
      <c r="AE465" s="147"/>
      <c r="AF465" s="147" t="s">
        <v>384</v>
      </c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</row>
    <row r="466" spans="1:59" outlineLevel="1" x14ac:dyDescent="0.2">
      <c r="A466" s="154"/>
      <c r="B466" s="155"/>
      <c r="C466" s="185" t="s">
        <v>4382</v>
      </c>
      <c r="D466" s="158"/>
      <c r="E466" s="159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47"/>
      <c r="Z466" s="147"/>
      <c r="AA466" s="147"/>
      <c r="AB466" s="147"/>
      <c r="AC466" s="147"/>
      <c r="AD466" s="147"/>
      <c r="AE466" s="147"/>
      <c r="AF466" s="147" t="s">
        <v>386</v>
      </c>
      <c r="AG466" s="147">
        <v>0</v>
      </c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</row>
    <row r="467" spans="1:59" outlineLevel="1" x14ac:dyDescent="0.2">
      <c r="A467" s="154"/>
      <c r="B467" s="155"/>
      <c r="C467" s="185">
        <v>2.1710205</v>
      </c>
      <c r="D467" s="158"/>
      <c r="E467" s="159">
        <v>2.1710205</v>
      </c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47"/>
      <c r="Z467" s="147"/>
      <c r="AA467" s="147"/>
      <c r="AB467" s="147"/>
      <c r="AC467" s="147"/>
      <c r="AD467" s="147"/>
      <c r="AE467" s="147"/>
      <c r="AF467" s="147" t="s">
        <v>386</v>
      </c>
      <c r="AG467" s="147">
        <v>0</v>
      </c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</row>
    <row r="468" spans="1:59" outlineLevel="1" x14ac:dyDescent="0.2">
      <c r="A468" s="170">
        <v>103</v>
      </c>
      <c r="B468" s="171" t="s">
        <v>859</v>
      </c>
      <c r="C468" s="184" t="s">
        <v>860</v>
      </c>
      <c r="D468" s="172" t="s">
        <v>380</v>
      </c>
      <c r="E468" s="173">
        <v>63.08625</v>
      </c>
      <c r="F468" s="174"/>
      <c r="G468" s="175">
        <f>ROUND(E468*F468,2)</f>
        <v>0</v>
      </c>
      <c r="H468" s="157">
        <v>1020.98</v>
      </c>
      <c r="I468" s="156">
        <f>ROUND(E468*H468,2)</f>
        <v>64409.8</v>
      </c>
      <c r="J468" s="157">
        <v>961.02</v>
      </c>
      <c r="K468" s="156">
        <f>ROUND(E468*J468,2)</f>
        <v>60627.15</v>
      </c>
      <c r="L468" s="156">
        <v>15</v>
      </c>
      <c r="M468" s="156">
        <f>G468*(1+L468/100)</f>
        <v>0</v>
      </c>
      <c r="N468" s="156">
        <v>4.5969999999999997E-2</v>
      </c>
      <c r="O468" s="156">
        <f>ROUND(E468*N468,2)</f>
        <v>2.9</v>
      </c>
      <c r="P468" s="156">
        <v>0</v>
      </c>
      <c r="Q468" s="156">
        <f>ROUND(E468*P468,2)</f>
        <v>0</v>
      </c>
      <c r="R468" s="156"/>
      <c r="S468" s="156" t="s">
        <v>381</v>
      </c>
      <c r="T468" s="156" t="s">
        <v>382</v>
      </c>
      <c r="U468" s="156">
        <v>0</v>
      </c>
      <c r="V468" s="156">
        <f>ROUND(E468*U468,2)</f>
        <v>0</v>
      </c>
      <c r="W468" s="156"/>
      <c r="X468" s="156" t="s">
        <v>383</v>
      </c>
      <c r="Y468" s="147"/>
      <c r="Z468" s="147"/>
      <c r="AA468" s="147"/>
      <c r="AB468" s="147"/>
      <c r="AC468" s="147"/>
      <c r="AD468" s="147"/>
      <c r="AE468" s="147"/>
      <c r="AF468" s="147" t="s">
        <v>384</v>
      </c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</row>
    <row r="469" spans="1:59" ht="22.5" outlineLevel="1" x14ac:dyDescent="0.2">
      <c r="A469" s="154"/>
      <c r="B469" s="155"/>
      <c r="C469" s="185" t="s">
        <v>861</v>
      </c>
      <c r="D469" s="158"/>
      <c r="E469" s="159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47"/>
      <c r="Z469" s="147"/>
      <c r="AA469" s="147"/>
      <c r="AB469" s="147"/>
      <c r="AC469" s="147"/>
      <c r="AD469" s="147"/>
      <c r="AE469" s="147"/>
      <c r="AF469" s="147" t="s">
        <v>386</v>
      </c>
      <c r="AG469" s="147">
        <v>0</v>
      </c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</row>
    <row r="470" spans="1:59" outlineLevel="1" x14ac:dyDescent="0.2">
      <c r="A470" s="154"/>
      <c r="B470" s="155"/>
      <c r="C470" s="185" t="s">
        <v>852</v>
      </c>
      <c r="D470" s="158"/>
      <c r="E470" s="159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47"/>
      <c r="Z470" s="147"/>
      <c r="AA470" s="147"/>
      <c r="AB470" s="147"/>
      <c r="AC470" s="147"/>
      <c r="AD470" s="147"/>
      <c r="AE470" s="147"/>
      <c r="AF470" s="147" t="s">
        <v>386</v>
      </c>
      <c r="AG470" s="147">
        <v>0</v>
      </c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</row>
    <row r="471" spans="1:59" outlineLevel="1" x14ac:dyDescent="0.2">
      <c r="A471" s="154"/>
      <c r="B471" s="155"/>
      <c r="C471" s="185" t="s">
        <v>862</v>
      </c>
      <c r="D471" s="158"/>
      <c r="E471" s="159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47"/>
      <c r="Z471" s="147"/>
      <c r="AA471" s="147"/>
      <c r="AB471" s="147"/>
      <c r="AC471" s="147"/>
      <c r="AD471" s="147"/>
      <c r="AE471" s="147"/>
      <c r="AF471" s="147" t="s">
        <v>386</v>
      </c>
      <c r="AG471" s="147">
        <v>0</v>
      </c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</row>
    <row r="472" spans="1:59" outlineLevel="1" x14ac:dyDescent="0.2">
      <c r="A472" s="154"/>
      <c r="B472" s="155"/>
      <c r="C472" s="185" t="s">
        <v>863</v>
      </c>
      <c r="D472" s="158"/>
      <c r="E472" s="159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47"/>
      <c r="Z472" s="147"/>
      <c r="AA472" s="147"/>
      <c r="AB472" s="147"/>
      <c r="AC472" s="147"/>
      <c r="AD472" s="147"/>
      <c r="AE472" s="147"/>
      <c r="AF472" s="147" t="s">
        <v>386</v>
      </c>
      <c r="AG472" s="147">
        <v>0</v>
      </c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</row>
    <row r="473" spans="1:59" outlineLevel="1" x14ac:dyDescent="0.2">
      <c r="A473" s="154"/>
      <c r="B473" s="155"/>
      <c r="C473" s="185" t="s">
        <v>864</v>
      </c>
      <c r="D473" s="158"/>
      <c r="E473" s="159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47"/>
      <c r="Z473" s="147"/>
      <c r="AA473" s="147"/>
      <c r="AB473" s="147"/>
      <c r="AC473" s="147"/>
      <c r="AD473" s="147"/>
      <c r="AE473" s="147"/>
      <c r="AF473" s="147" t="s">
        <v>386</v>
      </c>
      <c r="AG473" s="147">
        <v>0</v>
      </c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</row>
    <row r="474" spans="1:59" outlineLevel="1" x14ac:dyDescent="0.2">
      <c r="A474" s="154"/>
      <c r="B474" s="155"/>
      <c r="C474" s="185" t="s">
        <v>865</v>
      </c>
      <c r="D474" s="158"/>
      <c r="E474" s="159">
        <v>63.09</v>
      </c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47"/>
      <c r="Z474" s="147"/>
      <c r="AA474" s="147"/>
      <c r="AB474" s="147"/>
      <c r="AC474" s="147"/>
      <c r="AD474" s="147"/>
      <c r="AE474" s="147"/>
      <c r="AF474" s="147" t="s">
        <v>386</v>
      </c>
      <c r="AG474" s="147">
        <v>0</v>
      </c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</row>
    <row r="475" spans="1:59" ht="22.5" outlineLevel="1" x14ac:dyDescent="0.2">
      <c r="A475" s="176">
        <v>104</v>
      </c>
      <c r="B475" s="177" t="s">
        <v>866</v>
      </c>
      <c r="C475" s="186" t="s">
        <v>867</v>
      </c>
      <c r="D475" s="178" t="s">
        <v>380</v>
      </c>
      <c r="E475" s="179">
        <v>63.08625</v>
      </c>
      <c r="F475" s="174"/>
      <c r="G475" s="181">
        <f>ROUND(E475*F475,2)</f>
        <v>0</v>
      </c>
      <c r="H475" s="157">
        <v>0</v>
      </c>
      <c r="I475" s="156">
        <f>ROUND(E475*H475,2)</f>
        <v>0</v>
      </c>
      <c r="J475" s="157">
        <v>152</v>
      </c>
      <c r="K475" s="156">
        <f>ROUND(E475*J475,2)</f>
        <v>9589.11</v>
      </c>
      <c r="L475" s="156">
        <v>15</v>
      </c>
      <c r="M475" s="156">
        <f>G475*(1+L475/100)</f>
        <v>0</v>
      </c>
      <c r="N475" s="156">
        <v>0</v>
      </c>
      <c r="O475" s="156">
        <f>ROUND(E475*N475,2)</f>
        <v>0</v>
      </c>
      <c r="P475" s="156">
        <v>0</v>
      </c>
      <c r="Q475" s="156">
        <f>ROUND(E475*P475,2)</f>
        <v>0</v>
      </c>
      <c r="R475" s="156"/>
      <c r="S475" s="156" t="s">
        <v>381</v>
      </c>
      <c r="T475" s="156" t="s">
        <v>382</v>
      </c>
      <c r="U475" s="156">
        <v>0</v>
      </c>
      <c r="V475" s="156">
        <f>ROUND(E475*U475,2)</f>
        <v>0</v>
      </c>
      <c r="W475" s="156"/>
      <c r="X475" s="156" t="s">
        <v>383</v>
      </c>
      <c r="Y475" s="147"/>
      <c r="Z475" s="147"/>
      <c r="AA475" s="147"/>
      <c r="AB475" s="147"/>
      <c r="AC475" s="147"/>
      <c r="AD475" s="147"/>
      <c r="AE475" s="147"/>
      <c r="AF475" s="147" t="s">
        <v>384</v>
      </c>
      <c r="AG475" s="147"/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</row>
    <row r="476" spans="1:59" outlineLevel="1" x14ac:dyDescent="0.2">
      <c r="A476" s="170">
        <v>105</v>
      </c>
      <c r="B476" s="171" t="s">
        <v>868</v>
      </c>
      <c r="C476" s="184" t="s">
        <v>869</v>
      </c>
      <c r="D476" s="172" t="s">
        <v>380</v>
      </c>
      <c r="E476" s="173">
        <v>17.135999999999999</v>
      </c>
      <c r="F476" s="174"/>
      <c r="G476" s="175">
        <f>ROUND(E476*F476,2)</f>
        <v>0</v>
      </c>
      <c r="H476" s="157">
        <v>537.85</v>
      </c>
      <c r="I476" s="156">
        <f>ROUND(E476*H476,2)</f>
        <v>9216.6</v>
      </c>
      <c r="J476" s="157">
        <v>724.15</v>
      </c>
      <c r="K476" s="156">
        <f>ROUND(E476*J476,2)</f>
        <v>12409.03</v>
      </c>
      <c r="L476" s="156">
        <v>15</v>
      </c>
      <c r="M476" s="156">
        <f>G476*(1+L476/100)</f>
        <v>0</v>
      </c>
      <c r="N476" s="156">
        <v>1.6930000000000001E-2</v>
      </c>
      <c r="O476" s="156">
        <f>ROUND(E476*N476,2)</f>
        <v>0.28999999999999998</v>
      </c>
      <c r="P476" s="156">
        <v>0</v>
      </c>
      <c r="Q476" s="156">
        <f>ROUND(E476*P476,2)</f>
        <v>0</v>
      </c>
      <c r="R476" s="156"/>
      <c r="S476" s="156" t="s">
        <v>381</v>
      </c>
      <c r="T476" s="156" t="s">
        <v>382</v>
      </c>
      <c r="U476" s="156">
        <v>0</v>
      </c>
      <c r="V476" s="156">
        <f>ROUND(E476*U476,2)</f>
        <v>0</v>
      </c>
      <c r="W476" s="156"/>
      <c r="X476" s="156" t="s">
        <v>383</v>
      </c>
      <c r="Y476" s="147"/>
      <c r="Z476" s="147"/>
      <c r="AA476" s="147"/>
      <c r="AB476" s="147"/>
      <c r="AC476" s="147"/>
      <c r="AD476" s="147"/>
      <c r="AE476" s="147"/>
      <c r="AF476" s="147" t="s">
        <v>384</v>
      </c>
      <c r="AG476" s="147"/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</row>
    <row r="477" spans="1:59" outlineLevel="1" x14ac:dyDescent="0.2">
      <c r="A477" s="154"/>
      <c r="B477" s="155"/>
      <c r="C477" s="185" t="s">
        <v>852</v>
      </c>
      <c r="D477" s="158"/>
      <c r="E477" s="159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47"/>
      <c r="Z477" s="147"/>
      <c r="AA477" s="147"/>
      <c r="AB477" s="147"/>
      <c r="AC477" s="147"/>
      <c r="AD477" s="147"/>
      <c r="AE477" s="147"/>
      <c r="AF477" s="147" t="s">
        <v>386</v>
      </c>
      <c r="AG477" s="147">
        <v>0</v>
      </c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</row>
    <row r="478" spans="1:59" outlineLevel="1" x14ac:dyDescent="0.2">
      <c r="A478" s="154"/>
      <c r="B478" s="155"/>
      <c r="C478" s="185" t="s">
        <v>870</v>
      </c>
      <c r="D478" s="158"/>
      <c r="E478" s="159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47"/>
      <c r="Z478" s="147"/>
      <c r="AA478" s="147"/>
      <c r="AB478" s="147"/>
      <c r="AC478" s="147"/>
      <c r="AD478" s="147"/>
      <c r="AE478" s="147"/>
      <c r="AF478" s="147" t="s">
        <v>386</v>
      </c>
      <c r="AG478" s="147">
        <v>0</v>
      </c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</row>
    <row r="479" spans="1:59" outlineLevel="1" x14ac:dyDescent="0.2">
      <c r="A479" s="154"/>
      <c r="B479" s="155"/>
      <c r="C479" s="185" t="s">
        <v>871</v>
      </c>
      <c r="D479" s="158"/>
      <c r="E479" s="159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47"/>
      <c r="Z479" s="147"/>
      <c r="AA479" s="147"/>
      <c r="AB479" s="147"/>
      <c r="AC479" s="147"/>
      <c r="AD479" s="147"/>
      <c r="AE479" s="147"/>
      <c r="AF479" s="147" t="s">
        <v>386</v>
      </c>
      <c r="AG479" s="147">
        <v>0</v>
      </c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</row>
    <row r="480" spans="1:59" outlineLevel="1" x14ac:dyDescent="0.2">
      <c r="A480" s="154"/>
      <c r="B480" s="155"/>
      <c r="C480" s="185" t="s">
        <v>872</v>
      </c>
      <c r="D480" s="158"/>
      <c r="E480" s="159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47"/>
      <c r="Z480" s="147"/>
      <c r="AA480" s="147"/>
      <c r="AB480" s="147"/>
      <c r="AC480" s="147"/>
      <c r="AD480" s="147"/>
      <c r="AE480" s="147"/>
      <c r="AF480" s="147" t="s">
        <v>386</v>
      </c>
      <c r="AG480" s="147">
        <v>0</v>
      </c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</row>
    <row r="481" spans="1:59" outlineLevel="1" x14ac:dyDescent="0.2">
      <c r="A481" s="154"/>
      <c r="B481" s="155"/>
      <c r="C481" s="185" t="s">
        <v>873</v>
      </c>
      <c r="D481" s="158"/>
      <c r="E481" s="159">
        <v>17.14</v>
      </c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47"/>
      <c r="Z481" s="147"/>
      <c r="AA481" s="147"/>
      <c r="AB481" s="147"/>
      <c r="AC481" s="147"/>
      <c r="AD481" s="147"/>
      <c r="AE481" s="147"/>
      <c r="AF481" s="147" t="s">
        <v>386</v>
      </c>
      <c r="AG481" s="147">
        <v>0</v>
      </c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</row>
    <row r="482" spans="1:59" outlineLevel="1" x14ac:dyDescent="0.2">
      <c r="A482" s="176">
        <v>106</v>
      </c>
      <c r="B482" s="177" t="s">
        <v>874</v>
      </c>
      <c r="C482" s="186" t="s">
        <v>875</v>
      </c>
      <c r="D482" s="178" t="s">
        <v>380</v>
      </c>
      <c r="E482" s="179">
        <v>17.135999999999999</v>
      </c>
      <c r="F482" s="174"/>
      <c r="G482" s="181">
        <f>ROUND(E482*F482,2)</f>
        <v>0</v>
      </c>
      <c r="H482" s="157">
        <v>0</v>
      </c>
      <c r="I482" s="156">
        <f>ROUND(E482*H482,2)</f>
        <v>0</v>
      </c>
      <c r="J482" s="157">
        <v>106</v>
      </c>
      <c r="K482" s="156">
        <f>ROUND(E482*J482,2)</f>
        <v>1816.42</v>
      </c>
      <c r="L482" s="156">
        <v>15</v>
      </c>
      <c r="M482" s="156">
        <f>G482*(1+L482/100)</f>
        <v>0</v>
      </c>
      <c r="N482" s="156">
        <v>0</v>
      </c>
      <c r="O482" s="156">
        <f>ROUND(E482*N482,2)</f>
        <v>0</v>
      </c>
      <c r="P482" s="156">
        <v>0</v>
      </c>
      <c r="Q482" s="156">
        <f>ROUND(E482*P482,2)</f>
        <v>0</v>
      </c>
      <c r="R482" s="156"/>
      <c r="S482" s="156" t="s">
        <v>381</v>
      </c>
      <c r="T482" s="156" t="s">
        <v>382</v>
      </c>
      <c r="U482" s="156">
        <v>0</v>
      </c>
      <c r="V482" s="156">
        <f>ROUND(E482*U482,2)</f>
        <v>0</v>
      </c>
      <c r="W482" s="156"/>
      <c r="X482" s="156" t="s">
        <v>383</v>
      </c>
      <c r="Y482" s="147"/>
      <c r="Z482" s="147"/>
      <c r="AA482" s="147"/>
      <c r="AB482" s="147"/>
      <c r="AC482" s="147"/>
      <c r="AD482" s="147"/>
      <c r="AE482" s="147"/>
      <c r="AF482" s="147" t="s">
        <v>384</v>
      </c>
      <c r="AG482" s="147"/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</row>
    <row r="483" spans="1:59" ht="22.5" outlineLevel="1" x14ac:dyDescent="0.2">
      <c r="A483" s="170">
        <v>107</v>
      </c>
      <c r="B483" s="171" t="s">
        <v>876</v>
      </c>
      <c r="C483" s="184" t="s">
        <v>877</v>
      </c>
      <c r="D483" s="172" t="s">
        <v>413</v>
      </c>
      <c r="E483" s="173">
        <v>0.17488999999999999</v>
      </c>
      <c r="F483" s="174"/>
      <c r="G483" s="175">
        <f>ROUND(E483*F483,2)</f>
        <v>0</v>
      </c>
      <c r="H483" s="157">
        <v>24300</v>
      </c>
      <c r="I483" s="156">
        <f>ROUND(E483*H483,2)</f>
        <v>4249.83</v>
      </c>
      <c r="J483" s="157">
        <v>0</v>
      </c>
      <c r="K483" s="156">
        <f>ROUND(E483*J483,2)</f>
        <v>0</v>
      </c>
      <c r="L483" s="156">
        <v>15</v>
      </c>
      <c r="M483" s="156">
        <f>G483*(1+L483/100)</f>
        <v>0</v>
      </c>
      <c r="N483" s="156">
        <v>1</v>
      </c>
      <c r="O483" s="156">
        <f>ROUND(E483*N483,2)</f>
        <v>0.17</v>
      </c>
      <c r="P483" s="156">
        <v>0</v>
      </c>
      <c r="Q483" s="156">
        <f>ROUND(E483*P483,2)</f>
        <v>0</v>
      </c>
      <c r="R483" s="156" t="s">
        <v>730</v>
      </c>
      <c r="S483" s="156" t="s">
        <v>381</v>
      </c>
      <c r="T483" s="156" t="s">
        <v>382</v>
      </c>
      <c r="U483" s="156">
        <v>0</v>
      </c>
      <c r="V483" s="156">
        <f>ROUND(E483*U483,2)</f>
        <v>0</v>
      </c>
      <c r="W483" s="156"/>
      <c r="X483" s="156" t="s">
        <v>407</v>
      </c>
      <c r="Y483" s="147"/>
      <c r="Z483" s="147"/>
      <c r="AA483" s="147"/>
      <c r="AB483" s="147"/>
      <c r="AC483" s="147"/>
      <c r="AD483" s="147"/>
      <c r="AE483" s="147"/>
      <c r="AF483" s="147" t="s">
        <v>408</v>
      </c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</row>
    <row r="484" spans="1:59" outlineLevel="1" x14ac:dyDescent="0.2">
      <c r="A484" s="154"/>
      <c r="B484" s="155"/>
      <c r="C484" s="185" t="s">
        <v>878</v>
      </c>
      <c r="D484" s="158"/>
      <c r="E484" s="159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47"/>
      <c r="Z484" s="147"/>
      <c r="AA484" s="147"/>
      <c r="AB484" s="147"/>
      <c r="AC484" s="147"/>
      <c r="AD484" s="147"/>
      <c r="AE484" s="147"/>
      <c r="AF484" s="147" t="s">
        <v>386</v>
      </c>
      <c r="AG484" s="147">
        <v>0</v>
      </c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</row>
    <row r="485" spans="1:59" outlineLevel="1" x14ac:dyDescent="0.2">
      <c r="A485" s="154"/>
      <c r="B485" s="155"/>
      <c r="C485" s="185" t="s">
        <v>879</v>
      </c>
      <c r="D485" s="158"/>
      <c r="E485" s="159">
        <v>0.17</v>
      </c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47"/>
      <c r="Z485" s="147"/>
      <c r="AA485" s="147"/>
      <c r="AB485" s="147"/>
      <c r="AC485" s="147"/>
      <c r="AD485" s="147"/>
      <c r="AE485" s="147"/>
      <c r="AF485" s="147" t="s">
        <v>386</v>
      </c>
      <c r="AG485" s="147">
        <v>0</v>
      </c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</row>
    <row r="486" spans="1:59" outlineLevel="1" x14ac:dyDescent="0.2">
      <c r="A486" s="170">
        <v>108</v>
      </c>
      <c r="B486" s="171" t="s">
        <v>880</v>
      </c>
      <c r="C486" s="184" t="s">
        <v>881</v>
      </c>
      <c r="D486" s="172" t="s">
        <v>882</v>
      </c>
      <c r="E486" s="173">
        <v>98.034999999999997</v>
      </c>
      <c r="F486" s="174"/>
      <c r="G486" s="175">
        <f>ROUND(E486*F486,2)</f>
        <v>0</v>
      </c>
      <c r="H486" s="157">
        <v>35.700000000000003</v>
      </c>
      <c r="I486" s="156">
        <f>ROUND(E486*H486,2)</f>
        <v>3499.85</v>
      </c>
      <c r="J486" s="157">
        <v>0</v>
      </c>
      <c r="K486" s="156">
        <f>ROUND(E486*J486,2)</f>
        <v>0</v>
      </c>
      <c r="L486" s="156">
        <v>15</v>
      </c>
      <c r="M486" s="156">
        <f>G486*(1+L486/100)</f>
        <v>0</v>
      </c>
      <c r="N486" s="156">
        <v>0</v>
      </c>
      <c r="O486" s="156">
        <f>ROUND(E486*N486,2)</f>
        <v>0</v>
      </c>
      <c r="P486" s="156">
        <v>0</v>
      </c>
      <c r="Q486" s="156">
        <f>ROUND(E486*P486,2)</f>
        <v>0</v>
      </c>
      <c r="R486" s="156" t="s">
        <v>730</v>
      </c>
      <c r="S486" s="156" t="s">
        <v>381</v>
      </c>
      <c r="T486" s="156" t="s">
        <v>382</v>
      </c>
      <c r="U486" s="156">
        <v>0</v>
      </c>
      <c r="V486" s="156">
        <f>ROUND(E486*U486,2)</f>
        <v>0</v>
      </c>
      <c r="W486" s="156"/>
      <c r="X486" s="156" t="s">
        <v>407</v>
      </c>
      <c r="Y486" s="147"/>
      <c r="Z486" s="147"/>
      <c r="AA486" s="147"/>
      <c r="AB486" s="147"/>
      <c r="AC486" s="147"/>
      <c r="AD486" s="147"/>
      <c r="AE486" s="147"/>
      <c r="AF486" s="147" t="s">
        <v>408</v>
      </c>
      <c r="AG486" s="147"/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</row>
    <row r="487" spans="1:59" outlineLevel="1" x14ac:dyDescent="0.2">
      <c r="A487" s="154"/>
      <c r="B487" s="155"/>
      <c r="C487" s="185" t="s">
        <v>883</v>
      </c>
      <c r="D487" s="158"/>
      <c r="E487" s="159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47"/>
      <c r="Z487" s="147"/>
      <c r="AA487" s="147"/>
      <c r="AB487" s="147"/>
      <c r="AC487" s="147"/>
      <c r="AD487" s="147"/>
      <c r="AE487" s="147"/>
      <c r="AF487" s="147" t="s">
        <v>386</v>
      </c>
      <c r="AG487" s="147">
        <v>0</v>
      </c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</row>
    <row r="488" spans="1:59" outlineLevel="1" x14ac:dyDescent="0.2">
      <c r="A488" s="154"/>
      <c r="B488" s="155"/>
      <c r="C488" s="185" t="s">
        <v>884</v>
      </c>
      <c r="D488" s="158"/>
      <c r="E488" s="159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47"/>
      <c r="Z488" s="147"/>
      <c r="AA488" s="147"/>
      <c r="AB488" s="147"/>
      <c r="AC488" s="147"/>
      <c r="AD488" s="147"/>
      <c r="AE488" s="147"/>
      <c r="AF488" s="147" t="s">
        <v>386</v>
      </c>
      <c r="AG488" s="147">
        <v>0</v>
      </c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</row>
    <row r="489" spans="1:59" outlineLevel="1" x14ac:dyDescent="0.2">
      <c r="A489" s="154"/>
      <c r="B489" s="155"/>
      <c r="C489" s="185" t="s">
        <v>885</v>
      </c>
      <c r="D489" s="158"/>
      <c r="E489" s="159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47"/>
      <c r="Z489" s="147"/>
      <c r="AA489" s="147"/>
      <c r="AB489" s="147"/>
      <c r="AC489" s="147"/>
      <c r="AD489" s="147"/>
      <c r="AE489" s="147"/>
      <c r="AF489" s="147" t="s">
        <v>386</v>
      </c>
      <c r="AG489" s="147">
        <v>0</v>
      </c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</row>
    <row r="490" spans="1:59" outlineLevel="1" x14ac:dyDescent="0.2">
      <c r="A490" s="154"/>
      <c r="B490" s="155"/>
      <c r="C490" s="185" t="s">
        <v>886</v>
      </c>
      <c r="D490" s="158"/>
      <c r="E490" s="159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47"/>
      <c r="Z490" s="147"/>
      <c r="AA490" s="147"/>
      <c r="AB490" s="147"/>
      <c r="AC490" s="147"/>
      <c r="AD490" s="147"/>
      <c r="AE490" s="147"/>
      <c r="AF490" s="147" t="s">
        <v>386</v>
      </c>
      <c r="AG490" s="147">
        <v>0</v>
      </c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</row>
    <row r="491" spans="1:59" outlineLevel="1" x14ac:dyDescent="0.2">
      <c r="A491" s="154"/>
      <c r="B491" s="155"/>
      <c r="C491" s="185" t="s">
        <v>887</v>
      </c>
      <c r="D491" s="158"/>
      <c r="E491" s="159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47"/>
      <c r="Z491" s="147"/>
      <c r="AA491" s="147"/>
      <c r="AB491" s="147"/>
      <c r="AC491" s="147"/>
      <c r="AD491" s="147"/>
      <c r="AE491" s="147"/>
      <c r="AF491" s="147" t="s">
        <v>386</v>
      </c>
      <c r="AG491" s="147">
        <v>0</v>
      </c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</row>
    <row r="492" spans="1:59" outlineLevel="1" x14ac:dyDescent="0.2">
      <c r="A492" s="154"/>
      <c r="B492" s="155"/>
      <c r="C492" s="185" t="s">
        <v>888</v>
      </c>
      <c r="D492" s="158"/>
      <c r="E492" s="159">
        <v>98.03</v>
      </c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47"/>
      <c r="Z492" s="147"/>
      <c r="AA492" s="147"/>
      <c r="AB492" s="147"/>
      <c r="AC492" s="147"/>
      <c r="AD492" s="147"/>
      <c r="AE492" s="147"/>
      <c r="AF492" s="147" t="s">
        <v>386</v>
      </c>
      <c r="AG492" s="147">
        <v>0</v>
      </c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</row>
    <row r="493" spans="1:59" outlineLevel="1" x14ac:dyDescent="0.2">
      <c r="A493" s="170">
        <v>109</v>
      </c>
      <c r="B493" s="171" t="s">
        <v>889</v>
      </c>
      <c r="C493" s="184" t="s">
        <v>890</v>
      </c>
      <c r="D493" s="172" t="s">
        <v>882</v>
      </c>
      <c r="E493" s="173">
        <v>169.8</v>
      </c>
      <c r="F493" s="174"/>
      <c r="G493" s="175">
        <f>ROUND(E493*F493,2)</f>
        <v>0</v>
      </c>
      <c r="H493" s="157">
        <v>32.5</v>
      </c>
      <c r="I493" s="156">
        <f>ROUND(E493*H493,2)</f>
        <v>5518.5</v>
      </c>
      <c r="J493" s="157">
        <v>0</v>
      </c>
      <c r="K493" s="156">
        <f>ROUND(E493*J493,2)</f>
        <v>0</v>
      </c>
      <c r="L493" s="156">
        <v>15</v>
      </c>
      <c r="M493" s="156">
        <f>G493*(1+L493/100)</f>
        <v>0</v>
      </c>
      <c r="N493" s="156">
        <v>0</v>
      </c>
      <c r="O493" s="156">
        <f>ROUND(E493*N493,2)</f>
        <v>0</v>
      </c>
      <c r="P493" s="156">
        <v>0</v>
      </c>
      <c r="Q493" s="156">
        <f>ROUND(E493*P493,2)</f>
        <v>0</v>
      </c>
      <c r="R493" s="156" t="s">
        <v>730</v>
      </c>
      <c r="S493" s="156" t="s">
        <v>381</v>
      </c>
      <c r="T493" s="156" t="s">
        <v>382</v>
      </c>
      <c r="U493" s="156">
        <v>0</v>
      </c>
      <c r="V493" s="156">
        <f>ROUND(E493*U493,2)</f>
        <v>0</v>
      </c>
      <c r="W493" s="156"/>
      <c r="X493" s="156" t="s">
        <v>407</v>
      </c>
      <c r="Y493" s="147"/>
      <c r="Z493" s="147"/>
      <c r="AA493" s="147"/>
      <c r="AB493" s="147"/>
      <c r="AC493" s="147"/>
      <c r="AD493" s="147"/>
      <c r="AE493" s="147"/>
      <c r="AF493" s="147" t="s">
        <v>408</v>
      </c>
      <c r="AG493" s="147"/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</row>
    <row r="494" spans="1:59" outlineLevel="1" x14ac:dyDescent="0.2">
      <c r="A494" s="154"/>
      <c r="B494" s="155"/>
      <c r="C494" s="185" t="s">
        <v>891</v>
      </c>
      <c r="D494" s="158"/>
      <c r="E494" s="159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47"/>
      <c r="Z494" s="147"/>
      <c r="AA494" s="147"/>
      <c r="AB494" s="147"/>
      <c r="AC494" s="147"/>
      <c r="AD494" s="147"/>
      <c r="AE494" s="147"/>
      <c r="AF494" s="147" t="s">
        <v>386</v>
      </c>
      <c r="AG494" s="147">
        <v>0</v>
      </c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</row>
    <row r="495" spans="1:59" outlineLevel="1" x14ac:dyDescent="0.2">
      <c r="A495" s="154"/>
      <c r="B495" s="155"/>
      <c r="C495" s="185" t="s">
        <v>892</v>
      </c>
      <c r="D495" s="158"/>
      <c r="E495" s="159">
        <v>169.8</v>
      </c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47"/>
      <c r="Z495" s="147"/>
      <c r="AA495" s="147"/>
      <c r="AB495" s="147"/>
      <c r="AC495" s="147"/>
      <c r="AD495" s="147"/>
      <c r="AE495" s="147"/>
      <c r="AF495" s="147" t="s">
        <v>386</v>
      </c>
      <c r="AG495" s="147">
        <v>0</v>
      </c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</row>
    <row r="496" spans="1:59" ht="25.5" x14ac:dyDescent="0.2">
      <c r="A496" s="164" t="s">
        <v>376</v>
      </c>
      <c r="B496" s="165" t="s">
        <v>270</v>
      </c>
      <c r="C496" s="183" t="s">
        <v>271</v>
      </c>
      <c r="D496" s="166"/>
      <c r="E496" s="167"/>
      <c r="F496" s="168"/>
      <c r="G496" s="169">
        <f>SUMIF(AF497:AF517,"&lt;&gt;NOR",G497:G517)</f>
        <v>0</v>
      </c>
      <c r="H496" s="163"/>
      <c r="I496" s="163">
        <f>SUM(I497:I517)</f>
        <v>196810</v>
      </c>
      <c r="J496" s="163"/>
      <c r="K496" s="163">
        <f>SUM(K497:K517)</f>
        <v>50592</v>
      </c>
      <c r="L496" s="163"/>
      <c r="M496" s="163">
        <f>SUM(M497:M517)</f>
        <v>0</v>
      </c>
      <c r="N496" s="163"/>
      <c r="O496" s="163">
        <f>SUM(O497:O517)</f>
        <v>3.2</v>
      </c>
      <c r="P496" s="163"/>
      <c r="Q496" s="163">
        <f>SUM(Q497:Q517)</f>
        <v>0</v>
      </c>
      <c r="R496" s="163"/>
      <c r="S496" s="163"/>
      <c r="T496" s="163"/>
      <c r="U496" s="163"/>
      <c r="V496" s="163">
        <f>SUM(V497:V517)</f>
        <v>0</v>
      </c>
      <c r="W496" s="163"/>
      <c r="X496" s="163"/>
      <c r="AF496" t="s">
        <v>377</v>
      </c>
    </row>
    <row r="497" spans="1:59" ht="22.5" outlineLevel="1" x14ac:dyDescent="0.2">
      <c r="A497" s="170">
        <v>110</v>
      </c>
      <c r="B497" s="171" t="s">
        <v>893</v>
      </c>
      <c r="C497" s="184" t="s">
        <v>894</v>
      </c>
      <c r="D497" s="172" t="s">
        <v>429</v>
      </c>
      <c r="E497" s="173">
        <v>124</v>
      </c>
      <c r="F497" s="174"/>
      <c r="G497" s="175">
        <f>ROUND(E497*F497,2)</f>
        <v>0</v>
      </c>
      <c r="H497" s="157">
        <v>0</v>
      </c>
      <c r="I497" s="156">
        <f>ROUND(E497*H497,2)</f>
        <v>0</v>
      </c>
      <c r="J497" s="157">
        <v>408</v>
      </c>
      <c r="K497" s="156">
        <f>ROUND(E497*J497,2)</f>
        <v>50592</v>
      </c>
      <c r="L497" s="156">
        <v>15</v>
      </c>
      <c r="M497" s="156">
        <f>G497*(1+L497/100)</f>
        <v>0</v>
      </c>
      <c r="N497" s="156">
        <v>4.8000000000000001E-4</v>
      </c>
      <c r="O497" s="156">
        <f>ROUND(E497*N497,2)</f>
        <v>0.06</v>
      </c>
      <c r="P497" s="156">
        <v>0</v>
      </c>
      <c r="Q497" s="156">
        <f>ROUND(E497*P497,2)</f>
        <v>0</v>
      </c>
      <c r="R497" s="156"/>
      <c r="S497" s="156" t="s">
        <v>398</v>
      </c>
      <c r="T497" s="156" t="s">
        <v>399</v>
      </c>
      <c r="U497" s="156">
        <v>0</v>
      </c>
      <c r="V497" s="156">
        <f>ROUND(E497*U497,2)</f>
        <v>0</v>
      </c>
      <c r="W497" s="156"/>
      <c r="X497" s="156" t="s">
        <v>383</v>
      </c>
      <c r="Y497" s="147"/>
      <c r="Z497" s="147"/>
      <c r="AA497" s="147"/>
      <c r="AB497" s="147"/>
      <c r="AC497" s="147"/>
      <c r="AD497" s="147"/>
      <c r="AE497" s="147"/>
      <c r="AF497" s="147" t="s">
        <v>384</v>
      </c>
      <c r="AG497" s="147"/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</row>
    <row r="498" spans="1:59" ht="22.5" outlineLevel="1" x14ac:dyDescent="0.2">
      <c r="A498" s="154"/>
      <c r="B498" s="155"/>
      <c r="C498" s="185" t="s">
        <v>895</v>
      </c>
      <c r="D498" s="158"/>
      <c r="E498" s="159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47"/>
      <c r="Z498" s="147"/>
      <c r="AA498" s="147"/>
      <c r="AB498" s="147"/>
      <c r="AC498" s="147"/>
      <c r="AD498" s="147"/>
      <c r="AE498" s="147"/>
      <c r="AF498" s="147" t="s">
        <v>386</v>
      </c>
      <c r="AG498" s="147">
        <v>0</v>
      </c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</row>
    <row r="499" spans="1:59" outlineLevel="1" x14ac:dyDescent="0.2">
      <c r="A499" s="154"/>
      <c r="B499" s="155"/>
      <c r="C499" s="185" t="s">
        <v>896</v>
      </c>
      <c r="D499" s="158"/>
      <c r="E499" s="159">
        <v>124</v>
      </c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47"/>
      <c r="Z499" s="147"/>
      <c r="AA499" s="147"/>
      <c r="AB499" s="147"/>
      <c r="AC499" s="147"/>
      <c r="AD499" s="147"/>
      <c r="AE499" s="147"/>
      <c r="AF499" s="147" t="s">
        <v>386</v>
      </c>
      <c r="AG499" s="147">
        <v>0</v>
      </c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</row>
    <row r="500" spans="1:59" ht="22.5" outlineLevel="1" x14ac:dyDescent="0.2">
      <c r="A500" s="170">
        <v>111</v>
      </c>
      <c r="B500" s="171" t="s">
        <v>897</v>
      </c>
      <c r="C500" s="184" t="s">
        <v>898</v>
      </c>
      <c r="D500" s="172" t="s">
        <v>429</v>
      </c>
      <c r="E500" s="173">
        <v>24</v>
      </c>
      <c r="F500" s="174"/>
      <c r="G500" s="175">
        <f>ROUND(E500*F500,2)</f>
        <v>0</v>
      </c>
      <c r="H500" s="157">
        <v>1190</v>
      </c>
      <c r="I500" s="156">
        <f>ROUND(E500*H500,2)</f>
        <v>28560</v>
      </c>
      <c r="J500" s="157">
        <v>0</v>
      </c>
      <c r="K500" s="156">
        <f>ROUND(E500*J500,2)</f>
        <v>0</v>
      </c>
      <c r="L500" s="156">
        <v>15</v>
      </c>
      <c r="M500" s="156">
        <f>G500*(1+L500/100)</f>
        <v>0</v>
      </c>
      <c r="N500" s="156">
        <v>1.9359999999999999E-2</v>
      </c>
      <c r="O500" s="156">
        <f>ROUND(E500*N500,2)</f>
        <v>0.46</v>
      </c>
      <c r="P500" s="156">
        <v>0</v>
      </c>
      <c r="Q500" s="156">
        <f>ROUND(E500*P500,2)</f>
        <v>0</v>
      </c>
      <c r="R500" s="156"/>
      <c r="S500" s="156" t="s">
        <v>398</v>
      </c>
      <c r="T500" s="156" t="s">
        <v>399</v>
      </c>
      <c r="U500" s="156">
        <v>0</v>
      </c>
      <c r="V500" s="156">
        <f>ROUND(E500*U500,2)</f>
        <v>0</v>
      </c>
      <c r="W500" s="156"/>
      <c r="X500" s="156" t="s">
        <v>407</v>
      </c>
      <c r="Y500" s="147"/>
      <c r="Z500" s="147"/>
      <c r="AA500" s="147"/>
      <c r="AB500" s="147"/>
      <c r="AC500" s="147"/>
      <c r="AD500" s="147"/>
      <c r="AE500" s="147"/>
      <c r="AF500" s="147" t="s">
        <v>408</v>
      </c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</row>
    <row r="501" spans="1:59" outlineLevel="1" x14ac:dyDescent="0.2">
      <c r="A501" s="154"/>
      <c r="B501" s="155"/>
      <c r="C501" s="185" t="s">
        <v>899</v>
      </c>
      <c r="D501" s="158"/>
      <c r="E501" s="159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47"/>
      <c r="Z501" s="147"/>
      <c r="AA501" s="147"/>
      <c r="AB501" s="147"/>
      <c r="AC501" s="147"/>
      <c r="AD501" s="147"/>
      <c r="AE501" s="147"/>
      <c r="AF501" s="147" t="s">
        <v>386</v>
      </c>
      <c r="AG501" s="147">
        <v>0</v>
      </c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</row>
    <row r="502" spans="1:59" outlineLevel="1" x14ac:dyDescent="0.2">
      <c r="A502" s="154"/>
      <c r="B502" s="155"/>
      <c r="C502" s="185" t="s">
        <v>900</v>
      </c>
      <c r="D502" s="158"/>
      <c r="E502" s="159">
        <v>24</v>
      </c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47"/>
      <c r="Z502" s="147"/>
      <c r="AA502" s="147"/>
      <c r="AB502" s="147"/>
      <c r="AC502" s="147"/>
      <c r="AD502" s="147"/>
      <c r="AE502" s="147"/>
      <c r="AF502" s="147" t="s">
        <v>386</v>
      </c>
      <c r="AG502" s="147">
        <v>0</v>
      </c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</row>
    <row r="503" spans="1:59" ht="22.5" outlineLevel="1" x14ac:dyDescent="0.2">
      <c r="A503" s="170">
        <v>112</v>
      </c>
      <c r="B503" s="171" t="s">
        <v>901</v>
      </c>
      <c r="C503" s="184" t="s">
        <v>902</v>
      </c>
      <c r="D503" s="172" t="s">
        <v>429</v>
      </c>
      <c r="E503" s="173">
        <v>24</v>
      </c>
      <c r="F503" s="174"/>
      <c r="G503" s="175">
        <f>ROUND(E503*F503,2)</f>
        <v>0</v>
      </c>
      <c r="H503" s="157">
        <v>1210</v>
      </c>
      <c r="I503" s="156">
        <f>ROUND(E503*H503,2)</f>
        <v>29040</v>
      </c>
      <c r="J503" s="157">
        <v>0</v>
      </c>
      <c r="K503" s="156">
        <f>ROUND(E503*J503,2)</f>
        <v>0</v>
      </c>
      <c r="L503" s="156">
        <v>15</v>
      </c>
      <c r="M503" s="156">
        <f>G503*(1+L503/100)</f>
        <v>0</v>
      </c>
      <c r="N503" s="156">
        <v>1.992E-2</v>
      </c>
      <c r="O503" s="156">
        <f>ROUND(E503*N503,2)</f>
        <v>0.48</v>
      </c>
      <c r="P503" s="156">
        <v>0</v>
      </c>
      <c r="Q503" s="156">
        <f>ROUND(E503*P503,2)</f>
        <v>0</v>
      </c>
      <c r="R503" s="156"/>
      <c r="S503" s="156" t="s">
        <v>398</v>
      </c>
      <c r="T503" s="156" t="s">
        <v>399</v>
      </c>
      <c r="U503" s="156">
        <v>0</v>
      </c>
      <c r="V503" s="156">
        <f>ROUND(E503*U503,2)</f>
        <v>0</v>
      </c>
      <c r="W503" s="156"/>
      <c r="X503" s="156" t="s">
        <v>407</v>
      </c>
      <c r="Y503" s="147"/>
      <c r="Z503" s="147"/>
      <c r="AA503" s="147"/>
      <c r="AB503" s="147"/>
      <c r="AC503" s="147"/>
      <c r="AD503" s="147"/>
      <c r="AE503" s="147"/>
      <c r="AF503" s="147" t="s">
        <v>408</v>
      </c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</row>
    <row r="504" spans="1:59" outlineLevel="1" x14ac:dyDescent="0.2">
      <c r="A504" s="154"/>
      <c r="B504" s="155"/>
      <c r="C504" s="185" t="s">
        <v>903</v>
      </c>
      <c r="D504" s="158"/>
      <c r="E504" s="159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47"/>
      <c r="Z504" s="147"/>
      <c r="AA504" s="147"/>
      <c r="AB504" s="147"/>
      <c r="AC504" s="147"/>
      <c r="AD504" s="147"/>
      <c r="AE504" s="147"/>
      <c r="AF504" s="147" t="s">
        <v>386</v>
      </c>
      <c r="AG504" s="147">
        <v>0</v>
      </c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</row>
    <row r="505" spans="1:59" outlineLevel="1" x14ac:dyDescent="0.2">
      <c r="A505" s="154"/>
      <c r="B505" s="155"/>
      <c r="C505" s="185" t="s">
        <v>900</v>
      </c>
      <c r="D505" s="158"/>
      <c r="E505" s="159">
        <v>24</v>
      </c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47"/>
      <c r="Z505" s="147"/>
      <c r="AA505" s="147"/>
      <c r="AB505" s="147"/>
      <c r="AC505" s="147"/>
      <c r="AD505" s="147"/>
      <c r="AE505" s="147"/>
      <c r="AF505" s="147" t="s">
        <v>386</v>
      </c>
      <c r="AG505" s="147">
        <v>0</v>
      </c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</row>
    <row r="506" spans="1:59" ht="22.5" outlineLevel="1" x14ac:dyDescent="0.2">
      <c r="A506" s="170">
        <v>113</v>
      </c>
      <c r="B506" s="171" t="s">
        <v>904</v>
      </c>
      <c r="C506" s="184" t="s">
        <v>905</v>
      </c>
      <c r="D506" s="172" t="s">
        <v>429</v>
      </c>
      <c r="E506" s="173">
        <v>4</v>
      </c>
      <c r="F506" s="174"/>
      <c r="G506" s="175">
        <f>ROUND(E506*F506,2)</f>
        <v>0</v>
      </c>
      <c r="H506" s="157">
        <v>1430</v>
      </c>
      <c r="I506" s="156">
        <f>ROUND(E506*H506,2)</f>
        <v>5720</v>
      </c>
      <c r="J506" s="157">
        <v>0</v>
      </c>
      <c r="K506" s="156">
        <f>ROUND(E506*J506,2)</f>
        <v>0</v>
      </c>
      <c r="L506" s="156">
        <v>15</v>
      </c>
      <c r="M506" s="156">
        <f>G506*(1+L506/100)</f>
        <v>0</v>
      </c>
      <c r="N506" s="156">
        <v>2.198E-2</v>
      </c>
      <c r="O506" s="156">
        <f>ROUND(E506*N506,2)</f>
        <v>0.09</v>
      </c>
      <c r="P506" s="156">
        <v>0</v>
      </c>
      <c r="Q506" s="156">
        <f>ROUND(E506*P506,2)</f>
        <v>0</v>
      </c>
      <c r="R506" s="156"/>
      <c r="S506" s="156" t="s">
        <v>398</v>
      </c>
      <c r="T506" s="156" t="s">
        <v>399</v>
      </c>
      <c r="U506" s="156">
        <v>0</v>
      </c>
      <c r="V506" s="156">
        <f>ROUND(E506*U506,2)</f>
        <v>0</v>
      </c>
      <c r="W506" s="156"/>
      <c r="X506" s="156" t="s">
        <v>407</v>
      </c>
      <c r="Y506" s="147"/>
      <c r="Z506" s="147"/>
      <c r="AA506" s="147"/>
      <c r="AB506" s="147"/>
      <c r="AC506" s="147"/>
      <c r="AD506" s="147"/>
      <c r="AE506" s="147"/>
      <c r="AF506" s="147" t="s">
        <v>408</v>
      </c>
      <c r="AG506" s="147"/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</row>
    <row r="507" spans="1:59" outlineLevel="1" x14ac:dyDescent="0.2">
      <c r="A507" s="154"/>
      <c r="B507" s="155"/>
      <c r="C507" s="185" t="s">
        <v>906</v>
      </c>
      <c r="D507" s="158"/>
      <c r="E507" s="159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47"/>
      <c r="Z507" s="147"/>
      <c r="AA507" s="147"/>
      <c r="AB507" s="147"/>
      <c r="AC507" s="147"/>
      <c r="AD507" s="147"/>
      <c r="AE507" s="147"/>
      <c r="AF507" s="147" t="s">
        <v>386</v>
      </c>
      <c r="AG507" s="147">
        <v>0</v>
      </c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</row>
    <row r="508" spans="1:59" outlineLevel="1" x14ac:dyDescent="0.2">
      <c r="A508" s="154"/>
      <c r="B508" s="155"/>
      <c r="C508" s="185" t="s">
        <v>255</v>
      </c>
      <c r="D508" s="158"/>
      <c r="E508" s="159">
        <v>4</v>
      </c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47"/>
      <c r="Z508" s="147"/>
      <c r="AA508" s="147"/>
      <c r="AB508" s="147"/>
      <c r="AC508" s="147"/>
      <c r="AD508" s="147"/>
      <c r="AE508" s="147"/>
      <c r="AF508" s="147" t="s">
        <v>386</v>
      </c>
      <c r="AG508" s="147">
        <v>0</v>
      </c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</row>
    <row r="509" spans="1:59" ht="22.5" outlineLevel="1" x14ac:dyDescent="0.2">
      <c r="A509" s="170">
        <v>114</v>
      </c>
      <c r="B509" s="171" t="s">
        <v>907</v>
      </c>
      <c r="C509" s="184" t="s">
        <v>908</v>
      </c>
      <c r="D509" s="172" t="s">
        <v>429</v>
      </c>
      <c r="E509" s="173">
        <v>15</v>
      </c>
      <c r="F509" s="174"/>
      <c r="G509" s="175">
        <f>ROUND(E509*F509,2)</f>
        <v>0</v>
      </c>
      <c r="H509" s="157">
        <v>1460</v>
      </c>
      <c r="I509" s="156">
        <f>ROUND(E509*H509,2)</f>
        <v>21900</v>
      </c>
      <c r="J509" s="157">
        <v>0</v>
      </c>
      <c r="K509" s="156">
        <f>ROUND(E509*J509,2)</f>
        <v>0</v>
      </c>
      <c r="L509" s="156">
        <v>15</v>
      </c>
      <c r="M509" s="156">
        <f>G509*(1+L509/100)</f>
        <v>0</v>
      </c>
      <c r="N509" s="156">
        <v>2.265E-2</v>
      </c>
      <c r="O509" s="156">
        <f>ROUND(E509*N509,2)</f>
        <v>0.34</v>
      </c>
      <c r="P509" s="156">
        <v>0</v>
      </c>
      <c r="Q509" s="156">
        <f>ROUND(E509*P509,2)</f>
        <v>0</v>
      </c>
      <c r="R509" s="156"/>
      <c r="S509" s="156" t="s">
        <v>398</v>
      </c>
      <c r="T509" s="156" t="s">
        <v>399</v>
      </c>
      <c r="U509" s="156">
        <v>0</v>
      </c>
      <c r="V509" s="156">
        <f>ROUND(E509*U509,2)</f>
        <v>0</v>
      </c>
      <c r="W509" s="156"/>
      <c r="X509" s="156" t="s">
        <v>407</v>
      </c>
      <c r="Y509" s="147"/>
      <c r="Z509" s="147"/>
      <c r="AA509" s="147"/>
      <c r="AB509" s="147"/>
      <c r="AC509" s="147"/>
      <c r="AD509" s="147"/>
      <c r="AE509" s="147"/>
      <c r="AF509" s="147" t="s">
        <v>408</v>
      </c>
      <c r="AG509" s="147"/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</row>
    <row r="510" spans="1:59" outlineLevel="1" x14ac:dyDescent="0.2">
      <c r="A510" s="154"/>
      <c r="B510" s="155"/>
      <c r="C510" s="185" t="s">
        <v>909</v>
      </c>
      <c r="D510" s="158"/>
      <c r="E510" s="159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47"/>
      <c r="Z510" s="147"/>
      <c r="AA510" s="147"/>
      <c r="AB510" s="147"/>
      <c r="AC510" s="147"/>
      <c r="AD510" s="147"/>
      <c r="AE510" s="147"/>
      <c r="AF510" s="147" t="s">
        <v>386</v>
      </c>
      <c r="AG510" s="147">
        <v>0</v>
      </c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</row>
    <row r="511" spans="1:59" outlineLevel="1" x14ac:dyDescent="0.2">
      <c r="A511" s="154"/>
      <c r="B511" s="155"/>
      <c r="C511" s="185" t="s">
        <v>910</v>
      </c>
      <c r="D511" s="158"/>
      <c r="E511" s="159">
        <v>15</v>
      </c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47"/>
      <c r="Z511" s="147"/>
      <c r="AA511" s="147"/>
      <c r="AB511" s="147"/>
      <c r="AC511" s="147"/>
      <c r="AD511" s="147"/>
      <c r="AE511" s="147"/>
      <c r="AF511" s="147" t="s">
        <v>386</v>
      </c>
      <c r="AG511" s="147">
        <v>0</v>
      </c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</row>
    <row r="512" spans="1:59" ht="22.5" outlineLevel="1" x14ac:dyDescent="0.2">
      <c r="A512" s="170">
        <v>115</v>
      </c>
      <c r="B512" s="171" t="s">
        <v>911</v>
      </c>
      <c r="C512" s="184" t="s">
        <v>912</v>
      </c>
      <c r="D512" s="172" t="s">
        <v>429</v>
      </c>
      <c r="E512" s="173">
        <v>26</v>
      </c>
      <c r="F512" s="174"/>
      <c r="G512" s="175">
        <f>ROUND(E512*F512,2)</f>
        <v>0</v>
      </c>
      <c r="H512" s="157">
        <v>1490</v>
      </c>
      <c r="I512" s="156">
        <f>ROUND(E512*H512,2)</f>
        <v>38740</v>
      </c>
      <c r="J512" s="157">
        <v>0</v>
      </c>
      <c r="K512" s="156">
        <f>ROUND(E512*J512,2)</f>
        <v>0</v>
      </c>
      <c r="L512" s="156">
        <v>15</v>
      </c>
      <c r="M512" s="156">
        <f>G512*(1+L512/100)</f>
        <v>0</v>
      </c>
      <c r="N512" s="156">
        <v>2.3279999999999999E-2</v>
      </c>
      <c r="O512" s="156">
        <f>ROUND(E512*N512,2)</f>
        <v>0.61</v>
      </c>
      <c r="P512" s="156">
        <v>0</v>
      </c>
      <c r="Q512" s="156">
        <f>ROUND(E512*P512,2)</f>
        <v>0</v>
      </c>
      <c r="R512" s="156"/>
      <c r="S512" s="156" t="s">
        <v>398</v>
      </c>
      <c r="T512" s="156" t="s">
        <v>399</v>
      </c>
      <c r="U512" s="156">
        <v>0</v>
      </c>
      <c r="V512" s="156">
        <f>ROUND(E512*U512,2)</f>
        <v>0</v>
      </c>
      <c r="W512" s="156"/>
      <c r="X512" s="156" t="s">
        <v>407</v>
      </c>
      <c r="Y512" s="147"/>
      <c r="Z512" s="147"/>
      <c r="AA512" s="147"/>
      <c r="AB512" s="147"/>
      <c r="AC512" s="147"/>
      <c r="AD512" s="147"/>
      <c r="AE512" s="147"/>
      <c r="AF512" s="147" t="s">
        <v>408</v>
      </c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</row>
    <row r="513" spans="1:59" outlineLevel="1" x14ac:dyDescent="0.2">
      <c r="A513" s="154"/>
      <c r="B513" s="155"/>
      <c r="C513" s="185" t="s">
        <v>913</v>
      </c>
      <c r="D513" s="158"/>
      <c r="E513" s="159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47"/>
      <c r="Z513" s="147"/>
      <c r="AA513" s="147"/>
      <c r="AB513" s="147"/>
      <c r="AC513" s="147"/>
      <c r="AD513" s="147"/>
      <c r="AE513" s="147"/>
      <c r="AF513" s="147" t="s">
        <v>386</v>
      </c>
      <c r="AG513" s="147">
        <v>0</v>
      </c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</row>
    <row r="514" spans="1:59" outlineLevel="1" x14ac:dyDescent="0.2">
      <c r="A514" s="154"/>
      <c r="B514" s="155"/>
      <c r="C514" s="185" t="s">
        <v>914</v>
      </c>
      <c r="D514" s="158"/>
      <c r="E514" s="159">
        <v>26</v>
      </c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47"/>
      <c r="Z514" s="147"/>
      <c r="AA514" s="147"/>
      <c r="AB514" s="147"/>
      <c r="AC514" s="147"/>
      <c r="AD514" s="147"/>
      <c r="AE514" s="147"/>
      <c r="AF514" s="147" t="s">
        <v>386</v>
      </c>
      <c r="AG514" s="147">
        <v>0</v>
      </c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</row>
    <row r="515" spans="1:59" ht="22.5" outlineLevel="1" x14ac:dyDescent="0.2">
      <c r="A515" s="170">
        <v>116</v>
      </c>
      <c r="B515" s="171" t="s">
        <v>915</v>
      </c>
      <c r="C515" s="184" t="s">
        <v>916</v>
      </c>
      <c r="D515" s="172" t="s">
        <v>429</v>
      </c>
      <c r="E515" s="173">
        <v>47</v>
      </c>
      <c r="F515" s="174"/>
      <c r="G515" s="175">
        <f>ROUND(E515*F515,2)</f>
        <v>0</v>
      </c>
      <c r="H515" s="157">
        <v>1550</v>
      </c>
      <c r="I515" s="156">
        <f>ROUND(E515*H515,2)</f>
        <v>72850</v>
      </c>
      <c r="J515" s="157">
        <v>0</v>
      </c>
      <c r="K515" s="156">
        <f>ROUND(E515*J515,2)</f>
        <v>0</v>
      </c>
      <c r="L515" s="156">
        <v>15</v>
      </c>
      <c r="M515" s="156">
        <f>G515*(1+L515/100)</f>
        <v>0</v>
      </c>
      <c r="N515" s="156">
        <v>2.46E-2</v>
      </c>
      <c r="O515" s="156">
        <f>ROUND(E515*N515,2)</f>
        <v>1.1599999999999999</v>
      </c>
      <c r="P515" s="156">
        <v>0</v>
      </c>
      <c r="Q515" s="156">
        <f>ROUND(E515*P515,2)</f>
        <v>0</v>
      </c>
      <c r="R515" s="156"/>
      <c r="S515" s="156" t="s">
        <v>398</v>
      </c>
      <c r="T515" s="156" t="s">
        <v>399</v>
      </c>
      <c r="U515" s="156">
        <v>0</v>
      </c>
      <c r="V515" s="156">
        <f>ROUND(E515*U515,2)</f>
        <v>0</v>
      </c>
      <c r="W515" s="156"/>
      <c r="X515" s="156" t="s">
        <v>407</v>
      </c>
      <c r="Y515" s="147"/>
      <c r="Z515" s="147"/>
      <c r="AA515" s="147"/>
      <c r="AB515" s="147"/>
      <c r="AC515" s="147"/>
      <c r="AD515" s="147"/>
      <c r="AE515" s="147"/>
      <c r="AF515" s="147" t="s">
        <v>408</v>
      </c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</row>
    <row r="516" spans="1:59" outlineLevel="1" x14ac:dyDescent="0.2">
      <c r="A516" s="154"/>
      <c r="B516" s="155"/>
      <c r="C516" s="185" t="s">
        <v>917</v>
      </c>
      <c r="D516" s="158"/>
      <c r="E516" s="159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47"/>
      <c r="Z516" s="147"/>
      <c r="AA516" s="147"/>
      <c r="AB516" s="147"/>
      <c r="AC516" s="147"/>
      <c r="AD516" s="147"/>
      <c r="AE516" s="147"/>
      <c r="AF516" s="147" t="s">
        <v>386</v>
      </c>
      <c r="AG516" s="147">
        <v>0</v>
      </c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</row>
    <row r="517" spans="1:59" outlineLevel="1" x14ac:dyDescent="0.2">
      <c r="A517" s="154"/>
      <c r="B517" s="155"/>
      <c r="C517" s="185" t="s">
        <v>918</v>
      </c>
      <c r="D517" s="158"/>
      <c r="E517" s="159">
        <v>47</v>
      </c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47"/>
      <c r="Z517" s="147"/>
      <c r="AA517" s="147"/>
      <c r="AB517" s="147"/>
      <c r="AC517" s="147"/>
      <c r="AD517" s="147"/>
      <c r="AE517" s="147"/>
      <c r="AF517" s="147" t="s">
        <v>386</v>
      </c>
      <c r="AG517" s="147">
        <v>0</v>
      </c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</row>
    <row r="518" spans="1:59" x14ac:dyDescent="0.2">
      <c r="A518" s="164" t="s">
        <v>376</v>
      </c>
      <c r="B518" s="165" t="s">
        <v>272</v>
      </c>
      <c r="C518" s="183" t="s">
        <v>273</v>
      </c>
      <c r="D518" s="166"/>
      <c r="E518" s="167"/>
      <c r="F518" s="168"/>
      <c r="G518" s="169">
        <f>SUMIF(AF519:AF644,"&lt;&gt;NOR",G519:G644)</f>
        <v>0</v>
      </c>
      <c r="H518" s="163"/>
      <c r="I518" s="163">
        <f>SUM(I519:I644)</f>
        <v>656415.18999999994</v>
      </c>
      <c r="J518" s="163"/>
      <c r="K518" s="163">
        <f>SUM(K519:K644)</f>
        <v>2947236.8600000003</v>
      </c>
      <c r="L518" s="163"/>
      <c r="M518" s="163">
        <f>SUM(M519:M644)</f>
        <v>0</v>
      </c>
      <c r="N518" s="163"/>
      <c r="O518" s="163">
        <f>SUM(O519:O644)</f>
        <v>283.7299999999999</v>
      </c>
      <c r="P518" s="163"/>
      <c r="Q518" s="163">
        <f>SUM(Q519:Q644)</f>
        <v>0</v>
      </c>
      <c r="R518" s="163"/>
      <c r="S518" s="163"/>
      <c r="T518" s="163"/>
      <c r="U518" s="163"/>
      <c r="V518" s="163">
        <f>SUM(V519:V644)</f>
        <v>0</v>
      </c>
      <c r="W518" s="163"/>
      <c r="X518" s="163"/>
      <c r="AF518" t="s">
        <v>377</v>
      </c>
    </row>
    <row r="519" spans="1:59" outlineLevel="1" x14ac:dyDescent="0.2">
      <c r="A519" s="170">
        <v>117</v>
      </c>
      <c r="B519" s="171" t="s">
        <v>919</v>
      </c>
      <c r="C519" s="184" t="s">
        <v>920</v>
      </c>
      <c r="D519" s="172" t="s">
        <v>397</v>
      </c>
      <c r="E519" s="173">
        <v>819.9</v>
      </c>
      <c r="F519" s="174"/>
      <c r="G519" s="175">
        <f>ROUND(E519*F519,2)</f>
        <v>0</v>
      </c>
      <c r="H519" s="157">
        <v>20.53</v>
      </c>
      <c r="I519" s="156">
        <f>ROUND(E519*H519,2)</f>
        <v>16832.55</v>
      </c>
      <c r="J519" s="157">
        <v>21.17</v>
      </c>
      <c r="K519" s="156">
        <f>ROUND(E519*J519,2)</f>
        <v>17357.28</v>
      </c>
      <c r="L519" s="156">
        <v>15</v>
      </c>
      <c r="M519" s="156">
        <f>G519*(1+L519/100)</f>
        <v>0</v>
      </c>
      <c r="N519" s="156">
        <v>1.4999999999999999E-4</v>
      </c>
      <c r="O519" s="156">
        <f>ROUND(E519*N519,2)</f>
        <v>0.12</v>
      </c>
      <c r="P519" s="156">
        <v>0</v>
      </c>
      <c r="Q519" s="156">
        <f>ROUND(E519*P519,2)</f>
        <v>0</v>
      </c>
      <c r="R519" s="156"/>
      <c r="S519" s="156" t="s">
        <v>381</v>
      </c>
      <c r="T519" s="156" t="s">
        <v>382</v>
      </c>
      <c r="U519" s="156">
        <v>0</v>
      </c>
      <c r="V519" s="156">
        <f>ROUND(E519*U519,2)</f>
        <v>0</v>
      </c>
      <c r="W519" s="156"/>
      <c r="X519" s="156" t="s">
        <v>383</v>
      </c>
      <c r="Y519" s="147"/>
      <c r="Z519" s="147"/>
      <c r="AA519" s="147"/>
      <c r="AB519" s="147"/>
      <c r="AC519" s="147"/>
      <c r="AD519" s="147"/>
      <c r="AE519" s="147"/>
      <c r="AF519" s="147" t="s">
        <v>384</v>
      </c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</row>
    <row r="520" spans="1:59" outlineLevel="1" x14ac:dyDescent="0.2">
      <c r="A520" s="154"/>
      <c r="B520" s="155"/>
      <c r="C520" s="185" t="s">
        <v>813</v>
      </c>
      <c r="D520" s="158"/>
      <c r="E520" s="159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47"/>
      <c r="Z520" s="147"/>
      <c r="AA520" s="147"/>
      <c r="AB520" s="147"/>
      <c r="AC520" s="147"/>
      <c r="AD520" s="147"/>
      <c r="AE520" s="147"/>
      <c r="AF520" s="147" t="s">
        <v>386</v>
      </c>
      <c r="AG520" s="147">
        <v>0</v>
      </c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</row>
    <row r="521" spans="1:59" outlineLevel="1" x14ac:dyDescent="0.2">
      <c r="A521" s="154"/>
      <c r="B521" s="155"/>
      <c r="C521" s="185" t="s">
        <v>814</v>
      </c>
      <c r="D521" s="158"/>
      <c r="E521" s="159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47"/>
      <c r="Z521" s="147"/>
      <c r="AA521" s="147"/>
      <c r="AB521" s="147"/>
      <c r="AC521" s="147"/>
      <c r="AD521" s="147"/>
      <c r="AE521" s="147"/>
      <c r="AF521" s="147" t="s">
        <v>386</v>
      </c>
      <c r="AG521" s="147">
        <v>0</v>
      </c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</row>
    <row r="522" spans="1:59" outlineLevel="1" x14ac:dyDescent="0.2">
      <c r="A522" s="154"/>
      <c r="B522" s="155"/>
      <c r="C522" s="185" t="s">
        <v>628</v>
      </c>
      <c r="D522" s="158"/>
      <c r="E522" s="159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47"/>
      <c r="Z522" s="147"/>
      <c r="AA522" s="147"/>
      <c r="AB522" s="147"/>
      <c r="AC522" s="147"/>
      <c r="AD522" s="147"/>
      <c r="AE522" s="147"/>
      <c r="AF522" s="147" t="s">
        <v>386</v>
      </c>
      <c r="AG522" s="147">
        <v>0</v>
      </c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</row>
    <row r="523" spans="1:59" ht="45" outlineLevel="1" x14ac:dyDescent="0.2">
      <c r="A523" s="154"/>
      <c r="B523" s="155"/>
      <c r="C523" s="185" t="s">
        <v>921</v>
      </c>
      <c r="D523" s="158"/>
      <c r="E523" s="159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47"/>
      <c r="Z523" s="147"/>
      <c r="AA523" s="147"/>
      <c r="AB523" s="147"/>
      <c r="AC523" s="147"/>
      <c r="AD523" s="147"/>
      <c r="AE523" s="147"/>
      <c r="AF523" s="147" t="s">
        <v>386</v>
      </c>
      <c r="AG523" s="147">
        <v>0</v>
      </c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</row>
    <row r="524" spans="1:59" outlineLevel="1" x14ac:dyDescent="0.2">
      <c r="A524" s="154"/>
      <c r="B524" s="155"/>
      <c r="C524" s="185" t="s">
        <v>922</v>
      </c>
      <c r="D524" s="158"/>
      <c r="E524" s="159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47"/>
      <c r="Z524" s="147"/>
      <c r="AA524" s="147"/>
      <c r="AB524" s="147"/>
      <c r="AC524" s="147"/>
      <c r="AD524" s="147"/>
      <c r="AE524" s="147"/>
      <c r="AF524" s="147" t="s">
        <v>386</v>
      </c>
      <c r="AG524" s="147">
        <v>0</v>
      </c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</row>
    <row r="525" spans="1:59" outlineLevel="1" x14ac:dyDescent="0.2">
      <c r="A525" s="154"/>
      <c r="B525" s="155"/>
      <c r="C525" s="185" t="s">
        <v>923</v>
      </c>
      <c r="D525" s="158"/>
      <c r="E525" s="159">
        <v>819.9</v>
      </c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47"/>
      <c r="Z525" s="147"/>
      <c r="AA525" s="147"/>
      <c r="AB525" s="147"/>
      <c r="AC525" s="147"/>
      <c r="AD525" s="147"/>
      <c r="AE525" s="147"/>
      <c r="AF525" s="147" t="s">
        <v>386</v>
      </c>
      <c r="AG525" s="147">
        <v>0</v>
      </c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</row>
    <row r="526" spans="1:59" outlineLevel="1" x14ac:dyDescent="0.2">
      <c r="A526" s="170">
        <v>118</v>
      </c>
      <c r="B526" s="171" t="s">
        <v>924</v>
      </c>
      <c r="C526" s="184" t="s">
        <v>925</v>
      </c>
      <c r="D526" s="172" t="s">
        <v>380</v>
      </c>
      <c r="E526" s="173">
        <v>490.06420000000003</v>
      </c>
      <c r="F526" s="174"/>
      <c r="G526" s="175">
        <f>ROUND(E526*F526,2)</f>
        <v>0</v>
      </c>
      <c r="H526" s="157">
        <v>13.56</v>
      </c>
      <c r="I526" s="156">
        <f>ROUND(E526*H526,2)</f>
        <v>6645.27</v>
      </c>
      <c r="J526" s="157">
        <v>33.04</v>
      </c>
      <c r="K526" s="156">
        <f>ROUND(E526*J526,2)</f>
        <v>16191.72</v>
      </c>
      <c r="L526" s="156">
        <v>15</v>
      </c>
      <c r="M526" s="156">
        <f>G526*(1+L526/100)</f>
        <v>0</v>
      </c>
      <c r="N526" s="156">
        <v>4.0000000000000003E-5</v>
      </c>
      <c r="O526" s="156">
        <f>ROUND(E526*N526,2)</f>
        <v>0.02</v>
      </c>
      <c r="P526" s="156">
        <v>0</v>
      </c>
      <c r="Q526" s="156">
        <f>ROUND(E526*P526,2)</f>
        <v>0</v>
      </c>
      <c r="R526" s="156"/>
      <c r="S526" s="156" t="s">
        <v>381</v>
      </c>
      <c r="T526" s="156" t="s">
        <v>382</v>
      </c>
      <c r="U526" s="156">
        <v>0</v>
      </c>
      <c r="V526" s="156">
        <f>ROUND(E526*U526,2)</f>
        <v>0</v>
      </c>
      <c r="W526" s="156"/>
      <c r="X526" s="156" t="s">
        <v>383</v>
      </c>
      <c r="Y526" s="147"/>
      <c r="Z526" s="147"/>
      <c r="AA526" s="147"/>
      <c r="AB526" s="147"/>
      <c r="AC526" s="147"/>
      <c r="AD526" s="147"/>
      <c r="AE526" s="147"/>
      <c r="AF526" s="147" t="s">
        <v>384</v>
      </c>
      <c r="AG526" s="147"/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</row>
    <row r="527" spans="1:59" outlineLevel="1" x14ac:dyDescent="0.2">
      <c r="A527" s="154"/>
      <c r="B527" s="155"/>
      <c r="C527" s="185" t="s">
        <v>926</v>
      </c>
      <c r="D527" s="158"/>
      <c r="E527" s="159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47"/>
      <c r="Z527" s="147"/>
      <c r="AA527" s="147"/>
      <c r="AB527" s="147"/>
      <c r="AC527" s="147"/>
      <c r="AD527" s="147"/>
      <c r="AE527" s="147"/>
      <c r="AF527" s="147" t="s">
        <v>386</v>
      </c>
      <c r="AG527" s="147">
        <v>0</v>
      </c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</row>
    <row r="528" spans="1:59" outlineLevel="1" x14ac:dyDescent="0.2">
      <c r="A528" s="154"/>
      <c r="B528" s="155"/>
      <c r="C528" s="185" t="s">
        <v>927</v>
      </c>
      <c r="D528" s="158"/>
      <c r="E528" s="159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47"/>
      <c r="Z528" s="147"/>
      <c r="AA528" s="147"/>
      <c r="AB528" s="147"/>
      <c r="AC528" s="147"/>
      <c r="AD528" s="147"/>
      <c r="AE528" s="147"/>
      <c r="AF528" s="147" t="s">
        <v>386</v>
      </c>
      <c r="AG528" s="147">
        <v>0</v>
      </c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</row>
    <row r="529" spans="1:59" ht="33.75" outlineLevel="1" x14ac:dyDescent="0.2">
      <c r="A529" s="154"/>
      <c r="B529" s="155"/>
      <c r="C529" s="185" t="s">
        <v>928</v>
      </c>
      <c r="D529" s="158"/>
      <c r="E529" s="159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47"/>
      <c r="Z529" s="147"/>
      <c r="AA529" s="147"/>
      <c r="AB529" s="147"/>
      <c r="AC529" s="147"/>
      <c r="AD529" s="147"/>
      <c r="AE529" s="147"/>
      <c r="AF529" s="147" t="s">
        <v>386</v>
      </c>
      <c r="AG529" s="147">
        <v>0</v>
      </c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</row>
    <row r="530" spans="1:59" outlineLevel="1" x14ac:dyDescent="0.2">
      <c r="A530" s="154"/>
      <c r="B530" s="155"/>
      <c r="C530" s="185" t="s">
        <v>929</v>
      </c>
      <c r="D530" s="158"/>
      <c r="E530" s="159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47"/>
      <c r="Z530" s="147"/>
      <c r="AA530" s="147"/>
      <c r="AB530" s="147"/>
      <c r="AC530" s="147"/>
      <c r="AD530" s="147"/>
      <c r="AE530" s="147"/>
      <c r="AF530" s="147" t="s">
        <v>386</v>
      </c>
      <c r="AG530" s="147">
        <v>0</v>
      </c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</row>
    <row r="531" spans="1:59" outlineLevel="1" x14ac:dyDescent="0.2">
      <c r="A531" s="154"/>
      <c r="B531" s="155"/>
      <c r="C531" s="185" t="s">
        <v>930</v>
      </c>
      <c r="D531" s="158"/>
      <c r="E531" s="159">
        <v>490.06</v>
      </c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47"/>
      <c r="Z531" s="147"/>
      <c r="AA531" s="147"/>
      <c r="AB531" s="147"/>
      <c r="AC531" s="147"/>
      <c r="AD531" s="147"/>
      <c r="AE531" s="147"/>
      <c r="AF531" s="147" t="s">
        <v>386</v>
      </c>
      <c r="AG531" s="147">
        <v>0</v>
      </c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</row>
    <row r="532" spans="1:59" outlineLevel="1" x14ac:dyDescent="0.2">
      <c r="A532" s="170">
        <v>119</v>
      </c>
      <c r="B532" s="171" t="s">
        <v>931</v>
      </c>
      <c r="C532" s="184" t="s">
        <v>932</v>
      </c>
      <c r="D532" s="172" t="s">
        <v>380</v>
      </c>
      <c r="E532" s="173">
        <v>2080.942</v>
      </c>
      <c r="F532" s="174"/>
      <c r="G532" s="175">
        <f>ROUND(E532*F532,2)</f>
        <v>0</v>
      </c>
      <c r="H532" s="157">
        <v>77.75</v>
      </c>
      <c r="I532" s="156">
        <f>ROUND(E532*H532,2)</f>
        <v>161793.24</v>
      </c>
      <c r="J532" s="157">
        <v>415.25</v>
      </c>
      <c r="K532" s="156">
        <f>ROUND(E532*J532,2)</f>
        <v>864111.17</v>
      </c>
      <c r="L532" s="156">
        <v>15</v>
      </c>
      <c r="M532" s="156">
        <f>G532*(1+L532/100)</f>
        <v>0</v>
      </c>
      <c r="N532" s="156">
        <v>5.1229999999999998E-2</v>
      </c>
      <c r="O532" s="156">
        <f>ROUND(E532*N532,2)</f>
        <v>106.61</v>
      </c>
      <c r="P532" s="156">
        <v>0</v>
      </c>
      <c r="Q532" s="156">
        <f>ROUND(E532*P532,2)</f>
        <v>0</v>
      </c>
      <c r="R532" s="156"/>
      <c r="S532" s="156" t="s">
        <v>381</v>
      </c>
      <c r="T532" s="156" t="s">
        <v>382</v>
      </c>
      <c r="U532" s="156">
        <v>0</v>
      </c>
      <c r="V532" s="156">
        <f>ROUND(E532*U532,2)</f>
        <v>0</v>
      </c>
      <c r="W532" s="156"/>
      <c r="X532" s="156" t="s">
        <v>383</v>
      </c>
      <c r="Y532" s="147"/>
      <c r="Z532" s="147"/>
      <c r="AA532" s="147"/>
      <c r="AB532" s="147"/>
      <c r="AC532" s="147"/>
      <c r="AD532" s="147"/>
      <c r="AE532" s="147"/>
      <c r="AF532" s="147" t="s">
        <v>384</v>
      </c>
      <c r="AG532" s="147"/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</row>
    <row r="533" spans="1:59" outlineLevel="1" x14ac:dyDescent="0.2">
      <c r="A533" s="154"/>
      <c r="B533" s="155"/>
      <c r="C533" s="185" t="s">
        <v>933</v>
      </c>
      <c r="D533" s="158"/>
      <c r="E533" s="159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47"/>
      <c r="Z533" s="147"/>
      <c r="AA533" s="147"/>
      <c r="AB533" s="147"/>
      <c r="AC533" s="147"/>
      <c r="AD533" s="147"/>
      <c r="AE533" s="147"/>
      <c r="AF533" s="147" t="s">
        <v>386</v>
      </c>
      <c r="AG533" s="147">
        <v>0</v>
      </c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</row>
    <row r="534" spans="1:59" outlineLevel="1" x14ac:dyDescent="0.2">
      <c r="A534" s="154"/>
      <c r="B534" s="155"/>
      <c r="C534" s="185" t="s">
        <v>934</v>
      </c>
      <c r="D534" s="158"/>
      <c r="E534" s="159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47"/>
      <c r="Z534" s="147"/>
      <c r="AA534" s="147"/>
      <c r="AB534" s="147"/>
      <c r="AC534" s="147"/>
      <c r="AD534" s="147"/>
      <c r="AE534" s="147"/>
      <c r="AF534" s="147" t="s">
        <v>386</v>
      </c>
      <c r="AG534" s="147">
        <v>0</v>
      </c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</row>
    <row r="535" spans="1:59" ht="45" outlineLevel="1" x14ac:dyDescent="0.2">
      <c r="A535" s="154"/>
      <c r="B535" s="155"/>
      <c r="C535" s="185" t="s">
        <v>935</v>
      </c>
      <c r="D535" s="158"/>
      <c r="E535" s="159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47"/>
      <c r="Z535" s="147"/>
      <c r="AA535" s="147"/>
      <c r="AB535" s="147"/>
      <c r="AC535" s="147"/>
      <c r="AD535" s="147"/>
      <c r="AE535" s="147"/>
      <c r="AF535" s="147" t="s">
        <v>386</v>
      </c>
      <c r="AG535" s="147">
        <v>0</v>
      </c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</row>
    <row r="536" spans="1:59" ht="22.5" outlineLevel="1" x14ac:dyDescent="0.2">
      <c r="A536" s="154"/>
      <c r="B536" s="155"/>
      <c r="C536" s="185" t="s">
        <v>936</v>
      </c>
      <c r="D536" s="158"/>
      <c r="E536" s="159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47"/>
      <c r="Z536" s="147"/>
      <c r="AA536" s="147"/>
      <c r="AB536" s="147"/>
      <c r="AC536" s="147"/>
      <c r="AD536" s="147"/>
      <c r="AE536" s="147"/>
      <c r="AF536" s="147" t="s">
        <v>386</v>
      </c>
      <c r="AG536" s="147">
        <v>0</v>
      </c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</row>
    <row r="537" spans="1:59" outlineLevel="1" x14ac:dyDescent="0.2">
      <c r="A537" s="154"/>
      <c r="B537" s="155"/>
      <c r="C537" s="185" t="s">
        <v>937</v>
      </c>
      <c r="D537" s="158"/>
      <c r="E537" s="159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47"/>
      <c r="Z537" s="147"/>
      <c r="AA537" s="147"/>
      <c r="AB537" s="147"/>
      <c r="AC537" s="147"/>
      <c r="AD537" s="147"/>
      <c r="AE537" s="147"/>
      <c r="AF537" s="147" t="s">
        <v>386</v>
      </c>
      <c r="AG537" s="147">
        <v>0</v>
      </c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</row>
    <row r="538" spans="1:59" outlineLevel="1" x14ac:dyDescent="0.2">
      <c r="A538" s="154"/>
      <c r="B538" s="155"/>
      <c r="C538" s="185" t="s">
        <v>938</v>
      </c>
      <c r="D538" s="158"/>
      <c r="E538" s="159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47"/>
      <c r="Z538" s="147"/>
      <c r="AA538" s="147"/>
      <c r="AB538" s="147"/>
      <c r="AC538" s="147"/>
      <c r="AD538" s="147"/>
      <c r="AE538" s="147"/>
      <c r="AF538" s="147" t="s">
        <v>386</v>
      </c>
      <c r="AG538" s="147">
        <v>0</v>
      </c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</row>
    <row r="539" spans="1:59" outlineLevel="1" x14ac:dyDescent="0.2">
      <c r="A539" s="154"/>
      <c r="B539" s="155"/>
      <c r="C539" s="185" t="s">
        <v>939</v>
      </c>
      <c r="D539" s="158"/>
      <c r="E539" s="159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47"/>
      <c r="Z539" s="147"/>
      <c r="AA539" s="147"/>
      <c r="AB539" s="147"/>
      <c r="AC539" s="147"/>
      <c r="AD539" s="147"/>
      <c r="AE539" s="147"/>
      <c r="AF539" s="147" t="s">
        <v>386</v>
      </c>
      <c r="AG539" s="147">
        <v>0</v>
      </c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</row>
    <row r="540" spans="1:59" outlineLevel="1" x14ac:dyDescent="0.2">
      <c r="A540" s="154"/>
      <c r="B540" s="155"/>
      <c r="C540" s="185" t="s">
        <v>940</v>
      </c>
      <c r="D540" s="158"/>
      <c r="E540" s="159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47"/>
      <c r="Z540" s="147"/>
      <c r="AA540" s="147"/>
      <c r="AB540" s="147"/>
      <c r="AC540" s="147"/>
      <c r="AD540" s="147"/>
      <c r="AE540" s="147"/>
      <c r="AF540" s="147" t="s">
        <v>386</v>
      </c>
      <c r="AG540" s="147">
        <v>0</v>
      </c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</row>
    <row r="541" spans="1:59" outlineLevel="1" x14ac:dyDescent="0.2">
      <c r="A541" s="154"/>
      <c r="B541" s="155"/>
      <c r="C541" s="185" t="s">
        <v>941</v>
      </c>
      <c r="D541" s="158"/>
      <c r="E541" s="159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47"/>
      <c r="Z541" s="147"/>
      <c r="AA541" s="147"/>
      <c r="AB541" s="147"/>
      <c r="AC541" s="147"/>
      <c r="AD541" s="147"/>
      <c r="AE541" s="147"/>
      <c r="AF541" s="147" t="s">
        <v>386</v>
      </c>
      <c r="AG541" s="147">
        <v>0</v>
      </c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</row>
    <row r="542" spans="1:59" outlineLevel="1" x14ac:dyDescent="0.2">
      <c r="A542" s="154"/>
      <c r="B542" s="155"/>
      <c r="C542" s="185" t="s">
        <v>942</v>
      </c>
      <c r="D542" s="158"/>
      <c r="E542" s="159">
        <v>2080.94</v>
      </c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47"/>
      <c r="Z542" s="147"/>
      <c r="AA542" s="147"/>
      <c r="AB542" s="147"/>
      <c r="AC542" s="147"/>
      <c r="AD542" s="147"/>
      <c r="AE542" s="147"/>
      <c r="AF542" s="147" t="s">
        <v>386</v>
      </c>
      <c r="AG542" s="147">
        <v>0</v>
      </c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</row>
    <row r="543" spans="1:59" outlineLevel="1" x14ac:dyDescent="0.2">
      <c r="A543" s="170">
        <v>120</v>
      </c>
      <c r="B543" s="171" t="s">
        <v>943</v>
      </c>
      <c r="C543" s="184" t="s">
        <v>944</v>
      </c>
      <c r="D543" s="172" t="s">
        <v>380</v>
      </c>
      <c r="E543" s="173">
        <v>84.18</v>
      </c>
      <c r="F543" s="174"/>
      <c r="G543" s="175">
        <f>ROUND(E543*F543,2)</f>
        <v>0</v>
      </c>
      <c r="H543" s="157">
        <v>41.26</v>
      </c>
      <c r="I543" s="156">
        <f>ROUND(E543*H543,2)</f>
        <v>3473.27</v>
      </c>
      <c r="J543" s="157">
        <v>277.74</v>
      </c>
      <c r="K543" s="156">
        <f>ROUND(E543*J543,2)</f>
        <v>23380.15</v>
      </c>
      <c r="L543" s="156">
        <v>15</v>
      </c>
      <c r="M543" s="156">
        <f>G543*(1+L543/100)</f>
        <v>0</v>
      </c>
      <c r="N543" s="156">
        <v>4.4139999999999999E-2</v>
      </c>
      <c r="O543" s="156">
        <f>ROUND(E543*N543,2)</f>
        <v>3.72</v>
      </c>
      <c r="P543" s="156">
        <v>0</v>
      </c>
      <c r="Q543" s="156">
        <f>ROUND(E543*P543,2)</f>
        <v>0</v>
      </c>
      <c r="R543" s="156"/>
      <c r="S543" s="156" t="s">
        <v>381</v>
      </c>
      <c r="T543" s="156" t="s">
        <v>382</v>
      </c>
      <c r="U543" s="156">
        <v>0</v>
      </c>
      <c r="V543" s="156">
        <f>ROUND(E543*U543,2)</f>
        <v>0</v>
      </c>
      <c r="W543" s="156"/>
      <c r="X543" s="156" t="s">
        <v>383</v>
      </c>
      <c r="Y543" s="147"/>
      <c r="Z543" s="147"/>
      <c r="AA543" s="147"/>
      <c r="AB543" s="147"/>
      <c r="AC543" s="147"/>
      <c r="AD543" s="147"/>
      <c r="AE543" s="147"/>
      <c r="AF543" s="147" t="s">
        <v>384</v>
      </c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</row>
    <row r="544" spans="1:59" outlineLevel="1" x14ac:dyDescent="0.2">
      <c r="A544" s="154"/>
      <c r="B544" s="155"/>
      <c r="C544" s="185" t="s">
        <v>945</v>
      </c>
      <c r="D544" s="158"/>
      <c r="E544" s="159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47"/>
      <c r="Z544" s="147"/>
      <c r="AA544" s="147"/>
      <c r="AB544" s="147"/>
      <c r="AC544" s="147"/>
      <c r="AD544" s="147"/>
      <c r="AE544" s="147"/>
      <c r="AF544" s="147" t="s">
        <v>386</v>
      </c>
      <c r="AG544" s="147">
        <v>0</v>
      </c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</row>
    <row r="545" spans="1:59" outlineLevel="1" x14ac:dyDescent="0.2">
      <c r="A545" s="154"/>
      <c r="B545" s="155"/>
      <c r="C545" s="185" t="s">
        <v>628</v>
      </c>
      <c r="D545" s="158"/>
      <c r="E545" s="159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47"/>
      <c r="Z545" s="147"/>
      <c r="AA545" s="147"/>
      <c r="AB545" s="147"/>
      <c r="AC545" s="147"/>
      <c r="AD545" s="147"/>
      <c r="AE545" s="147"/>
      <c r="AF545" s="147" t="s">
        <v>386</v>
      </c>
      <c r="AG545" s="147">
        <v>0</v>
      </c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</row>
    <row r="546" spans="1:59" outlineLevel="1" x14ac:dyDescent="0.2">
      <c r="A546" s="154"/>
      <c r="B546" s="155"/>
      <c r="C546" s="185" t="s">
        <v>946</v>
      </c>
      <c r="D546" s="158"/>
      <c r="E546" s="159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47"/>
      <c r="Z546" s="147"/>
      <c r="AA546" s="147"/>
      <c r="AB546" s="147"/>
      <c r="AC546" s="147"/>
      <c r="AD546" s="147"/>
      <c r="AE546" s="147"/>
      <c r="AF546" s="147" t="s">
        <v>386</v>
      </c>
      <c r="AG546" s="147">
        <v>0</v>
      </c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</row>
    <row r="547" spans="1:59" outlineLevel="1" x14ac:dyDescent="0.2">
      <c r="A547" s="154"/>
      <c r="B547" s="155"/>
      <c r="C547" s="185" t="s">
        <v>947</v>
      </c>
      <c r="D547" s="158"/>
      <c r="E547" s="159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47"/>
      <c r="Z547" s="147"/>
      <c r="AA547" s="147"/>
      <c r="AB547" s="147"/>
      <c r="AC547" s="147"/>
      <c r="AD547" s="147"/>
      <c r="AE547" s="147"/>
      <c r="AF547" s="147" t="s">
        <v>386</v>
      </c>
      <c r="AG547" s="147">
        <v>0</v>
      </c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</row>
    <row r="548" spans="1:59" outlineLevel="1" x14ac:dyDescent="0.2">
      <c r="A548" s="154"/>
      <c r="B548" s="155"/>
      <c r="C548" s="185" t="s">
        <v>948</v>
      </c>
      <c r="D548" s="158"/>
      <c r="E548" s="159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47"/>
      <c r="Z548" s="147"/>
      <c r="AA548" s="147"/>
      <c r="AB548" s="147"/>
      <c r="AC548" s="147"/>
      <c r="AD548" s="147"/>
      <c r="AE548" s="147"/>
      <c r="AF548" s="147" t="s">
        <v>386</v>
      </c>
      <c r="AG548" s="147">
        <v>0</v>
      </c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</row>
    <row r="549" spans="1:59" outlineLevel="1" x14ac:dyDescent="0.2">
      <c r="A549" s="154"/>
      <c r="B549" s="155"/>
      <c r="C549" s="185" t="s">
        <v>949</v>
      </c>
      <c r="D549" s="158"/>
      <c r="E549" s="159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47"/>
      <c r="Z549" s="147"/>
      <c r="AA549" s="147"/>
      <c r="AB549" s="147"/>
      <c r="AC549" s="147"/>
      <c r="AD549" s="147"/>
      <c r="AE549" s="147"/>
      <c r="AF549" s="147" t="s">
        <v>386</v>
      </c>
      <c r="AG549" s="147">
        <v>0</v>
      </c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</row>
    <row r="550" spans="1:59" outlineLevel="1" x14ac:dyDescent="0.2">
      <c r="A550" s="154"/>
      <c r="B550" s="155"/>
      <c r="C550" s="185" t="s">
        <v>950</v>
      </c>
      <c r="D550" s="158"/>
      <c r="E550" s="159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47"/>
      <c r="Z550" s="147"/>
      <c r="AA550" s="147"/>
      <c r="AB550" s="147"/>
      <c r="AC550" s="147"/>
      <c r="AD550" s="147"/>
      <c r="AE550" s="147"/>
      <c r="AF550" s="147" t="s">
        <v>386</v>
      </c>
      <c r="AG550" s="147">
        <v>0</v>
      </c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</row>
    <row r="551" spans="1:59" outlineLevel="1" x14ac:dyDescent="0.2">
      <c r="A551" s="154"/>
      <c r="B551" s="155"/>
      <c r="C551" s="185" t="s">
        <v>951</v>
      </c>
      <c r="D551" s="158"/>
      <c r="E551" s="159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47"/>
      <c r="Z551" s="147"/>
      <c r="AA551" s="147"/>
      <c r="AB551" s="147"/>
      <c r="AC551" s="147"/>
      <c r="AD551" s="147"/>
      <c r="AE551" s="147"/>
      <c r="AF551" s="147" t="s">
        <v>386</v>
      </c>
      <c r="AG551" s="147">
        <v>0</v>
      </c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</row>
    <row r="552" spans="1:59" outlineLevel="1" x14ac:dyDescent="0.2">
      <c r="A552" s="154"/>
      <c r="B552" s="155"/>
      <c r="C552" s="185" t="s">
        <v>952</v>
      </c>
      <c r="D552" s="158"/>
      <c r="E552" s="159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47"/>
      <c r="Z552" s="147"/>
      <c r="AA552" s="147"/>
      <c r="AB552" s="147"/>
      <c r="AC552" s="147"/>
      <c r="AD552" s="147"/>
      <c r="AE552" s="147"/>
      <c r="AF552" s="147" t="s">
        <v>386</v>
      </c>
      <c r="AG552" s="147">
        <v>0</v>
      </c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</row>
    <row r="553" spans="1:59" outlineLevel="1" x14ac:dyDescent="0.2">
      <c r="A553" s="154"/>
      <c r="B553" s="155"/>
      <c r="C553" s="185" t="s">
        <v>953</v>
      </c>
      <c r="D553" s="158"/>
      <c r="E553" s="159">
        <v>84.18</v>
      </c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47"/>
      <c r="Z553" s="147"/>
      <c r="AA553" s="147"/>
      <c r="AB553" s="147"/>
      <c r="AC553" s="147"/>
      <c r="AD553" s="147"/>
      <c r="AE553" s="147"/>
      <c r="AF553" s="147" t="s">
        <v>386</v>
      </c>
      <c r="AG553" s="147">
        <v>0</v>
      </c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</row>
    <row r="554" spans="1:59" outlineLevel="1" x14ac:dyDescent="0.2">
      <c r="A554" s="170">
        <v>121</v>
      </c>
      <c r="B554" s="171" t="s">
        <v>954</v>
      </c>
      <c r="C554" s="184" t="s">
        <v>955</v>
      </c>
      <c r="D554" s="172" t="s">
        <v>380</v>
      </c>
      <c r="E554" s="173">
        <v>3180.2784999999999</v>
      </c>
      <c r="F554" s="174"/>
      <c r="G554" s="175">
        <f>ROUND(E554*F554,2)</f>
        <v>0</v>
      </c>
      <c r="H554" s="157">
        <v>45.04</v>
      </c>
      <c r="I554" s="156">
        <f>ROUND(E554*H554,2)</f>
        <v>143239.74</v>
      </c>
      <c r="J554" s="157">
        <v>390.46</v>
      </c>
      <c r="K554" s="156">
        <f>ROUND(E554*J554,2)</f>
        <v>1241771.54</v>
      </c>
      <c r="L554" s="156">
        <v>15</v>
      </c>
      <c r="M554" s="156">
        <f>G554*(1+L554/100)</f>
        <v>0</v>
      </c>
      <c r="N554" s="156">
        <v>4.7660000000000001E-2</v>
      </c>
      <c r="O554" s="156">
        <f>ROUND(E554*N554,2)</f>
        <v>151.57</v>
      </c>
      <c r="P554" s="156">
        <v>0</v>
      </c>
      <c r="Q554" s="156">
        <f>ROUND(E554*P554,2)</f>
        <v>0</v>
      </c>
      <c r="R554" s="156"/>
      <c r="S554" s="156" t="s">
        <v>381</v>
      </c>
      <c r="T554" s="156" t="s">
        <v>382</v>
      </c>
      <c r="U554" s="156">
        <v>0</v>
      </c>
      <c r="V554" s="156">
        <f>ROUND(E554*U554,2)</f>
        <v>0</v>
      </c>
      <c r="W554" s="156"/>
      <c r="X554" s="156" t="s">
        <v>383</v>
      </c>
      <c r="Y554" s="147"/>
      <c r="Z554" s="147"/>
      <c r="AA554" s="147"/>
      <c r="AB554" s="147"/>
      <c r="AC554" s="147"/>
      <c r="AD554" s="147"/>
      <c r="AE554" s="147"/>
      <c r="AF554" s="147" t="s">
        <v>384</v>
      </c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</row>
    <row r="555" spans="1:59" outlineLevel="1" x14ac:dyDescent="0.2">
      <c r="A555" s="154"/>
      <c r="B555" s="155"/>
      <c r="C555" s="185" t="s">
        <v>956</v>
      </c>
      <c r="D555" s="158"/>
      <c r="E555" s="159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47"/>
      <c r="Z555" s="147"/>
      <c r="AA555" s="147"/>
      <c r="AB555" s="147"/>
      <c r="AC555" s="147"/>
      <c r="AD555" s="147"/>
      <c r="AE555" s="147"/>
      <c r="AF555" s="147" t="s">
        <v>386</v>
      </c>
      <c r="AG555" s="147">
        <v>0</v>
      </c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</row>
    <row r="556" spans="1:59" outlineLevel="1" x14ac:dyDescent="0.2">
      <c r="A556" s="154"/>
      <c r="B556" s="155"/>
      <c r="C556" s="185" t="s">
        <v>957</v>
      </c>
      <c r="D556" s="158"/>
      <c r="E556" s="159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47"/>
      <c r="Z556" s="147"/>
      <c r="AA556" s="147"/>
      <c r="AB556" s="147"/>
      <c r="AC556" s="147"/>
      <c r="AD556" s="147"/>
      <c r="AE556" s="147"/>
      <c r="AF556" s="147" t="s">
        <v>386</v>
      </c>
      <c r="AG556" s="147">
        <v>0</v>
      </c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</row>
    <row r="557" spans="1:59" outlineLevel="1" x14ac:dyDescent="0.2">
      <c r="A557" s="154"/>
      <c r="B557" s="155"/>
      <c r="C557" s="185" t="s">
        <v>958</v>
      </c>
      <c r="D557" s="158"/>
      <c r="E557" s="159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47"/>
      <c r="Z557" s="147"/>
      <c r="AA557" s="147"/>
      <c r="AB557" s="147"/>
      <c r="AC557" s="147"/>
      <c r="AD557" s="147"/>
      <c r="AE557" s="147"/>
      <c r="AF557" s="147" t="s">
        <v>386</v>
      </c>
      <c r="AG557" s="147">
        <v>0</v>
      </c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</row>
    <row r="558" spans="1:59" outlineLevel="1" x14ac:dyDescent="0.2">
      <c r="A558" s="154"/>
      <c r="B558" s="155"/>
      <c r="C558" s="185" t="s">
        <v>628</v>
      </c>
      <c r="D558" s="158"/>
      <c r="E558" s="159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47"/>
      <c r="Z558" s="147"/>
      <c r="AA558" s="147"/>
      <c r="AB558" s="147"/>
      <c r="AC558" s="147"/>
      <c r="AD558" s="147"/>
      <c r="AE558" s="147"/>
      <c r="AF558" s="147" t="s">
        <v>386</v>
      </c>
      <c r="AG558" s="147">
        <v>0</v>
      </c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</row>
    <row r="559" spans="1:59" outlineLevel="1" x14ac:dyDescent="0.2">
      <c r="A559" s="154"/>
      <c r="B559" s="155"/>
      <c r="C559" s="185" t="s">
        <v>959</v>
      </c>
      <c r="D559" s="158"/>
      <c r="E559" s="159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47"/>
      <c r="Z559" s="147"/>
      <c r="AA559" s="147"/>
      <c r="AB559" s="147"/>
      <c r="AC559" s="147"/>
      <c r="AD559" s="147"/>
      <c r="AE559" s="147"/>
      <c r="AF559" s="147" t="s">
        <v>386</v>
      </c>
      <c r="AG559" s="147">
        <v>0</v>
      </c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</row>
    <row r="560" spans="1:59" outlineLevel="1" x14ac:dyDescent="0.2">
      <c r="A560" s="154"/>
      <c r="B560" s="155"/>
      <c r="C560" s="185" t="s">
        <v>960</v>
      </c>
      <c r="D560" s="158"/>
      <c r="E560" s="159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47"/>
      <c r="Z560" s="147"/>
      <c r="AA560" s="147"/>
      <c r="AB560" s="147"/>
      <c r="AC560" s="147"/>
      <c r="AD560" s="147"/>
      <c r="AE560" s="147"/>
      <c r="AF560" s="147" t="s">
        <v>386</v>
      </c>
      <c r="AG560" s="147">
        <v>0</v>
      </c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</row>
    <row r="561" spans="1:59" outlineLevel="1" x14ac:dyDescent="0.2">
      <c r="A561" s="154"/>
      <c r="B561" s="155"/>
      <c r="C561" s="185" t="s">
        <v>961</v>
      </c>
      <c r="D561" s="158"/>
      <c r="E561" s="159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47"/>
      <c r="Z561" s="147"/>
      <c r="AA561" s="147"/>
      <c r="AB561" s="147"/>
      <c r="AC561" s="147"/>
      <c r="AD561" s="147"/>
      <c r="AE561" s="147"/>
      <c r="AF561" s="147" t="s">
        <v>386</v>
      </c>
      <c r="AG561" s="147">
        <v>0</v>
      </c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</row>
    <row r="562" spans="1:59" ht="22.5" outlineLevel="1" x14ac:dyDescent="0.2">
      <c r="A562" s="154"/>
      <c r="B562" s="155"/>
      <c r="C562" s="185" t="s">
        <v>962</v>
      </c>
      <c r="D562" s="158"/>
      <c r="E562" s="159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47"/>
      <c r="Z562" s="147"/>
      <c r="AA562" s="147"/>
      <c r="AB562" s="147"/>
      <c r="AC562" s="147"/>
      <c r="AD562" s="147"/>
      <c r="AE562" s="147"/>
      <c r="AF562" s="147" t="s">
        <v>386</v>
      </c>
      <c r="AG562" s="147">
        <v>0</v>
      </c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</row>
    <row r="563" spans="1:59" outlineLevel="1" x14ac:dyDescent="0.2">
      <c r="A563" s="154"/>
      <c r="B563" s="155"/>
      <c r="C563" s="185" t="s">
        <v>963</v>
      </c>
      <c r="D563" s="158"/>
      <c r="E563" s="159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47"/>
      <c r="Z563" s="147"/>
      <c r="AA563" s="147"/>
      <c r="AB563" s="147"/>
      <c r="AC563" s="147"/>
      <c r="AD563" s="147"/>
      <c r="AE563" s="147"/>
      <c r="AF563" s="147" t="s">
        <v>386</v>
      </c>
      <c r="AG563" s="147">
        <v>0</v>
      </c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</row>
    <row r="564" spans="1:59" outlineLevel="1" x14ac:dyDescent="0.2">
      <c r="A564" s="154"/>
      <c r="B564" s="155"/>
      <c r="C564" s="185" t="s">
        <v>964</v>
      </c>
      <c r="D564" s="158"/>
      <c r="E564" s="159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47"/>
      <c r="Z564" s="147"/>
      <c r="AA564" s="147"/>
      <c r="AB564" s="147"/>
      <c r="AC564" s="147"/>
      <c r="AD564" s="147"/>
      <c r="AE564" s="147"/>
      <c r="AF564" s="147" t="s">
        <v>386</v>
      </c>
      <c r="AG564" s="147">
        <v>0</v>
      </c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</row>
    <row r="565" spans="1:59" outlineLevel="1" x14ac:dyDescent="0.2">
      <c r="A565" s="154"/>
      <c r="B565" s="155"/>
      <c r="C565" s="185" t="s">
        <v>965</v>
      </c>
      <c r="D565" s="158"/>
      <c r="E565" s="159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47"/>
      <c r="Z565" s="147"/>
      <c r="AA565" s="147"/>
      <c r="AB565" s="147"/>
      <c r="AC565" s="147"/>
      <c r="AD565" s="147"/>
      <c r="AE565" s="147"/>
      <c r="AF565" s="147" t="s">
        <v>386</v>
      </c>
      <c r="AG565" s="147">
        <v>0</v>
      </c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</row>
    <row r="566" spans="1:59" outlineLevel="1" x14ac:dyDescent="0.2">
      <c r="A566" s="154"/>
      <c r="B566" s="155"/>
      <c r="C566" s="185" t="s">
        <v>966</v>
      </c>
      <c r="D566" s="158"/>
      <c r="E566" s="159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47"/>
      <c r="Z566" s="147"/>
      <c r="AA566" s="147"/>
      <c r="AB566" s="147"/>
      <c r="AC566" s="147"/>
      <c r="AD566" s="147"/>
      <c r="AE566" s="147"/>
      <c r="AF566" s="147" t="s">
        <v>386</v>
      </c>
      <c r="AG566" s="147">
        <v>0</v>
      </c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</row>
    <row r="567" spans="1:59" ht="33.75" outlineLevel="1" x14ac:dyDescent="0.2">
      <c r="A567" s="154"/>
      <c r="B567" s="155"/>
      <c r="C567" s="185" t="s">
        <v>967</v>
      </c>
      <c r="D567" s="158"/>
      <c r="E567" s="159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47"/>
      <c r="Z567" s="147"/>
      <c r="AA567" s="147"/>
      <c r="AB567" s="147"/>
      <c r="AC567" s="147"/>
      <c r="AD567" s="147"/>
      <c r="AE567" s="147"/>
      <c r="AF567" s="147" t="s">
        <v>386</v>
      </c>
      <c r="AG567" s="147">
        <v>0</v>
      </c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</row>
    <row r="568" spans="1:59" ht="33.75" outlineLevel="1" x14ac:dyDescent="0.2">
      <c r="A568" s="154"/>
      <c r="B568" s="155"/>
      <c r="C568" s="185" t="s">
        <v>968</v>
      </c>
      <c r="D568" s="158"/>
      <c r="E568" s="159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47"/>
      <c r="Z568" s="147"/>
      <c r="AA568" s="147"/>
      <c r="AB568" s="147"/>
      <c r="AC568" s="147"/>
      <c r="AD568" s="147"/>
      <c r="AE568" s="147"/>
      <c r="AF568" s="147" t="s">
        <v>386</v>
      </c>
      <c r="AG568" s="147">
        <v>0</v>
      </c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</row>
    <row r="569" spans="1:59" ht="33.75" outlineLevel="1" x14ac:dyDescent="0.2">
      <c r="A569" s="154"/>
      <c r="B569" s="155"/>
      <c r="C569" s="185" t="s">
        <v>969</v>
      </c>
      <c r="D569" s="158"/>
      <c r="E569" s="159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47"/>
      <c r="Z569" s="147"/>
      <c r="AA569" s="147"/>
      <c r="AB569" s="147"/>
      <c r="AC569" s="147"/>
      <c r="AD569" s="147"/>
      <c r="AE569" s="147"/>
      <c r="AF569" s="147" t="s">
        <v>386</v>
      </c>
      <c r="AG569" s="147">
        <v>0</v>
      </c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</row>
    <row r="570" spans="1:59" ht="33.75" outlineLevel="1" x14ac:dyDescent="0.2">
      <c r="A570" s="154"/>
      <c r="B570" s="155"/>
      <c r="C570" s="185" t="s">
        <v>970</v>
      </c>
      <c r="D570" s="158"/>
      <c r="E570" s="159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47"/>
      <c r="Z570" s="147"/>
      <c r="AA570" s="147"/>
      <c r="AB570" s="147"/>
      <c r="AC570" s="147"/>
      <c r="AD570" s="147"/>
      <c r="AE570" s="147"/>
      <c r="AF570" s="147" t="s">
        <v>386</v>
      </c>
      <c r="AG570" s="147">
        <v>0</v>
      </c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</row>
    <row r="571" spans="1:59" ht="33.75" outlineLevel="1" x14ac:dyDescent="0.2">
      <c r="A571" s="154"/>
      <c r="B571" s="155"/>
      <c r="C571" s="185" t="s">
        <v>971</v>
      </c>
      <c r="D571" s="158"/>
      <c r="E571" s="159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47"/>
      <c r="Z571" s="147"/>
      <c r="AA571" s="147"/>
      <c r="AB571" s="147"/>
      <c r="AC571" s="147"/>
      <c r="AD571" s="147"/>
      <c r="AE571" s="147"/>
      <c r="AF571" s="147" t="s">
        <v>386</v>
      </c>
      <c r="AG571" s="147">
        <v>0</v>
      </c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</row>
    <row r="572" spans="1:59" outlineLevel="1" x14ac:dyDescent="0.2">
      <c r="A572" s="154"/>
      <c r="B572" s="155"/>
      <c r="C572" s="185" t="s">
        <v>972</v>
      </c>
      <c r="D572" s="158"/>
      <c r="E572" s="159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47"/>
      <c r="Z572" s="147"/>
      <c r="AA572" s="147"/>
      <c r="AB572" s="147"/>
      <c r="AC572" s="147"/>
      <c r="AD572" s="147"/>
      <c r="AE572" s="147"/>
      <c r="AF572" s="147" t="s">
        <v>386</v>
      </c>
      <c r="AG572" s="147">
        <v>0</v>
      </c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</row>
    <row r="573" spans="1:59" outlineLevel="1" x14ac:dyDescent="0.2">
      <c r="A573" s="154"/>
      <c r="B573" s="155"/>
      <c r="C573" s="185" t="s">
        <v>973</v>
      </c>
      <c r="D573" s="158"/>
      <c r="E573" s="159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47"/>
      <c r="Z573" s="147"/>
      <c r="AA573" s="147"/>
      <c r="AB573" s="147"/>
      <c r="AC573" s="147"/>
      <c r="AD573" s="147"/>
      <c r="AE573" s="147"/>
      <c r="AF573" s="147" t="s">
        <v>386</v>
      </c>
      <c r="AG573" s="147">
        <v>0</v>
      </c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</row>
    <row r="574" spans="1:59" outlineLevel="1" x14ac:dyDescent="0.2">
      <c r="A574" s="154"/>
      <c r="B574" s="155"/>
      <c r="C574" s="185" t="s">
        <v>974</v>
      </c>
      <c r="D574" s="158"/>
      <c r="E574" s="159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47"/>
      <c r="Z574" s="147"/>
      <c r="AA574" s="147"/>
      <c r="AB574" s="147"/>
      <c r="AC574" s="147"/>
      <c r="AD574" s="147"/>
      <c r="AE574" s="147"/>
      <c r="AF574" s="147" t="s">
        <v>386</v>
      </c>
      <c r="AG574" s="147">
        <v>0</v>
      </c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</row>
    <row r="575" spans="1:59" outlineLevel="1" x14ac:dyDescent="0.2">
      <c r="A575" s="154"/>
      <c r="B575" s="155"/>
      <c r="C575" s="185" t="s">
        <v>975</v>
      </c>
      <c r="D575" s="158"/>
      <c r="E575" s="159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47"/>
      <c r="Z575" s="147"/>
      <c r="AA575" s="147"/>
      <c r="AB575" s="147"/>
      <c r="AC575" s="147"/>
      <c r="AD575" s="147"/>
      <c r="AE575" s="147"/>
      <c r="AF575" s="147" t="s">
        <v>386</v>
      </c>
      <c r="AG575" s="147">
        <v>0</v>
      </c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</row>
    <row r="576" spans="1:59" outlineLevel="1" x14ac:dyDescent="0.2">
      <c r="A576" s="154"/>
      <c r="B576" s="155"/>
      <c r="C576" s="185" t="s">
        <v>976</v>
      </c>
      <c r="D576" s="158"/>
      <c r="E576" s="159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47"/>
      <c r="Z576" s="147"/>
      <c r="AA576" s="147"/>
      <c r="AB576" s="147"/>
      <c r="AC576" s="147"/>
      <c r="AD576" s="147"/>
      <c r="AE576" s="147"/>
      <c r="AF576" s="147" t="s">
        <v>386</v>
      </c>
      <c r="AG576" s="147">
        <v>0</v>
      </c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</row>
    <row r="577" spans="1:59" outlineLevel="1" x14ac:dyDescent="0.2">
      <c r="A577" s="154"/>
      <c r="B577" s="155"/>
      <c r="C577" s="185" t="s">
        <v>977</v>
      </c>
      <c r="D577" s="158"/>
      <c r="E577" s="159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47"/>
      <c r="Z577" s="147"/>
      <c r="AA577" s="147"/>
      <c r="AB577" s="147"/>
      <c r="AC577" s="147"/>
      <c r="AD577" s="147"/>
      <c r="AE577" s="147"/>
      <c r="AF577" s="147" t="s">
        <v>386</v>
      </c>
      <c r="AG577" s="147">
        <v>0</v>
      </c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</row>
    <row r="578" spans="1:59" outlineLevel="1" x14ac:dyDescent="0.2">
      <c r="A578" s="154"/>
      <c r="B578" s="155"/>
      <c r="C578" s="185" t="s">
        <v>978</v>
      </c>
      <c r="D578" s="158"/>
      <c r="E578" s="159">
        <v>3180.28</v>
      </c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47"/>
      <c r="Z578" s="147"/>
      <c r="AA578" s="147"/>
      <c r="AB578" s="147"/>
      <c r="AC578" s="147"/>
      <c r="AD578" s="147"/>
      <c r="AE578" s="147"/>
      <c r="AF578" s="147" t="s">
        <v>386</v>
      </c>
      <c r="AG578" s="147">
        <v>0</v>
      </c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</row>
    <row r="579" spans="1:59" ht="22.5" outlineLevel="1" x14ac:dyDescent="0.2">
      <c r="A579" s="170">
        <v>122</v>
      </c>
      <c r="B579" s="171" t="s">
        <v>979</v>
      </c>
      <c r="C579" s="184" t="s">
        <v>980</v>
      </c>
      <c r="D579" s="172" t="s">
        <v>380</v>
      </c>
      <c r="E579" s="173">
        <v>2374.3427000000001</v>
      </c>
      <c r="F579" s="174"/>
      <c r="G579" s="175">
        <f>ROUND(E579*F579,2)</f>
        <v>0</v>
      </c>
      <c r="H579" s="157">
        <v>19.670000000000002</v>
      </c>
      <c r="I579" s="156">
        <f>ROUND(E579*H579,2)</f>
        <v>46703.32</v>
      </c>
      <c r="J579" s="157">
        <v>116.83</v>
      </c>
      <c r="K579" s="156">
        <f>ROUND(E579*J579,2)</f>
        <v>277394.46000000002</v>
      </c>
      <c r="L579" s="156">
        <v>15</v>
      </c>
      <c r="M579" s="156">
        <f>G579*(1+L579/100)</f>
        <v>0</v>
      </c>
      <c r="N579" s="156">
        <v>4.4600000000000004E-3</v>
      </c>
      <c r="O579" s="156">
        <f>ROUND(E579*N579,2)</f>
        <v>10.59</v>
      </c>
      <c r="P579" s="156">
        <v>0</v>
      </c>
      <c r="Q579" s="156">
        <f>ROUND(E579*P579,2)</f>
        <v>0</v>
      </c>
      <c r="R579" s="156"/>
      <c r="S579" s="156" t="s">
        <v>381</v>
      </c>
      <c r="T579" s="156" t="s">
        <v>382</v>
      </c>
      <c r="U579" s="156">
        <v>0</v>
      </c>
      <c r="V579" s="156">
        <f>ROUND(E579*U579,2)</f>
        <v>0</v>
      </c>
      <c r="W579" s="156"/>
      <c r="X579" s="156" t="s">
        <v>383</v>
      </c>
      <c r="Y579" s="147"/>
      <c r="Z579" s="147"/>
      <c r="AA579" s="147"/>
      <c r="AB579" s="147"/>
      <c r="AC579" s="147"/>
      <c r="AD579" s="147"/>
      <c r="AE579" s="147"/>
      <c r="AF579" s="147" t="s">
        <v>384</v>
      </c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</row>
    <row r="580" spans="1:59" outlineLevel="1" x14ac:dyDescent="0.2">
      <c r="A580" s="154"/>
      <c r="B580" s="155"/>
      <c r="C580" s="185" t="s">
        <v>956</v>
      </c>
      <c r="D580" s="158"/>
      <c r="E580" s="159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47"/>
      <c r="Z580" s="147"/>
      <c r="AA580" s="147"/>
      <c r="AB580" s="147"/>
      <c r="AC580" s="147"/>
      <c r="AD580" s="147"/>
      <c r="AE580" s="147"/>
      <c r="AF580" s="147" t="s">
        <v>386</v>
      </c>
      <c r="AG580" s="147">
        <v>0</v>
      </c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</row>
    <row r="581" spans="1:59" outlineLevel="1" x14ac:dyDescent="0.2">
      <c r="A581" s="154"/>
      <c r="B581" s="155"/>
      <c r="C581" s="185" t="s">
        <v>957</v>
      </c>
      <c r="D581" s="158"/>
      <c r="E581" s="159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47"/>
      <c r="Z581" s="147"/>
      <c r="AA581" s="147"/>
      <c r="AB581" s="147"/>
      <c r="AC581" s="147"/>
      <c r="AD581" s="147"/>
      <c r="AE581" s="147"/>
      <c r="AF581" s="147" t="s">
        <v>386</v>
      </c>
      <c r="AG581" s="147">
        <v>0</v>
      </c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</row>
    <row r="582" spans="1:59" outlineLevel="1" x14ac:dyDescent="0.2">
      <c r="A582" s="154"/>
      <c r="B582" s="155"/>
      <c r="C582" s="185" t="s">
        <v>981</v>
      </c>
      <c r="D582" s="158"/>
      <c r="E582" s="159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47"/>
      <c r="Z582" s="147"/>
      <c r="AA582" s="147"/>
      <c r="AB582" s="147"/>
      <c r="AC582" s="147"/>
      <c r="AD582" s="147"/>
      <c r="AE582" s="147"/>
      <c r="AF582" s="147" t="s">
        <v>386</v>
      </c>
      <c r="AG582" s="147">
        <v>0</v>
      </c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</row>
    <row r="583" spans="1:59" outlineLevel="1" x14ac:dyDescent="0.2">
      <c r="A583" s="154"/>
      <c r="B583" s="155"/>
      <c r="C583" s="185" t="s">
        <v>628</v>
      </c>
      <c r="D583" s="158"/>
      <c r="E583" s="159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47"/>
      <c r="Z583" s="147"/>
      <c r="AA583" s="147"/>
      <c r="AB583" s="147"/>
      <c r="AC583" s="147"/>
      <c r="AD583" s="147"/>
      <c r="AE583" s="147"/>
      <c r="AF583" s="147" t="s">
        <v>386</v>
      </c>
      <c r="AG583" s="147">
        <v>0</v>
      </c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</row>
    <row r="584" spans="1:59" outlineLevel="1" x14ac:dyDescent="0.2">
      <c r="A584" s="154"/>
      <c r="B584" s="155"/>
      <c r="C584" s="185" t="s">
        <v>982</v>
      </c>
      <c r="D584" s="158"/>
      <c r="E584" s="159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47"/>
      <c r="Z584" s="147"/>
      <c r="AA584" s="147"/>
      <c r="AB584" s="147"/>
      <c r="AC584" s="147"/>
      <c r="AD584" s="147"/>
      <c r="AE584" s="147"/>
      <c r="AF584" s="147" t="s">
        <v>386</v>
      </c>
      <c r="AG584" s="147">
        <v>0</v>
      </c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</row>
    <row r="585" spans="1:59" outlineLevel="1" x14ac:dyDescent="0.2">
      <c r="A585" s="154"/>
      <c r="B585" s="155"/>
      <c r="C585" s="185" t="s">
        <v>983</v>
      </c>
      <c r="D585" s="158"/>
      <c r="E585" s="159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47"/>
      <c r="Z585" s="147"/>
      <c r="AA585" s="147"/>
      <c r="AB585" s="147"/>
      <c r="AC585" s="147"/>
      <c r="AD585" s="147"/>
      <c r="AE585" s="147"/>
      <c r="AF585" s="147" t="s">
        <v>386</v>
      </c>
      <c r="AG585" s="147">
        <v>0</v>
      </c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</row>
    <row r="586" spans="1:59" outlineLevel="1" x14ac:dyDescent="0.2">
      <c r="A586" s="154"/>
      <c r="B586" s="155"/>
      <c r="C586" s="185" t="s">
        <v>984</v>
      </c>
      <c r="D586" s="158"/>
      <c r="E586" s="159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47"/>
      <c r="Z586" s="147"/>
      <c r="AA586" s="147"/>
      <c r="AB586" s="147"/>
      <c r="AC586" s="147"/>
      <c r="AD586" s="147"/>
      <c r="AE586" s="147"/>
      <c r="AF586" s="147" t="s">
        <v>386</v>
      </c>
      <c r="AG586" s="147">
        <v>0</v>
      </c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</row>
    <row r="587" spans="1:59" outlineLevel="1" x14ac:dyDescent="0.2">
      <c r="A587" s="154"/>
      <c r="B587" s="155"/>
      <c r="C587" s="185" t="s">
        <v>985</v>
      </c>
      <c r="D587" s="158"/>
      <c r="E587" s="159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47"/>
      <c r="Z587" s="147"/>
      <c r="AA587" s="147"/>
      <c r="AB587" s="147"/>
      <c r="AC587" s="147"/>
      <c r="AD587" s="147"/>
      <c r="AE587" s="147"/>
      <c r="AF587" s="147" t="s">
        <v>386</v>
      </c>
      <c r="AG587" s="147">
        <v>0</v>
      </c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</row>
    <row r="588" spans="1:59" outlineLevel="1" x14ac:dyDescent="0.2">
      <c r="A588" s="154"/>
      <c r="B588" s="155"/>
      <c r="C588" s="185" t="s">
        <v>986</v>
      </c>
      <c r="D588" s="158"/>
      <c r="E588" s="159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47"/>
      <c r="Z588" s="147"/>
      <c r="AA588" s="147"/>
      <c r="AB588" s="147"/>
      <c r="AC588" s="147"/>
      <c r="AD588" s="147"/>
      <c r="AE588" s="147"/>
      <c r="AF588" s="147" t="s">
        <v>386</v>
      </c>
      <c r="AG588" s="147">
        <v>0</v>
      </c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</row>
    <row r="589" spans="1:59" outlineLevel="1" x14ac:dyDescent="0.2">
      <c r="A589" s="154"/>
      <c r="B589" s="155"/>
      <c r="C589" s="185" t="s">
        <v>987</v>
      </c>
      <c r="D589" s="158"/>
      <c r="E589" s="159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47"/>
      <c r="Z589" s="147"/>
      <c r="AA589" s="147"/>
      <c r="AB589" s="147"/>
      <c r="AC589" s="147"/>
      <c r="AD589" s="147"/>
      <c r="AE589" s="147"/>
      <c r="AF589" s="147" t="s">
        <v>386</v>
      </c>
      <c r="AG589" s="147">
        <v>0</v>
      </c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</row>
    <row r="590" spans="1:59" ht="22.5" outlineLevel="1" x14ac:dyDescent="0.2">
      <c r="A590" s="154"/>
      <c r="B590" s="155"/>
      <c r="C590" s="185" t="s">
        <v>988</v>
      </c>
      <c r="D590" s="158"/>
      <c r="E590" s="159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47"/>
      <c r="Z590" s="147"/>
      <c r="AA590" s="147"/>
      <c r="AB590" s="147"/>
      <c r="AC590" s="147"/>
      <c r="AD590" s="147"/>
      <c r="AE590" s="147"/>
      <c r="AF590" s="147" t="s">
        <v>386</v>
      </c>
      <c r="AG590" s="147">
        <v>0</v>
      </c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</row>
    <row r="591" spans="1:59" outlineLevel="1" x14ac:dyDescent="0.2">
      <c r="A591" s="154"/>
      <c r="B591" s="155"/>
      <c r="C591" s="185" t="s">
        <v>989</v>
      </c>
      <c r="D591" s="158"/>
      <c r="E591" s="159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47"/>
      <c r="Z591" s="147"/>
      <c r="AA591" s="147"/>
      <c r="AB591" s="147"/>
      <c r="AC591" s="147"/>
      <c r="AD591" s="147"/>
      <c r="AE591" s="147"/>
      <c r="AF591" s="147" t="s">
        <v>386</v>
      </c>
      <c r="AG591" s="147">
        <v>0</v>
      </c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</row>
    <row r="592" spans="1:59" outlineLevel="1" x14ac:dyDescent="0.2">
      <c r="A592" s="154"/>
      <c r="B592" s="155"/>
      <c r="C592" s="185" t="s">
        <v>990</v>
      </c>
      <c r="D592" s="158"/>
      <c r="E592" s="159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47"/>
      <c r="Z592" s="147"/>
      <c r="AA592" s="147"/>
      <c r="AB592" s="147"/>
      <c r="AC592" s="147"/>
      <c r="AD592" s="147"/>
      <c r="AE592" s="147"/>
      <c r="AF592" s="147" t="s">
        <v>386</v>
      </c>
      <c r="AG592" s="147">
        <v>0</v>
      </c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</row>
    <row r="593" spans="1:59" outlineLevel="1" x14ac:dyDescent="0.2">
      <c r="A593" s="154"/>
      <c r="B593" s="155"/>
      <c r="C593" s="185" t="s">
        <v>991</v>
      </c>
      <c r="D593" s="158"/>
      <c r="E593" s="159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47"/>
      <c r="Z593" s="147"/>
      <c r="AA593" s="147"/>
      <c r="AB593" s="147"/>
      <c r="AC593" s="147"/>
      <c r="AD593" s="147"/>
      <c r="AE593" s="147"/>
      <c r="AF593" s="147" t="s">
        <v>386</v>
      </c>
      <c r="AG593" s="147">
        <v>0</v>
      </c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</row>
    <row r="594" spans="1:59" outlineLevel="1" x14ac:dyDescent="0.2">
      <c r="A594" s="154"/>
      <c r="B594" s="155"/>
      <c r="C594" s="185" t="s">
        <v>992</v>
      </c>
      <c r="D594" s="158"/>
      <c r="E594" s="159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47"/>
      <c r="Z594" s="147"/>
      <c r="AA594" s="147"/>
      <c r="AB594" s="147"/>
      <c r="AC594" s="147"/>
      <c r="AD594" s="147"/>
      <c r="AE594" s="147"/>
      <c r="AF594" s="147" t="s">
        <v>386</v>
      </c>
      <c r="AG594" s="147">
        <v>0</v>
      </c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</row>
    <row r="595" spans="1:59" outlineLevel="1" x14ac:dyDescent="0.2">
      <c r="A595" s="154"/>
      <c r="B595" s="155"/>
      <c r="C595" s="185" t="s">
        <v>993</v>
      </c>
      <c r="D595" s="158"/>
      <c r="E595" s="159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47"/>
      <c r="Z595" s="147"/>
      <c r="AA595" s="147"/>
      <c r="AB595" s="147"/>
      <c r="AC595" s="147"/>
      <c r="AD595" s="147"/>
      <c r="AE595" s="147"/>
      <c r="AF595" s="147" t="s">
        <v>386</v>
      </c>
      <c r="AG595" s="147">
        <v>0</v>
      </c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</row>
    <row r="596" spans="1:59" outlineLevel="1" x14ac:dyDescent="0.2">
      <c r="A596" s="154"/>
      <c r="B596" s="155"/>
      <c r="C596" s="185" t="s">
        <v>994</v>
      </c>
      <c r="D596" s="158"/>
      <c r="E596" s="159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47"/>
      <c r="Z596" s="147"/>
      <c r="AA596" s="147"/>
      <c r="AB596" s="147"/>
      <c r="AC596" s="147"/>
      <c r="AD596" s="147"/>
      <c r="AE596" s="147"/>
      <c r="AF596" s="147" t="s">
        <v>386</v>
      </c>
      <c r="AG596" s="147">
        <v>0</v>
      </c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</row>
    <row r="597" spans="1:59" ht="22.5" outlineLevel="1" x14ac:dyDescent="0.2">
      <c r="A597" s="154"/>
      <c r="B597" s="155"/>
      <c r="C597" s="185" t="s">
        <v>995</v>
      </c>
      <c r="D597" s="158"/>
      <c r="E597" s="159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47"/>
      <c r="Z597" s="147"/>
      <c r="AA597" s="147"/>
      <c r="AB597" s="147"/>
      <c r="AC597" s="147"/>
      <c r="AD597" s="147"/>
      <c r="AE597" s="147"/>
      <c r="AF597" s="147" t="s">
        <v>386</v>
      </c>
      <c r="AG597" s="147">
        <v>0</v>
      </c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</row>
    <row r="598" spans="1:59" outlineLevel="1" x14ac:dyDescent="0.2">
      <c r="A598" s="154"/>
      <c r="B598" s="155"/>
      <c r="C598" s="185" t="s">
        <v>996</v>
      </c>
      <c r="D598" s="158"/>
      <c r="E598" s="159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47"/>
      <c r="Z598" s="147"/>
      <c r="AA598" s="147"/>
      <c r="AB598" s="147"/>
      <c r="AC598" s="147"/>
      <c r="AD598" s="147"/>
      <c r="AE598" s="147"/>
      <c r="AF598" s="147" t="s">
        <v>386</v>
      </c>
      <c r="AG598" s="147">
        <v>0</v>
      </c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</row>
    <row r="599" spans="1:59" outlineLevel="1" x14ac:dyDescent="0.2">
      <c r="A599" s="154"/>
      <c r="B599" s="155"/>
      <c r="C599" s="185" t="s">
        <v>997</v>
      </c>
      <c r="D599" s="158"/>
      <c r="E599" s="159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47"/>
      <c r="Z599" s="147"/>
      <c r="AA599" s="147"/>
      <c r="AB599" s="147"/>
      <c r="AC599" s="147"/>
      <c r="AD599" s="147"/>
      <c r="AE599" s="147"/>
      <c r="AF599" s="147" t="s">
        <v>386</v>
      </c>
      <c r="AG599" s="147">
        <v>0</v>
      </c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</row>
    <row r="600" spans="1:59" ht="22.5" outlineLevel="1" x14ac:dyDescent="0.2">
      <c r="A600" s="154"/>
      <c r="B600" s="155"/>
      <c r="C600" s="185" t="s">
        <v>998</v>
      </c>
      <c r="D600" s="158"/>
      <c r="E600" s="159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47"/>
      <c r="Z600" s="147"/>
      <c r="AA600" s="147"/>
      <c r="AB600" s="147"/>
      <c r="AC600" s="147"/>
      <c r="AD600" s="147"/>
      <c r="AE600" s="147"/>
      <c r="AF600" s="147" t="s">
        <v>386</v>
      </c>
      <c r="AG600" s="147">
        <v>0</v>
      </c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</row>
    <row r="601" spans="1:59" outlineLevel="1" x14ac:dyDescent="0.2">
      <c r="A601" s="154"/>
      <c r="B601" s="155"/>
      <c r="C601" s="185" t="s">
        <v>999</v>
      </c>
      <c r="D601" s="158"/>
      <c r="E601" s="159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47"/>
      <c r="Z601" s="147"/>
      <c r="AA601" s="147"/>
      <c r="AB601" s="147"/>
      <c r="AC601" s="147"/>
      <c r="AD601" s="147"/>
      <c r="AE601" s="147"/>
      <c r="AF601" s="147" t="s">
        <v>386</v>
      </c>
      <c r="AG601" s="147">
        <v>0</v>
      </c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</row>
    <row r="602" spans="1:59" outlineLevel="1" x14ac:dyDescent="0.2">
      <c r="A602" s="154"/>
      <c r="B602" s="155"/>
      <c r="C602" s="185" t="s">
        <v>1000</v>
      </c>
      <c r="D602" s="158"/>
      <c r="E602" s="159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47"/>
      <c r="Z602" s="147"/>
      <c r="AA602" s="147"/>
      <c r="AB602" s="147"/>
      <c r="AC602" s="147"/>
      <c r="AD602" s="147"/>
      <c r="AE602" s="147"/>
      <c r="AF602" s="147" t="s">
        <v>386</v>
      </c>
      <c r="AG602" s="147">
        <v>0</v>
      </c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</row>
    <row r="603" spans="1:59" outlineLevel="1" x14ac:dyDescent="0.2">
      <c r="A603" s="154"/>
      <c r="B603" s="155"/>
      <c r="C603" s="185" t="s">
        <v>1001</v>
      </c>
      <c r="D603" s="158"/>
      <c r="E603" s="159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47"/>
      <c r="Z603" s="147"/>
      <c r="AA603" s="147"/>
      <c r="AB603" s="147"/>
      <c r="AC603" s="147"/>
      <c r="AD603" s="147"/>
      <c r="AE603" s="147"/>
      <c r="AF603" s="147" t="s">
        <v>386</v>
      </c>
      <c r="AG603" s="147">
        <v>0</v>
      </c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</row>
    <row r="604" spans="1:59" outlineLevel="1" x14ac:dyDescent="0.2">
      <c r="A604" s="154"/>
      <c r="B604" s="155"/>
      <c r="C604" s="185" t="s">
        <v>1002</v>
      </c>
      <c r="D604" s="158"/>
      <c r="E604" s="159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47"/>
      <c r="Z604" s="147"/>
      <c r="AA604" s="147"/>
      <c r="AB604" s="147"/>
      <c r="AC604" s="147"/>
      <c r="AD604" s="147"/>
      <c r="AE604" s="147"/>
      <c r="AF604" s="147" t="s">
        <v>386</v>
      </c>
      <c r="AG604" s="147">
        <v>0</v>
      </c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</row>
    <row r="605" spans="1:59" outlineLevel="1" x14ac:dyDescent="0.2">
      <c r="A605" s="154"/>
      <c r="B605" s="155"/>
      <c r="C605" s="185" t="s">
        <v>1003</v>
      </c>
      <c r="D605" s="158"/>
      <c r="E605" s="159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47"/>
      <c r="Z605" s="147"/>
      <c r="AA605" s="147"/>
      <c r="AB605" s="147"/>
      <c r="AC605" s="147"/>
      <c r="AD605" s="147"/>
      <c r="AE605" s="147"/>
      <c r="AF605" s="147" t="s">
        <v>386</v>
      </c>
      <c r="AG605" s="147">
        <v>0</v>
      </c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</row>
    <row r="606" spans="1:59" ht="22.5" outlineLevel="1" x14ac:dyDescent="0.2">
      <c r="A606" s="154"/>
      <c r="B606" s="155"/>
      <c r="C606" s="185" t="s">
        <v>1004</v>
      </c>
      <c r="D606" s="158"/>
      <c r="E606" s="159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47"/>
      <c r="Z606" s="147"/>
      <c r="AA606" s="147"/>
      <c r="AB606" s="147"/>
      <c r="AC606" s="147"/>
      <c r="AD606" s="147"/>
      <c r="AE606" s="147"/>
      <c r="AF606" s="147" t="s">
        <v>386</v>
      </c>
      <c r="AG606" s="147">
        <v>0</v>
      </c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</row>
    <row r="607" spans="1:59" outlineLevel="1" x14ac:dyDescent="0.2">
      <c r="A607" s="154"/>
      <c r="B607" s="155"/>
      <c r="C607" s="185" t="s">
        <v>1005</v>
      </c>
      <c r="D607" s="158"/>
      <c r="E607" s="159">
        <v>2374.34</v>
      </c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47"/>
      <c r="Z607" s="147"/>
      <c r="AA607" s="147"/>
      <c r="AB607" s="147"/>
      <c r="AC607" s="147"/>
      <c r="AD607" s="147"/>
      <c r="AE607" s="147"/>
      <c r="AF607" s="147" t="s">
        <v>386</v>
      </c>
      <c r="AG607" s="147">
        <v>0</v>
      </c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</row>
    <row r="608" spans="1:59" outlineLevel="1" x14ac:dyDescent="0.2">
      <c r="A608" s="170">
        <v>123</v>
      </c>
      <c r="B608" s="171" t="s">
        <v>1006</v>
      </c>
      <c r="C608" s="184" t="s">
        <v>1007</v>
      </c>
      <c r="D608" s="172" t="s">
        <v>397</v>
      </c>
      <c r="E608" s="173">
        <v>1666.37</v>
      </c>
      <c r="F608" s="174"/>
      <c r="G608" s="175">
        <f>ROUND(E608*F608,2)</f>
        <v>0</v>
      </c>
      <c r="H608" s="157">
        <v>59.6</v>
      </c>
      <c r="I608" s="156">
        <f>ROUND(E608*H608,2)</f>
        <v>99315.65</v>
      </c>
      <c r="J608" s="157">
        <v>0</v>
      </c>
      <c r="K608" s="156">
        <f>ROUND(E608*J608,2)</f>
        <v>0</v>
      </c>
      <c r="L608" s="156">
        <v>15</v>
      </c>
      <c r="M608" s="156">
        <f>G608*(1+L608/100)</f>
        <v>0</v>
      </c>
      <c r="N608" s="156">
        <v>4.6000000000000001E-4</v>
      </c>
      <c r="O608" s="156">
        <f>ROUND(E608*N608,2)</f>
        <v>0.77</v>
      </c>
      <c r="P608" s="156">
        <v>0</v>
      </c>
      <c r="Q608" s="156">
        <f>ROUND(E608*P608,2)</f>
        <v>0</v>
      </c>
      <c r="R608" s="156"/>
      <c r="S608" s="156" t="s">
        <v>381</v>
      </c>
      <c r="T608" s="156" t="s">
        <v>382</v>
      </c>
      <c r="U608" s="156">
        <v>0</v>
      </c>
      <c r="V608" s="156">
        <f>ROUND(E608*U608,2)</f>
        <v>0</v>
      </c>
      <c r="W608" s="156"/>
      <c r="X608" s="156" t="s">
        <v>383</v>
      </c>
      <c r="Y608" s="147"/>
      <c r="Z608" s="147"/>
      <c r="AA608" s="147"/>
      <c r="AB608" s="147"/>
      <c r="AC608" s="147"/>
      <c r="AD608" s="147"/>
      <c r="AE608" s="147"/>
      <c r="AF608" s="147" t="s">
        <v>384</v>
      </c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</row>
    <row r="609" spans="1:59" outlineLevel="1" x14ac:dyDescent="0.2">
      <c r="A609" s="154"/>
      <c r="B609" s="155"/>
      <c r="C609" s="185" t="s">
        <v>1008</v>
      </c>
      <c r="D609" s="158"/>
      <c r="E609" s="159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47"/>
      <c r="Z609" s="147"/>
      <c r="AA609" s="147"/>
      <c r="AB609" s="147"/>
      <c r="AC609" s="147"/>
      <c r="AD609" s="147"/>
      <c r="AE609" s="147"/>
      <c r="AF609" s="147" t="s">
        <v>386</v>
      </c>
      <c r="AG609" s="147">
        <v>0</v>
      </c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</row>
    <row r="610" spans="1:59" outlineLevel="1" x14ac:dyDescent="0.2">
      <c r="A610" s="154"/>
      <c r="B610" s="155"/>
      <c r="C610" s="185" t="s">
        <v>813</v>
      </c>
      <c r="D610" s="158"/>
      <c r="E610" s="159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47"/>
      <c r="Z610" s="147"/>
      <c r="AA610" s="147"/>
      <c r="AB610" s="147"/>
      <c r="AC610" s="147"/>
      <c r="AD610" s="147"/>
      <c r="AE610" s="147"/>
      <c r="AF610" s="147" t="s">
        <v>386</v>
      </c>
      <c r="AG610" s="147">
        <v>0</v>
      </c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</row>
    <row r="611" spans="1:59" outlineLevel="1" x14ac:dyDescent="0.2">
      <c r="A611" s="154"/>
      <c r="B611" s="155"/>
      <c r="C611" s="185" t="s">
        <v>814</v>
      </c>
      <c r="D611" s="158"/>
      <c r="E611" s="159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47"/>
      <c r="Z611" s="147"/>
      <c r="AA611" s="147"/>
      <c r="AB611" s="147"/>
      <c r="AC611" s="147"/>
      <c r="AD611" s="147"/>
      <c r="AE611" s="147"/>
      <c r="AF611" s="147" t="s">
        <v>386</v>
      </c>
      <c r="AG611" s="147">
        <v>0</v>
      </c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</row>
    <row r="612" spans="1:59" outlineLevel="1" x14ac:dyDescent="0.2">
      <c r="A612" s="154"/>
      <c r="B612" s="155"/>
      <c r="C612" s="185" t="s">
        <v>628</v>
      </c>
      <c r="D612" s="158"/>
      <c r="E612" s="159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47"/>
      <c r="Z612" s="147"/>
      <c r="AA612" s="147"/>
      <c r="AB612" s="147"/>
      <c r="AC612" s="147"/>
      <c r="AD612" s="147"/>
      <c r="AE612" s="147"/>
      <c r="AF612" s="147" t="s">
        <v>386</v>
      </c>
      <c r="AG612" s="147">
        <v>0</v>
      </c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</row>
    <row r="613" spans="1:59" outlineLevel="1" x14ac:dyDescent="0.2">
      <c r="A613" s="154"/>
      <c r="B613" s="155"/>
      <c r="C613" s="185" t="s">
        <v>1009</v>
      </c>
      <c r="D613" s="158"/>
      <c r="E613" s="159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47"/>
      <c r="Z613" s="147"/>
      <c r="AA613" s="147"/>
      <c r="AB613" s="147"/>
      <c r="AC613" s="147"/>
      <c r="AD613" s="147"/>
      <c r="AE613" s="147"/>
      <c r="AF613" s="147" t="s">
        <v>386</v>
      </c>
      <c r="AG613" s="147">
        <v>0</v>
      </c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</row>
    <row r="614" spans="1:59" ht="45" outlineLevel="1" x14ac:dyDescent="0.2">
      <c r="A614" s="154"/>
      <c r="B614" s="155"/>
      <c r="C614" s="185" t="s">
        <v>921</v>
      </c>
      <c r="D614" s="158"/>
      <c r="E614" s="159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47"/>
      <c r="Z614" s="147"/>
      <c r="AA614" s="147"/>
      <c r="AB614" s="147"/>
      <c r="AC614" s="147"/>
      <c r="AD614" s="147"/>
      <c r="AE614" s="147"/>
      <c r="AF614" s="147" t="s">
        <v>386</v>
      </c>
      <c r="AG614" s="147">
        <v>0</v>
      </c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</row>
    <row r="615" spans="1:59" outlineLevel="1" x14ac:dyDescent="0.2">
      <c r="A615" s="154"/>
      <c r="B615" s="155"/>
      <c r="C615" s="185" t="s">
        <v>1010</v>
      </c>
      <c r="D615" s="158"/>
      <c r="E615" s="159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47"/>
      <c r="Z615" s="147"/>
      <c r="AA615" s="147"/>
      <c r="AB615" s="147"/>
      <c r="AC615" s="147"/>
      <c r="AD615" s="147"/>
      <c r="AE615" s="147"/>
      <c r="AF615" s="147" t="s">
        <v>386</v>
      </c>
      <c r="AG615" s="147">
        <v>0</v>
      </c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</row>
    <row r="616" spans="1:59" outlineLevel="1" x14ac:dyDescent="0.2">
      <c r="A616" s="154"/>
      <c r="B616" s="155"/>
      <c r="C616" s="185" t="s">
        <v>1011</v>
      </c>
      <c r="D616" s="158"/>
      <c r="E616" s="159">
        <v>1666.37</v>
      </c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47"/>
      <c r="Z616" s="147"/>
      <c r="AA616" s="147"/>
      <c r="AB616" s="147"/>
      <c r="AC616" s="147"/>
      <c r="AD616" s="147"/>
      <c r="AE616" s="147"/>
      <c r="AF616" s="147" t="s">
        <v>386</v>
      </c>
      <c r="AG616" s="147">
        <v>0</v>
      </c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</row>
    <row r="617" spans="1:59" ht="22.5" outlineLevel="1" x14ac:dyDescent="0.2">
      <c r="A617" s="170">
        <v>124</v>
      </c>
      <c r="B617" s="171" t="s">
        <v>1012</v>
      </c>
      <c r="C617" s="184" t="s">
        <v>1013</v>
      </c>
      <c r="D617" s="172" t="s">
        <v>380</v>
      </c>
      <c r="E617" s="173">
        <v>2814.9596999999999</v>
      </c>
      <c r="F617" s="174"/>
      <c r="G617" s="175">
        <f>ROUND(E617*F617,2)</f>
        <v>0</v>
      </c>
      <c r="H617" s="157">
        <v>63.38</v>
      </c>
      <c r="I617" s="156">
        <f>ROUND(E617*H617,2)</f>
        <v>178412.15</v>
      </c>
      <c r="J617" s="157">
        <v>180.12</v>
      </c>
      <c r="K617" s="156">
        <f>ROUND(E617*J617,2)</f>
        <v>507030.54</v>
      </c>
      <c r="L617" s="156">
        <v>15</v>
      </c>
      <c r="M617" s="156">
        <f>G617*(1+L617/100)</f>
        <v>0</v>
      </c>
      <c r="N617" s="156">
        <v>3.6700000000000001E-3</v>
      </c>
      <c r="O617" s="156">
        <f>ROUND(E617*N617,2)</f>
        <v>10.33</v>
      </c>
      <c r="P617" s="156">
        <v>0</v>
      </c>
      <c r="Q617" s="156">
        <f>ROUND(E617*P617,2)</f>
        <v>0</v>
      </c>
      <c r="R617" s="156"/>
      <c r="S617" s="156" t="s">
        <v>381</v>
      </c>
      <c r="T617" s="156" t="s">
        <v>382</v>
      </c>
      <c r="U617" s="156">
        <v>0</v>
      </c>
      <c r="V617" s="156">
        <f>ROUND(E617*U617,2)</f>
        <v>0</v>
      </c>
      <c r="W617" s="156"/>
      <c r="X617" s="156" t="s">
        <v>383</v>
      </c>
      <c r="Y617" s="147"/>
      <c r="Z617" s="147"/>
      <c r="AA617" s="147"/>
      <c r="AB617" s="147"/>
      <c r="AC617" s="147"/>
      <c r="AD617" s="147"/>
      <c r="AE617" s="147"/>
      <c r="AF617" s="147" t="s">
        <v>384</v>
      </c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</row>
    <row r="618" spans="1:59" outlineLevel="1" x14ac:dyDescent="0.2">
      <c r="A618" s="154"/>
      <c r="B618" s="155"/>
      <c r="C618" s="185" t="s">
        <v>956</v>
      </c>
      <c r="D618" s="158"/>
      <c r="E618" s="159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47"/>
      <c r="Z618" s="147"/>
      <c r="AA618" s="147"/>
      <c r="AB618" s="147"/>
      <c r="AC618" s="147"/>
      <c r="AD618" s="147"/>
      <c r="AE618" s="147"/>
      <c r="AF618" s="147" t="s">
        <v>386</v>
      </c>
      <c r="AG618" s="147">
        <v>0</v>
      </c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</row>
    <row r="619" spans="1:59" outlineLevel="1" x14ac:dyDescent="0.2">
      <c r="A619" s="154"/>
      <c r="B619" s="155"/>
      <c r="C619" s="185" t="s">
        <v>957</v>
      </c>
      <c r="D619" s="158"/>
      <c r="E619" s="159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47"/>
      <c r="Z619" s="147"/>
      <c r="AA619" s="147"/>
      <c r="AB619" s="147"/>
      <c r="AC619" s="147"/>
      <c r="AD619" s="147"/>
      <c r="AE619" s="147"/>
      <c r="AF619" s="147" t="s">
        <v>386</v>
      </c>
      <c r="AG619" s="147">
        <v>0</v>
      </c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</row>
    <row r="620" spans="1:59" ht="22.5" outlineLevel="1" x14ac:dyDescent="0.2">
      <c r="A620" s="154"/>
      <c r="B620" s="155"/>
      <c r="C620" s="185" t="s">
        <v>1014</v>
      </c>
      <c r="D620" s="158"/>
      <c r="E620" s="159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47"/>
      <c r="Z620" s="147"/>
      <c r="AA620" s="147"/>
      <c r="AB620" s="147"/>
      <c r="AC620" s="147"/>
      <c r="AD620" s="147"/>
      <c r="AE620" s="147"/>
      <c r="AF620" s="147" t="s">
        <v>386</v>
      </c>
      <c r="AG620" s="147">
        <v>0</v>
      </c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</row>
    <row r="621" spans="1:59" outlineLevel="1" x14ac:dyDescent="0.2">
      <c r="A621" s="154"/>
      <c r="B621" s="155"/>
      <c r="C621" s="185" t="s">
        <v>1015</v>
      </c>
      <c r="D621" s="158"/>
      <c r="E621" s="159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47"/>
      <c r="Z621" s="147"/>
      <c r="AA621" s="147"/>
      <c r="AB621" s="147"/>
      <c r="AC621" s="147"/>
      <c r="AD621" s="147"/>
      <c r="AE621" s="147"/>
      <c r="AF621" s="147" t="s">
        <v>386</v>
      </c>
      <c r="AG621" s="147">
        <v>0</v>
      </c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</row>
    <row r="622" spans="1:59" ht="33.75" outlineLevel="1" x14ac:dyDescent="0.2">
      <c r="A622" s="154"/>
      <c r="B622" s="155"/>
      <c r="C622" s="185" t="s">
        <v>1016</v>
      </c>
      <c r="D622" s="158"/>
      <c r="E622" s="159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47"/>
      <c r="Z622" s="147"/>
      <c r="AA622" s="147"/>
      <c r="AB622" s="147"/>
      <c r="AC622" s="147"/>
      <c r="AD622" s="147"/>
      <c r="AE622" s="147"/>
      <c r="AF622" s="147" t="s">
        <v>386</v>
      </c>
      <c r="AG622" s="147">
        <v>0</v>
      </c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</row>
    <row r="623" spans="1:59" outlineLevel="1" x14ac:dyDescent="0.2">
      <c r="A623" s="154"/>
      <c r="B623" s="155"/>
      <c r="C623" s="185" t="s">
        <v>1017</v>
      </c>
      <c r="D623" s="158"/>
      <c r="E623" s="159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47"/>
      <c r="Z623" s="147"/>
      <c r="AA623" s="147"/>
      <c r="AB623" s="147"/>
      <c r="AC623" s="147"/>
      <c r="AD623" s="147"/>
      <c r="AE623" s="147"/>
      <c r="AF623" s="147" t="s">
        <v>386</v>
      </c>
      <c r="AG623" s="147">
        <v>0</v>
      </c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</row>
    <row r="624" spans="1:59" ht="22.5" outlineLevel="1" x14ac:dyDescent="0.2">
      <c r="A624" s="154"/>
      <c r="B624" s="155"/>
      <c r="C624" s="185" t="s">
        <v>1018</v>
      </c>
      <c r="D624" s="158"/>
      <c r="E624" s="159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47"/>
      <c r="Z624" s="147"/>
      <c r="AA624" s="147"/>
      <c r="AB624" s="147"/>
      <c r="AC624" s="147"/>
      <c r="AD624" s="147"/>
      <c r="AE624" s="147"/>
      <c r="AF624" s="147" t="s">
        <v>386</v>
      </c>
      <c r="AG624" s="147">
        <v>0</v>
      </c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</row>
    <row r="625" spans="1:59" outlineLevel="1" x14ac:dyDescent="0.2">
      <c r="A625" s="154"/>
      <c r="B625" s="155"/>
      <c r="C625" s="185" t="s">
        <v>1019</v>
      </c>
      <c r="D625" s="158"/>
      <c r="E625" s="159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47"/>
      <c r="Z625" s="147"/>
      <c r="AA625" s="147"/>
      <c r="AB625" s="147"/>
      <c r="AC625" s="147"/>
      <c r="AD625" s="147"/>
      <c r="AE625" s="147"/>
      <c r="AF625" s="147" t="s">
        <v>386</v>
      </c>
      <c r="AG625" s="147">
        <v>0</v>
      </c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</row>
    <row r="626" spans="1:59" ht="33.75" outlineLevel="1" x14ac:dyDescent="0.2">
      <c r="A626" s="154"/>
      <c r="B626" s="155"/>
      <c r="C626" s="185" t="s">
        <v>1020</v>
      </c>
      <c r="D626" s="158"/>
      <c r="E626" s="159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47"/>
      <c r="Z626" s="147"/>
      <c r="AA626" s="147"/>
      <c r="AB626" s="147"/>
      <c r="AC626" s="147"/>
      <c r="AD626" s="147"/>
      <c r="AE626" s="147"/>
      <c r="AF626" s="147" t="s">
        <v>386</v>
      </c>
      <c r="AG626" s="147">
        <v>0</v>
      </c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</row>
    <row r="627" spans="1:59" outlineLevel="1" x14ac:dyDescent="0.2">
      <c r="A627" s="154"/>
      <c r="B627" s="155"/>
      <c r="C627" s="185" t="s">
        <v>1021</v>
      </c>
      <c r="D627" s="158"/>
      <c r="E627" s="159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47"/>
      <c r="Z627" s="147"/>
      <c r="AA627" s="147"/>
      <c r="AB627" s="147"/>
      <c r="AC627" s="147"/>
      <c r="AD627" s="147"/>
      <c r="AE627" s="147"/>
      <c r="AF627" s="147" t="s">
        <v>386</v>
      </c>
      <c r="AG627" s="147">
        <v>0</v>
      </c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</row>
    <row r="628" spans="1:59" outlineLevel="1" x14ac:dyDescent="0.2">
      <c r="A628" s="154"/>
      <c r="B628" s="155"/>
      <c r="C628" s="185" t="s">
        <v>1022</v>
      </c>
      <c r="D628" s="158"/>
      <c r="E628" s="159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47"/>
      <c r="Z628" s="147"/>
      <c r="AA628" s="147"/>
      <c r="AB628" s="147"/>
      <c r="AC628" s="147"/>
      <c r="AD628" s="147"/>
      <c r="AE628" s="147"/>
      <c r="AF628" s="147" t="s">
        <v>386</v>
      </c>
      <c r="AG628" s="147">
        <v>0</v>
      </c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</row>
    <row r="629" spans="1:59" outlineLevel="1" x14ac:dyDescent="0.2">
      <c r="A629" s="154"/>
      <c r="B629" s="155"/>
      <c r="C629" s="185" t="s">
        <v>1023</v>
      </c>
      <c r="D629" s="158"/>
      <c r="E629" s="159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47"/>
      <c r="Z629" s="147"/>
      <c r="AA629" s="147"/>
      <c r="AB629" s="147"/>
      <c r="AC629" s="147"/>
      <c r="AD629" s="147"/>
      <c r="AE629" s="147"/>
      <c r="AF629" s="147" t="s">
        <v>386</v>
      </c>
      <c r="AG629" s="147">
        <v>0</v>
      </c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</row>
    <row r="630" spans="1:59" outlineLevel="1" x14ac:dyDescent="0.2">
      <c r="A630" s="154"/>
      <c r="B630" s="155"/>
      <c r="C630" s="185" t="s">
        <v>1024</v>
      </c>
      <c r="D630" s="158"/>
      <c r="E630" s="159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47"/>
      <c r="Z630" s="147"/>
      <c r="AA630" s="147"/>
      <c r="AB630" s="147"/>
      <c r="AC630" s="147"/>
      <c r="AD630" s="147"/>
      <c r="AE630" s="147"/>
      <c r="AF630" s="147" t="s">
        <v>386</v>
      </c>
      <c r="AG630" s="147">
        <v>0</v>
      </c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</row>
    <row r="631" spans="1:59" outlineLevel="1" x14ac:dyDescent="0.2">
      <c r="A631" s="154"/>
      <c r="B631" s="155"/>
      <c r="C631" s="185" t="s">
        <v>993</v>
      </c>
      <c r="D631" s="158"/>
      <c r="E631" s="159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47"/>
      <c r="Z631" s="147"/>
      <c r="AA631" s="147"/>
      <c r="AB631" s="147"/>
      <c r="AC631" s="147"/>
      <c r="AD631" s="147"/>
      <c r="AE631" s="147"/>
      <c r="AF631" s="147" t="s">
        <v>386</v>
      </c>
      <c r="AG631" s="147">
        <v>0</v>
      </c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</row>
    <row r="632" spans="1:59" outlineLevel="1" x14ac:dyDescent="0.2">
      <c r="A632" s="154"/>
      <c r="B632" s="155"/>
      <c r="C632" s="185" t="s">
        <v>1025</v>
      </c>
      <c r="D632" s="158"/>
      <c r="E632" s="159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47"/>
      <c r="Z632" s="147"/>
      <c r="AA632" s="147"/>
      <c r="AB632" s="147"/>
      <c r="AC632" s="147"/>
      <c r="AD632" s="147"/>
      <c r="AE632" s="147"/>
      <c r="AF632" s="147" t="s">
        <v>386</v>
      </c>
      <c r="AG632" s="147">
        <v>0</v>
      </c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</row>
    <row r="633" spans="1:59" ht="33.75" outlineLevel="1" x14ac:dyDescent="0.2">
      <c r="A633" s="154"/>
      <c r="B633" s="155"/>
      <c r="C633" s="185" t="s">
        <v>1026</v>
      </c>
      <c r="D633" s="158"/>
      <c r="E633" s="159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47"/>
      <c r="Z633" s="147"/>
      <c r="AA633" s="147"/>
      <c r="AB633" s="147"/>
      <c r="AC633" s="147"/>
      <c r="AD633" s="147"/>
      <c r="AE633" s="147"/>
      <c r="AF633" s="147" t="s">
        <v>386</v>
      </c>
      <c r="AG633" s="147">
        <v>0</v>
      </c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</row>
    <row r="634" spans="1:59" outlineLevel="1" x14ac:dyDescent="0.2">
      <c r="A634" s="154"/>
      <c r="B634" s="155"/>
      <c r="C634" s="185" t="s">
        <v>1027</v>
      </c>
      <c r="D634" s="158"/>
      <c r="E634" s="159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47"/>
      <c r="Z634" s="147"/>
      <c r="AA634" s="147"/>
      <c r="AB634" s="147"/>
      <c r="AC634" s="147"/>
      <c r="AD634" s="147"/>
      <c r="AE634" s="147"/>
      <c r="AF634" s="147" t="s">
        <v>386</v>
      </c>
      <c r="AG634" s="147">
        <v>0</v>
      </c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</row>
    <row r="635" spans="1:59" outlineLevel="1" x14ac:dyDescent="0.2">
      <c r="A635" s="154"/>
      <c r="B635" s="155"/>
      <c r="C635" s="185" t="s">
        <v>1028</v>
      </c>
      <c r="D635" s="158"/>
      <c r="E635" s="159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47"/>
      <c r="Z635" s="147"/>
      <c r="AA635" s="147"/>
      <c r="AB635" s="147"/>
      <c r="AC635" s="147"/>
      <c r="AD635" s="147"/>
      <c r="AE635" s="147"/>
      <c r="AF635" s="147" t="s">
        <v>386</v>
      </c>
      <c r="AG635" s="147">
        <v>0</v>
      </c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</row>
    <row r="636" spans="1:59" ht="33.75" outlineLevel="1" x14ac:dyDescent="0.2">
      <c r="A636" s="154"/>
      <c r="B636" s="155"/>
      <c r="C636" s="185" t="s">
        <v>1029</v>
      </c>
      <c r="D636" s="158"/>
      <c r="E636" s="159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47"/>
      <c r="Z636" s="147"/>
      <c r="AA636" s="147"/>
      <c r="AB636" s="147"/>
      <c r="AC636" s="147"/>
      <c r="AD636" s="147"/>
      <c r="AE636" s="147"/>
      <c r="AF636" s="147" t="s">
        <v>386</v>
      </c>
      <c r="AG636" s="147">
        <v>0</v>
      </c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</row>
    <row r="637" spans="1:59" outlineLevel="1" x14ac:dyDescent="0.2">
      <c r="A637" s="154"/>
      <c r="B637" s="155"/>
      <c r="C637" s="185" t="s">
        <v>1030</v>
      </c>
      <c r="D637" s="158"/>
      <c r="E637" s="159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47"/>
      <c r="Z637" s="147"/>
      <c r="AA637" s="147"/>
      <c r="AB637" s="147"/>
      <c r="AC637" s="147"/>
      <c r="AD637" s="147"/>
      <c r="AE637" s="147"/>
      <c r="AF637" s="147" t="s">
        <v>386</v>
      </c>
      <c r="AG637" s="147">
        <v>0</v>
      </c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</row>
    <row r="638" spans="1:59" outlineLevel="1" x14ac:dyDescent="0.2">
      <c r="A638" s="154"/>
      <c r="B638" s="155"/>
      <c r="C638" s="185" t="s">
        <v>999</v>
      </c>
      <c r="D638" s="158"/>
      <c r="E638" s="159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47"/>
      <c r="Z638" s="147"/>
      <c r="AA638" s="147"/>
      <c r="AB638" s="147"/>
      <c r="AC638" s="147"/>
      <c r="AD638" s="147"/>
      <c r="AE638" s="147"/>
      <c r="AF638" s="147" t="s">
        <v>386</v>
      </c>
      <c r="AG638" s="147">
        <v>0</v>
      </c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</row>
    <row r="639" spans="1:59" outlineLevel="1" x14ac:dyDescent="0.2">
      <c r="A639" s="154"/>
      <c r="B639" s="155"/>
      <c r="C639" s="185" t="s">
        <v>1031</v>
      </c>
      <c r="D639" s="158"/>
      <c r="E639" s="159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47"/>
      <c r="Z639" s="147"/>
      <c r="AA639" s="147"/>
      <c r="AB639" s="147"/>
      <c r="AC639" s="147"/>
      <c r="AD639" s="147"/>
      <c r="AE639" s="147"/>
      <c r="AF639" s="147" t="s">
        <v>386</v>
      </c>
      <c r="AG639" s="147">
        <v>0</v>
      </c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</row>
    <row r="640" spans="1:59" outlineLevel="1" x14ac:dyDescent="0.2">
      <c r="A640" s="154"/>
      <c r="B640" s="155"/>
      <c r="C640" s="185" t="s">
        <v>1032</v>
      </c>
      <c r="D640" s="158"/>
      <c r="E640" s="159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47"/>
      <c r="Z640" s="147"/>
      <c r="AA640" s="147"/>
      <c r="AB640" s="147"/>
      <c r="AC640" s="147"/>
      <c r="AD640" s="147"/>
      <c r="AE640" s="147"/>
      <c r="AF640" s="147" t="s">
        <v>386</v>
      </c>
      <c r="AG640" s="147">
        <v>0</v>
      </c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</row>
    <row r="641" spans="1:59" outlineLevel="1" x14ac:dyDescent="0.2">
      <c r="A641" s="154"/>
      <c r="B641" s="155"/>
      <c r="C641" s="185" t="s">
        <v>1033</v>
      </c>
      <c r="D641" s="158"/>
      <c r="E641" s="159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47"/>
      <c r="Z641" s="147"/>
      <c r="AA641" s="147"/>
      <c r="AB641" s="147"/>
      <c r="AC641" s="147"/>
      <c r="AD641" s="147"/>
      <c r="AE641" s="147"/>
      <c r="AF641" s="147" t="s">
        <v>386</v>
      </c>
      <c r="AG641" s="147">
        <v>0</v>
      </c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</row>
    <row r="642" spans="1:59" outlineLevel="1" x14ac:dyDescent="0.2">
      <c r="A642" s="154"/>
      <c r="B642" s="155"/>
      <c r="C642" s="185" t="s">
        <v>1034</v>
      </c>
      <c r="D642" s="158"/>
      <c r="E642" s="159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47"/>
      <c r="Z642" s="147"/>
      <c r="AA642" s="147"/>
      <c r="AB642" s="147"/>
      <c r="AC642" s="147"/>
      <c r="AD642" s="147"/>
      <c r="AE642" s="147"/>
      <c r="AF642" s="147" t="s">
        <v>386</v>
      </c>
      <c r="AG642" s="147">
        <v>0</v>
      </c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</row>
    <row r="643" spans="1:59" ht="22.5" outlineLevel="1" x14ac:dyDescent="0.2">
      <c r="A643" s="154"/>
      <c r="B643" s="155"/>
      <c r="C643" s="185" t="s">
        <v>1035</v>
      </c>
      <c r="D643" s="158"/>
      <c r="E643" s="159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47"/>
      <c r="Z643" s="147"/>
      <c r="AA643" s="147"/>
      <c r="AB643" s="147"/>
      <c r="AC643" s="147"/>
      <c r="AD643" s="147"/>
      <c r="AE643" s="147"/>
      <c r="AF643" s="147" t="s">
        <v>386</v>
      </c>
      <c r="AG643" s="147">
        <v>0</v>
      </c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</row>
    <row r="644" spans="1:59" outlineLevel="1" x14ac:dyDescent="0.2">
      <c r="A644" s="154"/>
      <c r="B644" s="155"/>
      <c r="C644" s="185" t="s">
        <v>1036</v>
      </c>
      <c r="D644" s="158"/>
      <c r="E644" s="159">
        <v>2814.96</v>
      </c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47"/>
      <c r="Z644" s="147"/>
      <c r="AA644" s="147"/>
      <c r="AB644" s="147"/>
      <c r="AC644" s="147"/>
      <c r="AD644" s="147"/>
      <c r="AE644" s="147"/>
      <c r="AF644" s="147" t="s">
        <v>386</v>
      </c>
      <c r="AG644" s="147">
        <v>0</v>
      </c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</row>
    <row r="645" spans="1:59" ht="25.5" x14ac:dyDescent="0.2">
      <c r="A645" s="164" t="s">
        <v>376</v>
      </c>
      <c r="B645" s="165" t="s">
        <v>270</v>
      </c>
      <c r="C645" s="183" t="s">
        <v>271</v>
      </c>
      <c r="D645" s="166"/>
      <c r="E645" s="167"/>
      <c r="F645" s="168"/>
      <c r="G645" s="169">
        <f>SUMIF(AF646:AF675,"&lt;&gt;NOR",G646:G675)</f>
        <v>0</v>
      </c>
      <c r="H645" s="163"/>
      <c r="I645" s="163">
        <f>SUM(I646:I675)</f>
        <v>1479717.76</v>
      </c>
      <c r="J645" s="163"/>
      <c r="K645" s="163">
        <f>SUM(K646:K675)</f>
        <v>2145413.6599999997</v>
      </c>
      <c r="L645" s="163"/>
      <c r="M645" s="163">
        <f>SUM(M646:M675)</f>
        <v>0</v>
      </c>
      <c r="N645" s="163"/>
      <c r="O645" s="163">
        <f>SUM(O646:O675)</f>
        <v>63.669999999999995</v>
      </c>
      <c r="P645" s="163"/>
      <c r="Q645" s="163">
        <f>SUM(Q646:Q675)</f>
        <v>0</v>
      </c>
      <c r="R645" s="163"/>
      <c r="S645" s="163"/>
      <c r="T645" s="163"/>
      <c r="U645" s="163"/>
      <c r="V645" s="163">
        <f>SUM(V646:V675)</f>
        <v>0</v>
      </c>
      <c r="W645" s="163"/>
      <c r="X645" s="163"/>
      <c r="AF645" t="s">
        <v>377</v>
      </c>
    </row>
    <row r="646" spans="1:59" ht="22.5" outlineLevel="1" x14ac:dyDescent="0.2">
      <c r="A646" s="170">
        <v>125</v>
      </c>
      <c r="B646" s="171" t="s">
        <v>1037</v>
      </c>
      <c r="C646" s="184" t="s">
        <v>1038</v>
      </c>
      <c r="D646" s="172" t="s">
        <v>380</v>
      </c>
      <c r="E646" s="173">
        <v>1415.123</v>
      </c>
      <c r="F646" s="174"/>
      <c r="G646" s="175">
        <f>ROUND(E646*F646,2)</f>
        <v>0</v>
      </c>
      <c r="H646" s="157">
        <v>0</v>
      </c>
      <c r="I646" s="156">
        <f>ROUND(E646*H646,2)</f>
        <v>0</v>
      </c>
      <c r="J646" s="157">
        <v>39.5</v>
      </c>
      <c r="K646" s="156">
        <f>ROUND(E646*J646,2)</f>
        <v>55897.36</v>
      </c>
      <c r="L646" s="156">
        <v>15</v>
      </c>
      <c r="M646" s="156">
        <f>G646*(1+L646/100)</f>
        <v>0</v>
      </c>
      <c r="N646" s="156">
        <v>2.5999999999999998E-4</v>
      </c>
      <c r="O646" s="156">
        <f>ROUND(E646*N646,2)</f>
        <v>0.37</v>
      </c>
      <c r="P646" s="156">
        <v>0</v>
      </c>
      <c r="Q646" s="156">
        <f>ROUND(E646*P646,2)</f>
        <v>0</v>
      </c>
      <c r="R646" s="156"/>
      <c r="S646" s="156" t="s">
        <v>398</v>
      </c>
      <c r="T646" s="156" t="s">
        <v>399</v>
      </c>
      <c r="U646" s="156">
        <v>0</v>
      </c>
      <c r="V646" s="156">
        <f>ROUND(E646*U646,2)</f>
        <v>0</v>
      </c>
      <c r="W646" s="156"/>
      <c r="X646" s="156" t="s">
        <v>383</v>
      </c>
      <c r="Y646" s="147"/>
      <c r="Z646" s="147"/>
      <c r="AA646" s="147"/>
      <c r="AB646" s="147"/>
      <c r="AC646" s="147"/>
      <c r="AD646" s="147"/>
      <c r="AE646" s="147"/>
      <c r="AF646" s="147" t="s">
        <v>384</v>
      </c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</row>
    <row r="647" spans="1:59" outlineLevel="1" x14ac:dyDescent="0.2">
      <c r="A647" s="154"/>
      <c r="B647" s="155"/>
      <c r="C647" s="185" t="s">
        <v>1039</v>
      </c>
      <c r="D647" s="158"/>
      <c r="E647" s="159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47"/>
      <c r="Z647" s="147"/>
      <c r="AA647" s="147"/>
      <c r="AB647" s="147"/>
      <c r="AC647" s="147"/>
      <c r="AD647" s="147"/>
      <c r="AE647" s="147"/>
      <c r="AF647" s="147" t="s">
        <v>386</v>
      </c>
      <c r="AG647" s="147">
        <v>0</v>
      </c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</row>
    <row r="648" spans="1:59" outlineLevel="1" x14ac:dyDescent="0.2">
      <c r="A648" s="154"/>
      <c r="B648" s="155"/>
      <c r="C648" s="185" t="s">
        <v>1040</v>
      </c>
      <c r="D648" s="158"/>
      <c r="E648" s="159">
        <v>1415.123</v>
      </c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47"/>
      <c r="Z648" s="147"/>
      <c r="AA648" s="147"/>
      <c r="AB648" s="147"/>
      <c r="AC648" s="147"/>
      <c r="AD648" s="147"/>
      <c r="AE648" s="147"/>
      <c r="AF648" s="147" t="s">
        <v>386</v>
      </c>
      <c r="AG648" s="147">
        <v>0</v>
      </c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</row>
    <row r="649" spans="1:59" ht="22.5" outlineLevel="1" x14ac:dyDescent="0.2">
      <c r="A649" s="170">
        <v>126</v>
      </c>
      <c r="B649" s="171" t="s">
        <v>1041</v>
      </c>
      <c r="C649" s="184" t="s">
        <v>1042</v>
      </c>
      <c r="D649" s="172" t="s">
        <v>380</v>
      </c>
      <c r="E649" s="173">
        <v>1415.123</v>
      </c>
      <c r="F649" s="174"/>
      <c r="G649" s="175">
        <f>ROUND(E649*F649,2)</f>
        <v>0</v>
      </c>
      <c r="H649" s="157">
        <v>0</v>
      </c>
      <c r="I649" s="156">
        <f>ROUND(E649*H649,2)</f>
        <v>0</v>
      </c>
      <c r="J649" s="157">
        <v>191</v>
      </c>
      <c r="K649" s="156">
        <f>ROUND(E649*J649,2)</f>
        <v>270288.49</v>
      </c>
      <c r="L649" s="156">
        <v>15</v>
      </c>
      <c r="M649" s="156">
        <f>G649*(1+L649/100)</f>
        <v>0</v>
      </c>
      <c r="N649" s="156">
        <v>4.3800000000000002E-3</v>
      </c>
      <c r="O649" s="156">
        <f>ROUND(E649*N649,2)</f>
        <v>6.2</v>
      </c>
      <c r="P649" s="156">
        <v>0</v>
      </c>
      <c r="Q649" s="156">
        <f>ROUND(E649*P649,2)</f>
        <v>0</v>
      </c>
      <c r="R649" s="156"/>
      <c r="S649" s="156" t="s">
        <v>398</v>
      </c>
      <c r="T649" s="156" t="s">
        <v>399</v>
      </c>
      <c r="U649" s="156">
        <v>0</v>
      </c>
      <c r="V649" s="156">
        <f>ROUND(E649*U649,2)</f>
        <v>0</v>
      </c>
      <c r="W649" s="156"/>
      <c r="X649" s="156" t="s">
        <v>383</v>
      </c>
      <c r="Y649" s="147"/>
      <c r="Z649" s="147"/>
      <c r="AA649" s="147"/>
      <c r="AB649" s="147"/>
      <c r="AC649" s="147"/>
      <c r="AD649" s="147"/>
      <c r="AE649" s="147"/>
      <c r="AF649" s="147" t="s">
        <v>384</v>
      </c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</row>
    <row r="650" spans="1:59" outlineLevel="1" x14ac:dyDescent="0.2">
      <c r="A650" s="154"/>
      <c r="B650" s="155"/>
      <c r="C650" s="185" t="s">
        <v>1039</v>
      </c>
      <c r="D650" s="158"/>
      <c r="E650" s="159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47"/>
      <c r="Z650" s="147"/>
      <c r="AA650" s="147"/>
      <c r="AB650" s="147"/>
      <c r="AC650" s="147"/>
      <c r="AD650" s="147"/>
      <c r="AE650" s="147"/>
      <c r="AF650" s="147" t="s">
        <v>386</v>
      </c>
      <c r="AG650" s="147">
        <v>0</v>
      </c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</row>
    <row r="651" spans="1:59" outlineLevel="1" x14ac:dyDescent="0.2">
      <c r="A651" s="154"/>
      <c r="B651" s="155"/>
      <c r="C651" s="185" t="s">
        <v>1040</v>
      </c>
      <c r="D651" s="158"/>
      <c r="E651" s="159">
        <v>1415.123</v>
      </c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47"/>
      <c r="Z651" s="147"/>
      <c r="AA651" s="147"/>
      <c r="AB651" s="147"/>
      <c r="AC651" s="147"/>
      <c r="AD651" s="147"/>
      <c r="AE651" s="147"/>
      <c r="AF651" s="147" t="s">
        <v>386</v>
      </c>
      <c r="AG651" s="147">
        <v>0</v>
      </c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</row>
    <row r="652" spans="1:59" ht="33.75" outlineLevel="1" x14ac:dyDescent="0.2">
      <c r="A652" s="170">
        <v>127</v>
      </c>
      <c r="B652" s="171" t="s">
        <v>1043</v>
      </c>
      <c r="C652" s="184" t="s">
        <v>1044</v>
      </c>
      <c r="D652" s="172" t="s">
        <v>380</v>
      </c>
      <c r="E652" s="173">
        <v>1317.14</v>
      </c>
      <c r="F652" s="174"/>
      <c r="G652" s="175">
        <f>ROUND(E652*F652,2)</f>
        <v>0</v>
      </c>
      <c r="H652" s="157">
        <v>0</v>
      </c>
      <c r="I652" s="156">
        <f>ROUND(E652*H652,2)</f>
        <v>0</v>
      </c>
      <c r="J652" s="157">
        <v>820</v>
      </c>
      <c r="K652" s="156">
        <f>ROUND(E652*J652,2)</f>
        <v>1080054.8</v>
      </c>
      <c r="L652" s="156">
        <v>15</v>
      </c>
      <c r="M652" s="156">
        <f>G652*(1+L652/100)</f>
        <v>0</v>
      </c>
      <c r="N652" s="156">
        <v>9.6500000000000006E-3</v>
      </c>
      <c r="O652" s="156">
        <f>ROUND(E652*N652,2)</f>
        <v>12.71</v>
      </c>
      <c r="P652" s="156">
        <v>0</v>
      </c>
      <c r="Q652" s="156">
        <f>ROUND(E652*P652,2)</f>
        <v>0</v>
      </c>
      <c r="R652" s="156"/>
      <c r="S652" s="156" t="s">
        <v>398</v>
      </c>
      <c r="T652" s="156" t="s">
        <v>399</v>
      </c>
      <c r="U652" s="156">
        <v>0</v>
      </c>
      <c r="V652" s="156">
        <f>ROUND(E652*U652,2)</f>
        <v>0</v>
      </c>
      <c r="W652" s="156"/>
      <c r="X652" s="156" t="s">
        <v>383</v>
      </c>
      <c r="Y652" s="147"/>
      <c r="Z652" s="147"/>
      <c r="AA652" s="147"/>
      <c r="AB652" s="147"/>
      <c r="AC652" s="147"/>
      <c r="AD652" s="147"/>
      <c r="AE652" s="147"/>
      <c r="AF652" s="147" t="s">
        <v>384</v>
      </c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</row>
    <row r="653" spans="1:59" ht="22.5" outlineLevel="1" x14ac:dyDescent="0.2">
      <c r="A653" s="154"/>
      <c r="B653" s="155"/>
      <c r="C653" s="185" t="s">
        <v>1045</v>
      </c>
      <c r="D653" s="158"/>
      <c r="E653" s="159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47"/>
      <c r="Z653" s="147"/>
      <c r="AA653" s="147"/>
      <c r="AB653" s="147"/>
      <c r="AC653" s="147"/>
      <c r="AD653" s="147"/>
      <c r="AE653" s="147"/>
      <c r="AF653" s="147" t="s">
        <v>386</v>
      </c>
      <c r="AG653" s="147">
        <v>0</v>
      </c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</row>
    <row r="654" spans="1:59" outlineLevel="1" x14ac:dyDescent="0.2">
      <c r="A654" s="154"/>
      <c r="B654" s="155"/>
      <c r="C654" s="185" t="s">
        <v>1046</v>
      </c>
      <c r="D654" s="158"/>
      <c r="E654" s="159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47"/>
      <c r="Z654" s="147"/>
      <c r="AA654" s="147"/>
      <c r="AB654" s="147"/>
      <c r="AC654" s="147"/>
      <c r="AD654" s="147"/>
      <c r="AE654" s="147"/>
      <c r="AF654" s="147" t="s">
        <v>386</v>
      </c>
      <c r="AG654" s="147">
        <v>0</v>
      </c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</row>
    <row r="655" spans="1:59" outlineLevel="1" x14ac:dyDescent="0.2">
      <c r="A655" s="154"/>
      <c r="B655" s="155"/>
      <c r="C655" s="185" t="s">
        <v>1047</v>
      </c>
      <c r="D655" s="158"/>
      <c r="E655" s="159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47"/>
      <c r="Z655" s="147"/>
      <c r="AA655" s="147"/>
      <c r="AB655" s="147"/>
      <c r="AC655" s="147"/>
      <c r="AD655" s="147"/>
      <c r="AE655" s="147"/>
      <c r="AF655" s="147" t="s">
        <v>386</v>
      </c>
      <c r="AG655" s="147">
        <v>0</v>
      </c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</row>
    <row r="656" spans="1:59" outlineLevel="1" x14ac:dyDescent="0.2">
      <c r="A656" s="154"/>
      <c r="B656" s="155"/>
      <c r="C656" s="185" t="s">
        <v>1048</v>
      </c>
      <c r="D656" s="158"/>
      <c r="E656" s="159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47"/>
      <c r="Z656" s="147"/>
      <c r="AA656" s="147"/>
      <c r="AB656" s="147"/>
      <c r="AC656" s="147"/>
      <c r="AD656" s="147"/>
      <c r="AE656" s="147"/>
      <c r="AF656" s="147" t="s">
        <v>386</v>
      </c>
      <c r="AG656" s="147">
        <v>0</v>
      </c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</row>
    <row r="657" spans="1:59" outlineLevel="1" x14ac:dyDescent="0.2">
      <c r="A657" s="154"/>
      <c r="B657" s="155"/>
      <c r="C657" s="185" t="s">
        <v>1049</v>
      </c>
      <c r="D657" s="158"/>
      <c r="E657" s="159">
        <v>1317.14</v>
      </c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47"/>
      <c r="Z657" s="147"/>
      <c r="AA657" s="147"/>
      <c r="AB657" s="147"/>
      <c r="AC657" s="147"/>
      <c r="AD657" s="147"/>
      <c r="AE657" s="147"/>
      <c r="AF657" s="147" t="s">
        <v>386</v>
      </c>
      <c r="AG657" s="147">
        <v>0</v>
      </c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</row>
    <row r="658" spans="1:59" ht="22.5" outlineLevel="1" x14ac:dyDescent="0.2">
      <c r="A658" s="170">
        <v>128</v>
      </c>
      <c r="B658" s="171" t="s">
        <v>1050</v>
      </c>
      <c r="C658" s="184" t="s">
        <v>1051</v>
      </c>
      <c r="D658" s="172" t="s">
        <v>380</v>
      </c>
      <c r="E658" s="173">
        <v>1343.4829999999999</v>
      </c>
      <c r="F658" s="174"/>
      <c r="G658" s="175">
        <f>ROUND(E658*F658,2)</f>
        <v>0</v>
      </c>
      <c r="H658" s="157">
        <v>1050</v>
      </c>
      <c r="I658" s="156">
        <f>ROUND(E658*H658,2)</f>
        <v>1410657.15</v>
      </c>
      <c r="J658" s="157">
        <v>0</v>
      </c>
      <c r="K658" s="156">
        <f>ROUND(E658*J658,2)</f>
        <v>0</v>
      </c>
      <c r="L658" s="156">
        <v>15</v>
      </c>
      <c r="M658" s="156">
        <f>G658*(1+L658/100)</f>
        <v>0</v>
      </c>
      <c r="N658" s="156">
        <v>2.6499999999999999E-2</v>
      </c>
      <c r="O658" s="156">
        <f>ROUND(E658*N658,2)</f>
        <v>35.6</v>
      </c>
      <c r="P658" s="156">
        <v>0</v>
      </c>
      <c r="Q658" s="156">
        <f>ROUND(E658*P658,2)</f>
        <v>0</v>
      </c>
      <c r="R658" s="156"/>
      <c r="S658" s="156" t="s">
        <v>398</v>
      </c>
      <c r="T658" s="156" t="s">
        <v>399</v>
      </c>
      <c r="U658" s="156">
        <v>0</v>
      </c>
      <c r="V658" s="156">
        <f>ROUND(E658*U658,2)</f>
        <v>0</v>
      </c>
      <c r="W658" s="156"/>
      <c r="X658" s="156" t="s">
        <v>407</v>
      </c>
      <c r="Y658" s="147"/>
      <c r="Z658" s="147"/>
      <c r="AA658" s="147"/>
      <c r="AB658" s="147"/>
      <c r="AC658" s="147"/>
      <c r="AD658" s="147"/>
      <c r="AE658" s="147"/>
      <c r="AF658" s="147" t="s">
        <v>408</v>
      </c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</row>
    <row r="659" spans="1:59" outlineLevel="1" x14ac:dyDescent="0.2">
      <c r="A659" s="154"/>
      <c r="B659" s="155"/>
      <c r="C659" s="185" t="s">
        <v>1052</v>
      </c>
      <c r="D659" s="158"/>
      <c r="E659" s="159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47"/>
      <c r="Z659" s="147"/>
      <c r="AA659" s="147"/>
      <c r="AB659" s="147"/>
      <c r="AC659" s="147"/>
      <c r="AD659" s="147"/>
      <c r="AE659" s="147"/>
      <c r="AF659" s="147" t="s">
        <v>386</v>
      </c>
      <c r="AG659" s="147">
        <v>0</v>
      </c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</row>
    <row r="660" spans="1:59" outlineLevel="1" x14ac:dyDescent="0.2">
      <c r="A660" s="154"/>
      <c r="B660" s="155"/>
      <c r="C660" s="185" t="s">
        <v>1053</v>
      </c>
      <c r="D660" s="158"/>
      <c r="E660" s="159">
        <v>1343.4829999999999</v>
      </c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47"/>
      <c r="Z660" s="147"/>
      <c r="AA660" s="147"/>
      <c r="AB660" s="147"/>
      <c r="AC660" s="147"/>
      <c r="AD660" s="147"/>
      <c r="AE660" s="147"/>
      <c r="AF660" s="147" t="s">
        <v>386</v>
      </c>
      <c r="AG660" s="147">
        <v>0</v>
      </c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</row>
    <row r="661" spans="1:59" ht="22.5" outlineLevel="1" x14ac:dyDescent="0.2">
      <c r="A661" s="170">
        <v>129</v>
      </c>
      <c r="B661" s="171" t="s">
        <v>1054</v>
      </c>
      <c r="C661" s="184" t="s">
        <v>1055</v>
      </c>
      <c r="D661" s="172" t="s">
        <v>380</v>
      </c>
      <c r="E661" s="173">
        <v>1415.123</v>
      </c>
      <c r="F661" s="174"/>
      <c r="G661" s="175">
        <f>ROUND(E661*F661,2)</f>
        <v>0</v>
      </c>
      <c r="H661" s="157">
        <v>0</v>
      </c>
      <c r="I661" s="156">
        <f>ROUND(E661*H661,2)</f>
        <v>0</v>
      </c>
      <c r="J661" s="157">
        <v>421</v>
      </c>
      <c r="K661" s="156">
        <f>ROUND(E661*J661,2)</f>
        <v>595766.78</v>
      </c>
      <c r="L661" s="156">
        <v>15</v>
      </c>
      <c r="M661" s="156">
        <f>G661*(1+L661/100)</f>
        <v>0</v>
      </c>
      <c r="N661" s="156">
        <v>4.7800000000000004E-3</v>
      </c>
      <c r="O661" s="156">
        <f>ROUND(E661*N661,2)</f>
        <v>6.76</v>
      </c>
      <c r="P661" s="156">
        <v>0</v>
      </c>
      <c r="Q661" s="156">
        <f>ROUND(E661*P661,2)</f>
        <v>0</v>
      </c>
      <c r="R661" s="156"/>
      <c r="S661" s="156" t="s">
        <v>398</v>
      </c>
      <c r="T661" s="156" t="s">
        <v>399</v>
      </c>
      <c r="U661" s="156">
        <v>0</v>
      </c>
      <c r="V661" s="156">
        <f>ROUND(E661*U661,2)</f>
        <v>0</v>
      </c>
      <c r="W661" s="156"/>
      <c r="X661" s="156" t="s">
        <v>383</v>
      </c>
      <c r="Y661" s="147"/>
      <c r="Z661" s="147"/>
      <c r="AA661" s="147"/>
      <c r="AB661" s="147"/>
      <c r="AC661" s="147"/>
      <c r="AD661" s="147"/>
      <c r="AE661" s="147"/>
      <c r="AF661" s="147" t="s">
        <v>384</v>
      </c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</row>
    <row r="662" spans="1:59" outlineLevel="1" x14ac:dyDescent="0.2">
      <c r="A662" s="154"/>
      <c r="B662" s="155"/>
      <c r="C662" s="185" t="s">
        <v>1039</v>
      </c>
      <c r="D662" s="158"/>
      <c r="E662" s="159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47"/>
      <c r="Z662" s="147"/>
      <c r="AA662" s="147"/>
      <c r="AB662" s="147"/>
      <c r="AC662" s="147"/>
      <c r="AD662" s="147"/>
      <c r="AE662" s="147"/>
      <c r="AF662" s="147" t="s">
        <v>386</v>
      </c>
      <c r="AG662" s="147">
        <v>0</v>
      </c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</row>
    <row r="663" spans="1:59" outlineLevel="1" x14ac:dyDescent="0.2">
      <c r="A663" s="154"/>
      <c r="B663" s="155"/>
      <c r="C663" s="185" t="s">
        <v>1040</v>
      </c>
      <c r="D663" s="158"/>
      <c r="E663" s="159">
        <v>1415.123</v>
      </c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47"/>
      <c r="Z663" s="147"/>
      <c r="AA663" s="147"/>
      <c r="AB663" s="147"/>
      <c r="AC663" s="147"/>
      <c r="AD663" s="147"/>
      <c r="AE663" s="147"/>
      <c r="AF663" s="147" t="s">
        <v>386</v>
      </c>
      <c r="AG663" s="147">
        <v>0</v>
      </c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</row>
    <row r="664" spans="1:59" ht="22.5" outlineLevel="1" x14ac:dyDescent="0.2">
      <c r="A664" s="170">
        <v>130</v>
      </c>
      <c r="B664" s="171" t="s">
        <v>1056</v>
      </c>
      <c r="C664" s="184" t="s">
        <v>1057</v>
      </c>
      <c r="D664" s="172" t="s">
        <v>380</v>
      </c>
      <c r="E664" s="173">
        <v>211.9</v>
      </c>
      <c r="F664" s="174"/>
      <c r="G664" s="175">
        <f>ROUND(E664*F664,2)</f>
        <v>0</v>
      </c>
      <c r="H664" s="157">
        <v>0</v>
      </c>
      <c r="I664" s="156">
        <f>ROUND(E664*H664,2)</f>
        <v>0</v>
      </c>
      <c r="J664" s="157">
        <v>33.1</v>
      </c>
      <c r="K664" s="156">
        <f>ROUND(E664*J664,2)</f>
        <v>7013.89</v>
      </c>
      <c r="L664" s="156">
        <v>15</v>
      </c>
      <c r="M664" s="156">
        <f>G664*(1+L664/100)</f>
        <v>0</v>
      </c>
      <c r="N664" s="156">
        <v>0</v>
      </c>
      <c r="O664" s="156">
        <f>ROUND(E664*N664,2)</f>
        <v>0</v>
      </c>
      <c r="P664" s="156">
        <v>0</v>
      </c>
      <c r="Q664" s="156">
        <f>ROUND(E664*P664,2)</f>
        <v>0</v>
      </c>
      <c r="R664" s="156"/>
      <c r="S664" s="156" t="s">
        <v>398</v>
      </c>
      <c r="T664" s="156" t="s">
        <v>399</v>
      </c>
      <c r="U664" s="156">
        <v>0</v>
      </c>
      <c r="V664" s="156">
        <f>ROUND(E664*U664,2)</f>
        <v>0</v>
      </c>
      <c r="W664" s="156"/>
      <c r="X664" s="156" t="s">
        <v>383</v>
      </c>
      <c r="Y664" s="147"/>
      <c r="Z664" s="147"/>
      <c r="AA664" s="147"/>
      <c r="AB664" s="147"/>
      <c r="AC664" s="147"/>
      <c r="AD664" s="147"/>
      <c r="AE664" s="147"/>
      <c r="AF664" s="147" t="s">
        <v>384</v>
      </c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</row>
    <row r="665" spans="1:59" outlineLevel="1" x14ac:dyDescent="0.2">
      <c r="A665" s="154"/>
      <c r="B665" s="155"/>
      <c r="C665" s="185" t="s">
        <v>1058</v>
      </c>
      <c r="D665" s="158"/>
      <c r="E665" s="159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47"/>
      <c r="Z665" s="147"/>
      <c r="AA665" s="147"/>
      <c r="AB665" s="147"/>
      <c r="AC665" s="147"/>
      <c r="AD665" s="147"/>
      <c r="AE665" s="147"/>
      <c r="AF665" s="147" t="s">
        <v>386</v>
      </c>
      <c r="AG665" s="147">
        <v>0</v>
      </c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</row>
    <row r="666" spans="1:59" outlineLevel="1" x14ac:dyDescent="0.2">
      <c r="A666" s="154"/>
      <c r="B666" s="155"/>
      <c r="C666" s="185" t="s">
        <v>1059</v>
      </c>
      <c r="D666" s="158"/>
      <c r="E666" s="159">
        <v>211.9</v>
      </c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47"/>
      <c r="Z666" s="147"/>
      <c r="AA666" s="147"/>
      <c r="AB666" s="147"/>
      <c r="AC666" s="147"/>
      <c r="AD666" s="147"/>
      <c r="AE666" s="147"/>
      <c r="AF666" s="147" t="s">
        <v>386</v>
      </c>
      <c r="AG666" s="147">
        <v>0</v>
      </c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</row>
    <row r="667" spans="1:59" ht="33.75" outlineLevel="1" x14ac:dyDescent="0.2">
      <c r="A667" s="170">
        <v>131</v>
      </c>
      <c r="B667" s="171" t="s">
        <v>1060</v>
      </c>
      <c r="C667" s="184" t="s">
        <v>1061</v>
      </c>
      <c r="D667" s="172" t="s">
        <v>380</v>
      </c>
      <c r="E667" s="173">
        <v>97.983000000000004</v>
      </c>
      <c r="F667" s="174"/>
      <c r="G667" s="175">
        <f>ROUND(E667*F667,2)</f>
        <v>0</v>
      </c>
      <c r="H667" s="157">
        <v>0</v>
      </c>
      <c r="I667" s="156">
        <f>ROUND(E667*H667,2)</f>
        <v>0</v>
      </c>
      <c r="J667" s="157">
        <v>843</v>
      </c>
      <c r="K667" s="156">
        <f>ROUND(E667*J667,2)</f>
        <v>82599.67</v>
      </c>
      <c r="L667" s="156">
        <v>15</v>
      </c>
      <c r="M667" s="156">
        <f>G667*(1+L667/100)</f>
        <v>0</v>
      </c>
      <c r="N667" s="156">
        <v>8.8999999999999999E-3</v>
      </c>
      <c r="O667" s="156">
        <f>ROUND(E667*N667,2)</f>
        <v>0.87</v>
      </c>
      <c r="P667" s="156">
        <v>0</v>
      </c>
      <c r="Q667" s="156">
        <f>ROUND(E667*P667,2)</f>
        <v>0</v>
      </c>
      <c r="R667" s="156"/>
      <c r="S667" s="156" t="s">
        <v>398</v>
      </c>
      <c r="T667" s="156" t="s">
        <v>399</v>
      </c>
      <c r="U667" s="156">
        <v>0</v>
      </c>
      <c r="V667" s="156">
        <f>ROUND(E667*U667,2)</f>
        <v>0</v>
      </c>
      <c r="W667" s="156"/>
      <c r="X667" s="156" t="s">
        <v>383</v>
      </c>
      <c r="Y667" s="147"/>
      <c r="Z667" s="147"/>
      <c r="AA667" s="147"/>
      <c r="AB667" s="147"/>
      <c r="AC667" s="147"/>
      <c r="AD667" s="147"/>
      <c r="AE667" s="147"/>
      <c r="AF667" s="147" t="s">
        <v>384</v>
      </c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</row>
    <row r="668" spans="1:59" ht="22.5" outlineLevel="1" x14ac:dyDescent="0.2">
      <c r="A668" s="154"/>
      <c r="B668" s="155"/>
      <c r="C668" s="185" t="s">
        <v>1062</v>
      </c>
      <c r="D668" s="158"/>
      <c r="E668" s="159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47"/>
      <c r="Z668" s="147"/>
      <c r="AA668" s="147"/>
      <c r="AB668" s="147"/>
      <c r="AC668" s="147"/>
      <c r="AD668" s="147"/>
      <c r="AE668" s="147"/>
      <c r="AF668" s="147" t="s">
        <v>386</v>
      </c>
      <c r="AG668" s="147">
        <v>0</v>
      </c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</row>
    <row r="669" spans="1:59" outlineLevel="1" x14ac:dyDescent="0.2">
      <c r="A669" s="154"/>
      <c r="B669" s="155"/>
      <c r="C669" s="185" t="s">
        <v>1063</v>
      </c>
      <c r="D669" s="158"/>
      <c r="E669" s="159">
        <v>97.983000000000004</v>
      </c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47"/>
      <c r="Z669" s="147"/>
      <c r="AA669" s="147"/>
      <c r="AB669" s="147"/>
      <c r="AC669" s="147"/>
      <c r="AD669" s="147"/>
      <c r="AE669" s="147"/>
      <c r="AF669" s="147" t="s">
        <v>386</v>
      </c>
      <c r="AG669" s="147">
        <v>0</v>
      </c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</row>
    <row r="670" spans="1:59" ht="22.5" outlineLevel="1" x14ac:dyDescent="0.2">
      <c r="A670" s="170">
        <v>132</v>
      </c>
      <c r="B670" s="171" t="s">
        <v>580</v>
      </c>
      <c r="C670" s="184" t="s">
        <v>1064</v>
      </c>
      <c r="D670" s="172" t="s">
        <v>380</v>
      </c>
      <c r="E670" s="173">
        <v>99.942999999999998</v>
      </c>
      <c r="F670" s="174"/>
      <c r="G670" s="175">
        <f>ROUND(E670*F670,2)</f>
        <v>0</v>
      </c>
      <c r="H670" s="157">
        <v>691</v>
      </c>
      <c r="I670" s="156">
        <f>ROUND(E670*H670,2)</f>
        <v>69060.61</v>
      </c>
      <c r="J670" s="157">
        <v>0</v>
      </c>
      <c r="K670" s="156">
        <f>ROUND(E670*J670,2)</f>
        <v>0</v>
      </c>
      <c r="L670" s="156">
        <v>15</v>
      </c>
      <c r="M670" s="156">
        <f>G670*(1+L670/100)</f>
        <v>0</v>
      </c>
      <c r="N670" s="156">
        <v>5.4000000000000003E-3</v>
      </c>
      <c r="O670" s="156">
        <f>ROUND(E670*N670,2)</f>
        <v>0.54</v>
      </c>
      <c r="P670" s="156">
        <v>0</v>
      </c>
      <c r="Q670" s="156">
        <f>ROUND(E670*P670,2)</f>
        <v>0</v>
      </c>
      <c r="R670" s="156"/>
      <c r="S670" s="156" t="s">
        <v>398</v>
      </c>
      <c r="T670" s="156" t="s">
        <v>399</v>
      </c>
      <c r="U670" s="156">
        <v>0</v>
      </c>
      <c r="V670" s="156">
        <f>ROUND(E670*U670,2)</f>
        <v>0</v>
      </c>
      <c r="W670" s="156"/>
      <c r="X670" s="156" t="s">
        <v>533</v>
      </c>
      <c r="Y670" s="147"/>
      <c r="Z670" s="147"/>
      <c r="AA670" s="147"/>
      <c r="AB670" s="147"/>
      <c r="AC670" s="147"/>
      <c r="AD670" s="147"/>
      <c r="AE670" s="147"/>
      <c r="AF670" s="147" t="s">
        <v>1065</v>
      </c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</row>
    <row r="671" spans="1:59" outlineLevel="1" x14ac:dyDescent="0.2">
      <c r="A671" s="154"/>
      <c r="B671" s="155"/>
      <c r="C671" s="185" t="s">
        <v>1066</v>
      </c>
      <c r="D671" s="158"/>
      <c r="E671" s="159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47"/>
      <c r="Z671" s="147"/>
      <c r="AA671" s="147"/>
      <c r="AB671" s="147"/>
      <c r="AC671" s="147"/>
      <c r="AD671" s="147"/>
      <c r="AE671" s="147"/>
      <c r="AF671" s="147" t="s">
        <v>386</v>
      </c>
      <c r="AG671" s="147">
        <v>0</v>
      </c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</row>
    <row r="672" spans="1:59" outlineLevel="1" x14ac:dyDescent="0.2">
      <c r="A672" s="154"/>
      <c r="B672" s="155"/>
      <c r="C672" s="185" t="s">
        <v>1067</v>
      </c>
      <c r="D672" s="158"/>
      <c r="E672" s="159">
        <v>99.942999999999998</v>
      </c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47"/>
      <c r="Z672" s="147"/>
      <c r="AA672" s="147"/>
      <c r="AB672" s="147"/>
      <c r="AC672" s="147"/>
      <c r="AD672" s="147"/>
      <c r="AE672" s="147"/>
      <c r="AF672" s="147" t="s">
        <v>386</v>
      </c>
      <c r="AG672" s="147">
        <v>0</v>
      </c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</row>
    <row r="673" spans="1:59" ht="22.5" outlineLevel="1" x14ac:dyDescent="0.2">
      <c r="A673" s="170">
        <v>133</v>
      </c>
      <c r="B673" s="171" t="s">
        <v>1068</v>
      </c>
      <c r="C673" s="184" t="s">
        <v>1069</v>
      </c>
      <c r="D673" s="172" t="s">
        <v>380</v>
      </c>
      <c r="E673" s="173">
        <v>97.983000000000004</v>
      </c>
      <c r="F673" s="174"/>
      <c r="G673" s="175">
        <f>ROUND(E673*F673,2)</f>
        <v>0</v>
      </c>
      <c r="H673" s="157">
        <v>0</v>
      </c>
      <c r="I673" s="156">
        <f>ROUND(E673*H673,2)</f>
        <v>0</v>
      </c>
      <c r="J673" s="157">
        <v>549</v>
      </c>
      <c r="K673" s="156">
        <f>ROUND(E673*J673,2)</f>
        <v>53792.67</v>
      </c>
      <c r="L673" s="156">
        <v>15</v>
      </c>
      <c r="M673" s="156">
        <f>G673*(1+L673/100)</f>
        <v>0</v>
      </c>
      <c r="N673" s="156">
        <v>6.28E-3</v>
      </c>
      <c r="O673" s="156">
        <f>ROUND(E673*N673,2)</f>
        <v>0.62</v>
      </c>
      <c r="P673" s="156">
        <v>0</v>
      </c>
      <c r="Q673" s="156">
        <f>ROUND(E673*P673,2)</f>
        <v>0</v>
      </c>
      <c r="R673" s="156"/>
      <c r="S673" s="156" t="s">
        <v>398</v>
      </c>
      <c r="T673" s="156" t="s">
        <v>399</v>
      </c>
      <c r="U673" s="156">
        <v>0</v>
      </c>
      <c r="V673" s="156">
        <f>ROUND(E673*U673,2)</f>
        <v>0</v>
      </c>
      <c r="W673" s="156"/>
      <c r="X673" s="156" t="s">
        <v>383</v>
      </c>
      <c r="Y673" s="147"/>
      <c r="Z673" s="147"/>
      <c r="AA673" s="147"/>
      <c r="AB673" s="147"/>
      <c r="AC673" s="147"/>
      <c r="AD673" s="147"/>
      <c r="AE673" s="147"/>
      <c r="AF673" s="147" t="s">
        <v>384</v>
      </c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</row>
    <row r="674" spans="1:59" ht="22.5" outlineLevel="1" x14ac:dyDescent="0.2">
      <c r="A674" s="154"/>
      <c r="B674" s="155"/>
      <c r="C674" s="185" t="s">
        <v>1062</v>
      </c>
      <c r="D674" s="158"/>
      <c r="E674" s="159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47"/>
      <c r="Z674" s="147"/>
      <c r="AA674" s="147"/>
      <c r="AB674" s="147"/>
      <c r="AC674" s="147"/>
      <c r="AD674" s="147"/>
      <c r="AE674" s="147"/>
      <c r="AF674" s="147" t="s">
        <v>386</v>
      </c>
      <c r="AG674" s="147">
        <v>0</v>
      </c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</row>
    <row r="675" spans="1:59" outlineLevel="1" x14ac:dyDescent="0.2">
      <c r="A675" s="154"/>
      <c r="B675" s="155"/>
      <c r="C675" s="185" t="s">
        <v>1063</v>
      </c>
      <c r="D675" s="158"/>
      <c r="E675" s="159">
        <v>97.983000000000004</v>
      </c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47"/>
      <c r="Z675" s="147"/>
      <c r="AA675" s="147"/>
      <c r="AB675" s="147"/>
      <c r="AC675" s="147"/>
      <c r="AD675" s="147"/>
      <c r="AE675" s="147"/>
      <c r="AF675" s="147" t="s">
        <v>386</v>
      </c>
      <c r="AG675" s="147">
        <v>0</v>
      </c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</row>
    <row r="676" spans="1:59" x14ac:dyDescent="0.2">
      <c r="A676" s="164" t="s">
        <v>376</v>
      </c>
      <c r="B676" s="165" t="s">
        <v>279</v>
      </c>
      <c r="C676" s="183" t="s">
        <v>280</v>
      </c>
      <c r="D676" s="166"/>
      <c r="E676" s="167"/>
      <c r="F676" s="168"/>
      <c r="G676" s="169">
        <f>SUMIF(AF677:AF694,"&lt;&gt;NOR",G677:G694)</f>
        <v>0</v>
      </c>
      <c r="H676" s="163"/>
      <c r="I676" s="163">
        <f>SUM(I677:I694)</f>
        <v>0</v>
      </c>
      <c r="J676" s="163"/>
      <c r="K676" s="163">
        <f>SUM(K677:K694)</f>
        <v>330448.37</v>
      </c>
      <c r="L676" s="163"/>
      <c r="M676" s="163">
        <f>SUM(M677:M694)</f>
        <v>0</v>
      </c>
      <c r="N676" s="163"/>
      <c r="O676" s="163">
        <f>SUM(O677:O694)</f>
        <v>0</v>
      </c>
      <c r="P676" s="163"/>
      <c r="Q676" s="163">
        <f>SUM(Q677:Q694)</f>
        <v>0</v>
      </c>
      <c r="R676" s="163"/>
      <c r="S676" s="163"/>
      <c r="T676" s="163"/>
      <c r="U676" s="163"/>
      <c r="V676" s="163">
        <f>SUM(V677:V694)</f>
        <v>0</v>
      </c>
      <c r="W676" s="163"/>
      <c r="X676" s="163"/>
      <c r="AF676" t="s">
        <v>377</v>
      </c>
    </row>
    <row r="677" spans="1:59" ht="33.75" outlineLevel="1" x14ac:dyDescent="0.2">
      <c r="A677" s="170">
        <v>134</v>
      </c>
      <c r="B677" s="171" t="s">
        <v>1070</v>
      </c>
      <c r="C677" s="184" t="s">
        <v>1071</v>
      </c>
      <c r="D677" s="172" t="s">
        <v>380</v>
      </c>
      <c r="E677" s="173">
        <v>1627.0229999999999</v>
      </c>
      <c r="F677" s="174"/>
      <c r="G677" s="175">
        <f>ROUND(E677*F677,2)</f>
        <v>0</v>
      </c>
      <c r="H677" s="157">
        <v>0</v>
      </c>
      <c r="I677" s="156">
        <f>ROUND(E677*H677,2)</f>
        <v>0</v>
      </c>
      <c r="J677" s="157">
        <v>61</v>
      </c>
      <c r="K677" s="156">
        <f>ROUND(E677*J677,2)</f>
        <v>99248.4</v>
      </c>
      <c r="L677" s="156">
        <v>15</v>
      </c>
      <c r="M677" s="156">
        <f>G677*(1+L677/100)</f>
        <v>0</v>
      </c>
      <c r="N677" s="156">
        <v>0</v>
      </c>
      <c r="O677" s="156">
        <f>ROUND(E677*N677,2)</f>
        <v>0</v>
      </c>
      <c r="P677" s="156">
        <v>0</v>
      </c>
      <c r="Q677" s="156">
        <f>ROUND(E677*P677,2)</f>
        <v>0</v>
      </c>
      <c r="R677" s="156"/>
      <c r="S677" s="156" t="s">
        <v>398</v>
      </c>
      <c r="T677" s="156" t="s">
        <v>399</v>
      </c>
      <c r="U677" s="156">
        <v>0</v>
      </c>
      <c r="V677" s="156">
        <f>ROUND(E677*U677,2)</f>
        <v>0</v>
      </c>
      <c r="W677" s="156"/>
      <c r="X677" s="156" t="s">
        <v>383</v>
      </c>
      <c r="Y677" s="147"/>
      <c r="Z677" s="147"/>
      <c r="AA677" s="147"/>
      <c r="AB677" s="147"/>
      <c r="AC677" s="147"/>
      <c r="AD677" s="147"/>
      <c r="AE677" s="147"/>
      <c r="AF677" s="147" t="s">
        <v>384</v>
      </c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</row>
    <row r="678" spans="1:59" ht="22.5" outlineLevel="1" x14ac:dyDescent="0.2">
      <c r="A678" s="154"/>
      <c r="B678" s="155"/>
      <c r="C678" s="185" t="s">
        <v>1062</v>
      </c>
      <c r="D678" s="158"/>
      <c r="E678" s="159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47"/>
      <c r="Z678" s="147"/>
      <c r="AA678" s="147"/>
      <c r="AB678" s="147"/>
      <c r="AC678" s="147"/>
      <c r="AD678" s="147"/>
      <c r="AE678" s="147"/>
      <c r="AF678" s="147" t="s">
        <v>386</v>
      </c>
      <c r="AG678" s="147">
        <v>0</v>
      </c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</row>
    <row r="679" spans="1:59" ht="22.5" outlineLevel="1" x14ac:dyDescent="0.2">
      <c r="A679" s="154"/>
      <c r="B679" s="155"/>
      <c r="C679" s="185" t="s">
        <v>1045</v>
      </c>
      <c r="D679" s="158"/>
      <c r="E679" s="159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47"/>
      <c r="Z679" s="147"/>
      <c r="AA679" s="147"/>
      <c r="AB679" s="147"/>
      <c r="AC679" s="147"/>
      <c r="AD679" s="147"/>
      <c r="AE679" s="147"/>
      <c r="AF679" s="147" t="s">
        <v>386</v>
      </c>
      <c r="AG679" s="147">
        <v>0</v>
      </c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</row>
    <row r="680" spans="1:59" outlineLevel="1" x14ac:dyDescent="0.2">
      <c r="A680" s="154"/>
      <c r="B680" s="155"/>
      <c r="C680" s="185" t="s">
        <v>1046</v>
      </c>
      <c r="D680" s="158"/>
      <c r="E680" s="159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47"/>
      <c r="Z680" s="147"/>
      <c r="AA680" s="147"/>
      <c r="AB680" s="147"/>
      <c r="AC680" s="147"/>
      <c r="AD680" s="147"/>
      <c r="AE680" s="147"/>
      <c r="AF680" s="147" t="s">
        <v>386</v>
      </c>
      <c r="AG680" s="147">
        <v>0</v>
      </c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</row>
    <row r="681" spans="1:59" outlineLevel="1" x14ac:dyDescent="0.2">
      <c r="A681" s="154"/>
      <c r="B681" s="155"/>
      <c r="C681" s="185" t="s">
        <v>1047</v>
      </c>
      <c r="D681" s="158"/>
      <c r="E681" s="159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47"/>
      <c r="Z681" s="147"/>
      <c r="AA681" s="147"/>
      <c r="AB681" s="147"/>
      <c r="AC681" s="147"/>
      <c r="AD681" s="147"/>
      <c r="AE681" s="147"/>
      <c r="AF681" s="147" t="s">
        <v>386</v>
      </c>
      <c r="AG681" s="147">
        <v>0</v>
      </c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</row>
    <row r="682" spans="1:59" outlineLevel="1" x14ac:dyDescent="0.2">
      <c r="A682" s="154"/>
      <c r="B682" s="155"/>
      <c r="C682" s="185" t="s">
        <v>1072</v>
      </c>
      <c r="D682" s="158"/>
      <c r="E682" s="159">
        <v>1627.0229999999999</v>
      </c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47"/>
      <c r="Z682" s="147"/>
      <c r="AA682" s="147"/>
      <c r="AB682" s="147"/>
      <c r="AC682" s="147"/>
      <c r="AD682" s="147"/>
      <c r="AE682" s="147"/>
      <c r="AF682" s="147" t="s">
        <v>386</v>
      </c>
      <c r="AG682" s="147">
        <v>0</v>
      </c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</row>
    <row r="683" spans="1:59" ht="22.5" outlineLevel="1" x14ac:dyDescent="0.2">
      <c r="A683" s="170">
        <v>135</v>
      </c>
      <c r="B683" s="171" t="s">
        <v>1073</v>
      </c>
      <c r="C683" s="184" t="s">
        <v>1074</v>
      </c>
      <c r="D683" s="172" t="s">
        <v>380</v>
      </c>
      <c r="E683" s="173">
        <v>195242.76</v>
      </c>
      <c r="F683" s="174"/>
      <c r="G683" s="175">
        <f>ROUND(E683*F683,2)</f>
        <v>0</v>
      </c>
      <c r="H683" s="157">
        <v>0</v>
      </c>
      <c r="I683" s="156">
        <f>ROUND(E683*H683,2)</f>
        <v>0</v>
      </c>
      <c r="J683" s="157">
        <v>0.88</v>
      </c>
      <c r="K683" s="156">
        <f>ROUND(E683*J683,2)</f>
        <v>171813.63</v>
      </c>
      <c r="L683" s="156">
        <v>15</v>
      </c>
      <c r="M683" s="156">
        <f>G683*(1+L683/100)</f>
        <v>0</v>
      </c>
      <c r="N683" s="156">
        <v>0</v>
      </c>
      <c r="O683" s="156">
        <f>ROUND(E683*N683,2)</f>
        <v>0</v>
      </c>
      <c r="P683" s="156">
        <v>0</v>
      </c>
      <c r="Q683" s="156">
        <f>ROUND(E683*P683,2)</f>
        <v>0</v>
      </c>
      <c r="R683" s="156"/>
      <c r="S683" s="156" t="s">
        <v>398</v>
      </c>
      <c r="T683" s="156" t="s">
        <v>399</v>
      </c>
      <c r="U683" s="156">
        <v>0</v>
      </c>
      <c r="V683" s="156">
        <f>ROUND(E683*U683,2)</f>
        <v>0</v>
      </c>
      <c r="W683" s="156"/>
      <c r="X683" s="156" t="s">
        <v>383</v>
      </c>
      <c r="Y683" s="147"/>
      <c r="Z683" s="147"/>
      <c r="AA683" s="147"/>
      <c r="AB683" s="147"/>
      <c r="AC683" s="147"/>
      <c r="AD683" s="147"/>
      <c r="AE683" s="147"/>
      <c r="AF683" s="147" t="s">
        <v>384</v>
      </c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</row>
    <row r="684" spans="1:59" ht="22.5" outlineLevel="1" x14ac:dyDescent="0.2">
      <c r="A684" s="154"/>
      <c r="B684" s="155"/>
      <c r="C684" s="185" t="s">
        <v>1075</v>
      </c>
      <c r="D684" s="158"/>
      <c r="E684" s="159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47"/>
      <c r="Z684" s="147"/>
      <c r="AA684" s="147"/>
      <c r="AB684" s="147"/>
      <c r="AC684" s="147"/>
      <c r="AD684" s="147"/>
      <c r="AE684" s="147"/>
      <c r="AF684" s="147" t="s">
        <v>386</v>
      </c>
      <c r="AG684" s="147">
        <v>0</v>
      </c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</row>
    <row r="685" spans="1:59" ht="22.5" outlineLevel="1" x14ac:dyDescent="0.2">
      <c r="A685" s="154"/>
      <c r="B685" s="155"/>
      <c r="C685" s="185" t="s">
        <v>1076</v>
      </c>
      <c r="D685" s="158"/>
      <c r="E685" s="159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47"/>
      <c r="Z685" s="147"/>
      <c r="AA685" s="147"/>
      <c r="AB685" s="147"/>
      <c r="AC685" s="147"/>
      <c r="AD685" s="147"/>
      <c r="AE685" s="147"/>
      <c r="AF685" s="147" t="s">
        <v>386</v>
      </c>
      <c r="AG685" s="147">
        <v>0</v>
      </c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</row>
    <row r="686" spans="1:59" outlineLevel="1" x14ac:dyDescent="0.2">
      <c r="A686" s="154"/>
      <c r="B686" s="155"/>
      <c r="C686" s="185" t="s">
        <v>1077</v>
      </c>
      <c r="D686" s="158"/>
      <c r="E686" s="159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47"/>
      <c r="Z686" s="147"/>
      <c r="AA686" s="147"/>
      <c r="AB686" s="147"/>
      <c r="AC686" s="147"/>
      <c r="AD686" s="147"/>
      <c r="AE686" s="147"/>
      <c r="AF686" s="147" t="s">
        <v>386</v>
      </c>
      <c r="AG686" s="147">
        <v>0</v>
      </c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</row>
    <row r="687" spans="1:59" outlineLevel="1" x14ac:dyDescent="0.2">
      <c r="A687" s="154"/>
      <c r="B687" s="155"/>
      <c r="C687" s="185" t="s">
        <v>1078</v>
      </c>
      <c r="D687" s="158"/>
      <c r="E687" s="159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47"/>
      <c r="Z687" s="147"/>
      <c r="AA687" s="147"/>
      <c r="AB687" s="147"/>
      <c r="AC687" s="147"/>
      <c r="AD687" s="147"/>
      <c r="AE687" s="147"/>
      <c r="AF687" s="147" t="s">
        <v>386</v>
      </c>
      <c r="AG687" s="147">
        <v>0</v>
      </c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</row>
    <row r="688" spans="1:59" outlineLevel="1" x14ac:dyDescent="0.2">
      <c r="A688" s="154"/>
      <c r="B688" s="155"/>
      <c r="C688" s="185" t="s">
        <v>1079</v>
      </c>
      <c r="D688" s="158"/>
      <c r="E688" s="159">
        <v>195242.76</v>
      </c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47"/>
      <c r="Z688" s="147"/>
      <c r="AA688" s="147"/>
      <c r="AB688" s="147"/>
      <c r="AC688" s="147"/>
      <c r="AD688" s="147"/>
      <c r="AE688" s="147"/>
      <c r="AF688" s="147" t="s">
        <v>386</v>
      </c>
      <c r="AG688" s="147">
        <v>0</v>
      </c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</row>
    <row r="689" spans="1:59" ht="33.75" outlineLevel="1" x14ac:dyDescent="0.2">
      <c r="A689" s="170">
        <v>136</v>
      </c>
      <c r="B689" s="171" t="s">
        <v>1080</v>
      </c>
      <c r="C689" s="184" t="s">
        <v>1081</v>
      </c>
      <c r="D689" s="172" t="s">
        <v>380</v>
      </c>
      <c r="E689" s="173">
        <v>1627.0229999999999</v>
      </c>
      <c r="F689" s="174"/>
      <c r="G689" s="175">
        <f>ROUND(E689*F689,2)</f>
        <v>0</v>
      </c>
      <c r="H689" s="157">
        <v>0</v>
      </c>
      <c r="I689" s="156">
        <f>ROUND(E689*H689,2)</f>
        <v>0</v>
      </c>
      <c r="J689" s="157">
        <v>36.5</v>
      </c>
      <c r="K689" s="156">
        <f>ROUND(E689*J689,2)</f>
        <v>59386.34</v>
      </c>
      <c r="L689" s="156">
        <v>15</v>
      </c>
      <c r="M689" s="156">
        <f>G689*(1+L689/100)</f>
        <v>0</v>
      </c>
      <c r="N689" s="156">
        <v>0</v>
      </c>
      <c r="O689" s="156">
        <f>ROUND(E689*N689,2)</f>
        <v>0</v>
      </c>
      <c r="P689" s="156">
        <v>0</v>
      </c>
      <c r="Q689" s="156">
        <f>ROUND(E689*P689,2)</f>
        <v>0</v>
      </c>
      <c r="R689" s="156"/>
      <c r="S689" s="156" t="s">
        <v>398</v>
      </c>
      <c r="T689" s="156" t="s">
        <v>399</v>
      </c>
      <c r="U689" s="156">
        <v>0</v>
      </c>
      <c r="V689" s="156">
        <f>ROUND(E689*U689,2)</f>
        <v>0</v>
      </c>
      <c r="W689" s="156"/>
      <c r="X689" s="156" t="s">
        <v>383</v>
      </c>
      <c r="Y689" s="147"/>
      <c r="Z689" s="147"/>
      <c r="AA689" s="147"/>
      <c r="AB689" s="147"/>
      <c r="AC689" s="147"/>
      <c r="AD689" s="147"/>
      <c r="AE689" s="147"/>
      <c r="AF689" s="147" t="s">
        <v>384</v>
      </c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</row>
    <row r="690" spans="1:59" ht="22.5" outlineLevel="1" x14ac:dyDescent="0.2">
      <c r="A690" s="154"/>
      <c r="B690" s="155"/>
      <c r="C690" s="185" t="s">
        <v>1062</v>
      </c>
      <c r="D690" s="158"/>
      <c r="E690" s="159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47"/>
      <c r="Z690" s="147"/>
      <c r="AA690" s="147"/>
      <c r="AB690" s="147"/>
      <c r="AC690" s="147"/>
      <c r="AD690" s="147"/>
      <c r="AE690" s="147"/>
      <c r="AF690" s="147" t="s">
        <v>386</v>
      </c>
      <c r="AG690" s="147">
        <v>0</v>
      </c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</row>
    <row r="691" spans="1:59" ht="22.5" outlineLevel="1" x14ac:dyDescent="0.2">
      <c r="A691" s="154"/>
      <c r="B691" s="155"/>
      <c r="C691" s="185" t="s">
        <v>1045</v>
      </c>
      <c r="D691" s="158"/>
      <c r="E691" s="159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47"/>
      <c r="Z691" s="147"/>
      <c r="AA691" s="147"/>
      <c r="AB691" s="147"/>
      <c r="AC691" s="147"/>
      <c r="AD691" s="147"/>
      <c r="AE691" s="147"/>
      <c r="AF691" s="147" t="s">
        <v>386</v>
      </c>
      <c r="AG691" s="147">
        <v>0</v>
      </c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</row>
    <row r="692" spans="1:59" outlineLevel="1" x14ac:dyDescent="0.2">
      <c r="A692" s="154"/>
      <c r="B692" s="155"/>
      <c r="C692" s="185" t="s">
        <v>1046</v>
      </c>
      <c r="D692" s="158"/>
      <c r="E692" s="159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47"/>
      <c r="Z692" s="147"/>
      <c r="AA692" s="147"/>
      <c r="AB692" s="147"/>
      <c r="AC692" s="147"/>
      <c r="AD692" s="147"/>
      <c r="AE692" s="147"/>
      <c r="AF692" s="147" t="s">
        <v>386</v>
      </c>
      <c r="AG692" s="147">
        <v>0</v>
      </c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</row>
    <row r="693" spans="1:59" outlineLevel="1" x14ac:dyDescent="0.2">
      <c r="A693" s="154"/>
      <c r="B693" s="155"/>
      <c r="C693" s="185" t="s">
        <v>1047</v>
      </c>
      <c r="D693" s="158"/>
      <c r="E693" s="159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47"/>
      <c r="Z693" s="147"/>
      <c r="AA693" s="147"/>
      <c r="AB693" s="147"/>
      <c r="AC693" s="147"/>
      <c r="AD693" s="147"/>
      <c r="AE693" s="147"/>
      <c r="AF693" s="147" t="s">
        <v>386</v>
      </c>
      <c r="AG693" s="147">
        <v>0</v>
      </c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</row>
    <row r="694" spans="1:59" outlineLevel="1" x14ac:dyDescent="0.2">
      <c r="A694" s="154"/>
      <c r="B694" s="155"/>
      <c r="C694" s="185" t="s">
        <v>1072</v>
      </c>
      <c r="D694" s="158"/>
      <c r="E694" s="159">
        <v>1627.0229999999999</v>
      </c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47"/>
      <c r="Z694" s="147"/>
      <c r="AA694" s="147"/>
      <c r="AB694" s="147"/>
      <c r="AC694" s="147"/>
      <c r="AD694" s="147"/>
      <c r="AE694" s="147"/>
      <c r="AF694" s="147" t="s">
        <v>386</v>
      </c>
      <c r="AG694" s="147">
        <v>0</v>
      </c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</row>
    <row r="695" spans="1:59" x14ac:dyDescent="0.2">
      <c r="A695" s="164" t="s">
        <v>376</v>
      </c>
      <c r="B695" s="165" t="s">
        <v>283</v>
      </c>
      <c r="C695" s="183" t="s">
        <v>284</v>
      </c>
      <c r="D695" s="166"/>
      <c r="E695" s="167"/>
      <c r="F695" s="168"/>
      <c r="G695" s="169">
        <f>SUMIF(AF696:AF696,"&lt;&gt;NOR",G696:G696)</f>
        <v>0</v>
      </c>
      <c r="H695" s="163"/>
      <c r="I695" s="163">
        <f>SUM(I696:I696)</f>
        <v>0</v>
      </c>
      <c r="J695" s="163"/>
      <c r="K695" s="163">
        <f>SUM(K696:K696)</f>
        <v>150000</v>
      </c>
      <c r="L695" s="163"/>
      <c r="M695" s="163">
        <f>SUM(M696:M696)</f>
        <v>0</v>
      </c>
      <c r="N695" s="163"/>
      <c r="O695" s="163">
        <f>SUM(O696:O696)</f>
        <v>0</v>
      </c>
      <c r="P695" s="163"/>
      <c r="Q695" s="163">
        <f>SUM(Q696:Q696)</f>
        <v>0</v>
      </c>
      <c r="R695" s="163"/>
      <c r="S695" s="163"/>
      <c r="T695" s="163"/>
      <c r="U695" s="163"/>
      <c r="V695" s="163">
        <f>SUM(V696:V696)</f>
        <v>0</v>
      </c>
      <c r="W695" s="163"/>
      <c r="X695" s="163"/>
      <c r="AF695" t="s">
        <v>377</v>
      </c>
    </row>
    <row r="696" spans="1:59" ht="22.5" outlineLevel="1" x14ac:dyDescent="0.2">
      <c r="A696" s="176">
        <v>137</v>
      </c>
      <c r="B696" s="177" t="s">
        <v>1082</v>
      </c>
      <c r="C696" s="186" t="s">
        <v>1083</v>
      </c>
      <c r="D696" s="178" t="s">
        <v>484</v>
      </c>
      <c r="E696" s="179">
        <v>1</v>
      </c>
      <c r="F696" s="174"/>
      <c r="G696" s="181">
        <f>ROUND(E696*F696,2)</f>
        <v>0</v>
      </c>
      <c r="H696" s="157">
        <v>0</v>
      </c>
      <c r="I696" s="156">
        <f>ROUND(E696*H696,2)</f>
        <v>0</v>
      </c>
      <c r="J696" s="157">
        <v>150000</v>
      </c>
      <c r="K696" s="156">
        <f>ROUND(E696*J696,2)</f>
        <v>150000</v>
      </c>
      <c r="L696" s="156">
        <v>15</v>
      </c>
      <c r="M696" s="156">
        <f>G696*(1+L696/100)</f>
        <v>0</v>
      </c>
      <c r="N696" s="156">
        <v>0</v>
      </c>
      <c r="O696" s="156">
        <f>ROUND(E696*N696,2)</f>
        <v>0</v>
      </c>
      <c r="P696" s="156">
        <v>0</v>
      </c>
      <c r="Q696" s="156">
        <f>ROUND(E696*P696,2)</f>
        <v>0</v>
      </c>
      <c r="R696" s="156"/>
      <c r="S696" s="156" t="s">
        <v>485</v>
      </c>
      <c r="T696" s="156" t="s">
        <v>382</v>
      </c>
      <c r="U696" s="156">
        <v>0</v>
      </c>
      <c r="V696" s="156">
        <f>ROUND(E696*U696,2)</f>
        <v>0</v>
      </c>
      <c r="W696" s="156"/>
      <c r="X696" s="156" t="s">
        <v>383</v>
      </c>
      <c r="Y696" s="147"/>
      <c r="Z696" s="147"/>
      <c r="AA696" s="147"/>
      <c r="AB696" s="147"/>
      <c r="AC696" s="147"/>
      <c r="AD696" s="147"/>
      <c r="AE696" s="147"/>
      <c r="AF696" s="147" t="s">
        <v>486</v>
      </c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</row>
    <row r="697" spans="1:59" ht="25.5" x14ac:dyDescent="0.2">
      <c r="A697" s="164" t="s">
        <v>376</v>
      </c>
      <c r="B697" s="165" t="s">
        <v>270</v>
      </c>
      <c r="C697" s="183" t="s">
        <v>271</v>
      </c>
      <c r="D697" s="166"/>
      <c r="E697" s="167"/>
      <c r="F697" s="168"/>
      <c r="G697" s="169">
        <f>SUMIF(AF698:AF707,"&lt;&gt;NOR",G698:G707)</f>
        <v>0</v>
      </c>
      <c r="H697" s="163"/>
      <c r="I697" s="163">
        <f>SUM(I698:I707)</f>
        <v>103171.56</v>
      </c>
      <c r="J697" s="163"/>
      <c r="K697" s="163">
        <f>SUM(K698:K707)</f>
        <v>32492.989999999998</v>
      </c>
      <c r="L697" s="163"/>
      <c r="M697" s="163">
        <f>SUM(M698:M707)</f>
        <v>0</v>
      </c>
      <c r="N697" s="163"/>
      <c r="O697" s="163">
        <f>SUM(O698:O707)</f>
        <v>0.28000000000000003</v>
      </c>
      <c r="P697" s="163"/>
      <c r="Q697" s="163">
        <f>SUM(Q698:Q707)</f>
        <v>0</v>
      </c>
      <c r="R697" s="163"/>
      <c r="S697" s="163"/>
      <c r="T697" s="163"/>
      <c r="U697" s="163"/>
      <c r="V697" s="163">
        <f>SUM(V698:V707)</f>
        <v>0</v>
      </c>
      <c r="W697" s="163"/>
      <c r="X697" s="163"/>
      <c r="AF697" t="s">
        <v>377</v>
      </c>
    </row>
    <row r="698" spans="1:59" ht="22.5" outlineLevel="1" x14ac:dyDescent="0.2">
      <c r="A698" s="170">
        <v>138</v>
      </c>
      <c r="B698" s="171" t="s">
        <v>1084</v>
      </c>
      <c r="C698" s="184" t="s">
        <v>1085</v>
      </c>
      <c r="D698" s="172" t="s">
        <v>397</v>
      </c>
      <c r="E698" s="173">
        <v>131.62</v>
      </c>
      <c r="F698" s="174"/>
      <c r="G698" s="175">
        <f>ROUND(E698*F698,2)</f>
        <v>0</v>
      </c>
      <c r="H698" s="157">
        <v>0</v>
      </c>
      <c r="I698" s="156">
        <f>ROUND(E698*H698,2)</f>
        <v>0</v>
      </c>
      <c r="J698" s="157">
        <v>113</v>
      </c>
      <c r="K698" s="156">
        <f>ROUND(E698*J698,2)</f>
        <v>14873.06</v>
      </c>
      <c r="L698" s="156">
        <v>15</v>
      </c>
      <c r="M698" s="156">
        <f>G698*(1+L698/100)</f>
        <v>0</v>
      </c>
      <c r="N698" s="156">
        <v>3.0000000000000001E-5</v>
      </c>
      <c r="O698" s="156">
        <f>ROUND(E698*N698,2)</f>
        <v>0</v>
      </c>
      <c r="P698" s="156">
        <v>0</v>
      </c>
      <c r="Q698" s="156">
        <f>ROUND(E698*P698,2)</f>
        <v>0</v>
      </c>
      <c r="R698" s="156"/>
      <c r="S698" s="156" t="s">
        <v>398</v>
      </c>
      <c r="T698" s="156" t="s">
        <v>399</v>
      </c>
      <c r="U698" s="156">
        <v>0</v>
      </c>
      <c r="V698" s="156">
        <f>ROUND(E698*U698,2)</f>
        <v>0</v>
      </c>
      <c r="W698" s="156"/>
      <c r="X698" s="156" t="s">
        <v>383</v>
      </c>
      <c r="Y698" s="147"/>
      <c r="Z698" s="147"/>
      <c r="AA698" s="147"/>
      <c r="AB698" s="147"/>
      <c r="AC698" s="147"/>
      <c r="AD698" s="147"/>
      <c r="AE698" s="147"/>
      <c r="AF698" s="147" t="s">
        <v>384</v>
      </c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</row>
    <row r="699" spans="1:59" ht="22.5" outlineLevel="1" x14ac:dyDescent="0.2">
      <c r="A699" s="154"/>
      <c r="B699" s="155"/>
      <c r="C699" s="185" t="s">
        <v>1086</v>
      </c>
      <c r="D699" s="158"/>
      <c r="E699" s="159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47"/>
      <c r="Z699" s="147"/>
      <c r="AA699" s="147"/>
      <c r="AB699" s="147"/>
      <c r="AC699" s="147"/>
      <c r="AD699" s="147"/>
      <c r="AE699" s="147"/>
      <c r="AF699" s="147" t="s">
        <v>386</v>
      </c>
      <c r="AG699" s="147">
        <v>0</v>
      </c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</row>
    <row r="700" spans="1:59" outlineLevel="1" x14ac:dyDescent="0.2">
      <c r="A700" s="154"/>
      <c r="B700" s="155"/>
      <c r="C700" s="185" t="s">
        <v>1087</v>
      </c>
      <c r="D700" s="158"/>
      <c r="E700" s="159">
        <v>131.62</v>
      </c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47"/>
      <c r="Z700" s="147"/>
      <c r="AA700" s="147"/>
      <c r="AB700" s="147"/>
      <c r="AC700" s="147"/>
      <c r="AD700" s="147"/>
      <c r="AE700" s="147"/>
      <c r="AF700" s="147" t="s">
        <v>386</v>
      </c>
      <c r="AG700" s="147">
        <v>0</v>
      </c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</row>
    <row r="701" spans="1:59" ht="22.5" outlineLevel="1" x14ac:dyDescent="0.2">
      <c r="A701" s="170">
        <v>139</v>
      </c>
      <c r="B701" s="171" t="s">
        <v>1088</v>
      </c>
      <c r="C701" s="184" t="s">
        <v>1089</v>
      </c>
      <c r="D701" s="172" t="s">
        <v>397</v>
      </c>
      <c r="E701" s="173">
        <v>138.20099999999999</v>
      </c>
      <c r="F701" s="174"/>
      <c r="G701" s="175">
        <f>ROUND(E701*F701,2)</f>
        <v>0</v>
      </c>
      <c r="H701" s="157">
        <v>270</v>
      </c>
      <c r="I701" s="156">
        <f>ROUND(E701*H701,2)</f>
        <v>37314.269999999997</v>
      </c>
      <c r="J701" s="157">
        <v>0</v>
      </c>
      <c r="K701" s="156">
        <f>ROUND(E701*J701,2)</f>
        <v>0</v>
      </c>
      <c r="L701" s="156">
        <v>15</v>
      </c>
      <c r="M701" s="156">
        <f>G701*(1+L701/100)</f>
        <v>0</v>
      </c>
      <c r="N701" s="156">
        <v>6.8000000000000005E-4</v>
      </c>
      <c r="O701" s="156">
        <f>ROUND(E701*N701,2)</f>
        <v>0.09</v>
      </c>
      <c r="P701" s="156">
        <v>0</v>
      </c>
      <c r="Q701" s="156">
        <f>ROUND(E701*P701,2)</f>
        <v>0</v>
      </c>
      <c r="R701" s="156"/>
      <c r="S701" s="156" t="s">
        <v>398</v>
      </c>
      <c r="T701" s="156" t="s">
        <v>399</v>
      </c>
      <c r="U701" s="156">
        <v>0</v>
      </c>
      <c r="V701" s="156">
        <f>ROUND(E701*U701,2)</f>
        <v>0</v>
      </c>
      <c r="W701" s="156"/>
      <c r="X701" s="156" t="s">
        <v>407</v>
      </c>
      <c r="Y701" s="147"/>
      <c r="Z701" s="147"/>
      <c r="AA701" s="147"/>
      <c r="AB701" s="147"/>
      <c r="AC701" s="147"/>
      <c r="AD701" s="147"/>
      <c r="AE701" s="147"/>
      <c r="AF701" s="147" t="s">
        <v>408</v>
      </c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</row>
    <row r="702" spans="1:59" outlineLevel="1" x14ac:dyDescent="0.2">
      <c r="A702" s="154"/>
      <c r="B702" s="155"/>
      <c r="C702" s="185" t="s">
        <v>1090</v>
      </c>
      <c r="D702" s="158"/>
      <c r="E702" s="159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47"/>
      <c r="Z702" s="147"/>
      <c r="AA702" s="147"/>
      <c r="AB702" s="147"/>
      <c r="AC702" s="147"/>
      <c r="AD702" s="147"/>
      <c r="AE702" s="147"/>
      <c r="AF702" s="147" t="s">
        <v>386</v>
      </c>
      <c r="AG702" s="147">
        <v>0</v>
      </c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</row>
    <row r="703" spans="1:59" outlineLevel="1" x14ac:dyDescent="0.2">
      <c r="A703" s="154"/>
      <c r="B703" s="155"/>
      <c r="C703" s="185" t="s">
        <v>1091</v>
      </c>
      <c r="D703" s="158"/>
      <c r="E703" s="159">
        <v>138.20099999999999</v>
      </c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47"/>
      <c r="Z703" s="147"/>
      <c r="AA703" s="147"/>
      <c r="AB703" s="147"/>
      <c r="AC703" s="147"/>
      <c r="AD703" s="147"/>
      <c r="AE703" s="147"/>
      <c r="AF703" s="147" t="s">
        <v>386</v>
      </c>
      <c r="AG703" s="147">
        <v>0</v>
      </c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</row>
    <row r="704" spans="1:59" outlineLevel="1" x14ac:dyDescent="0.2">
      <c r="A704" s="176">
        <v>140</v>
      </c>
      <c r="B704" s="177" t="s">
        <v>1092</v>
      </c>
      <c r="C704" s="186" t="s">
        <v>1093</v>
      </c>
      <c r="D704" s="178" t="s">
        <v>397</v>
      </c>
      <c r="E704" s="179">
        <v>362.55</v>
      </c>
      <c r="F704" s="174"/>
      <c r="G704" s="181">
        <f>ROUND(E704*F704,2)</f>
        <v>0</v>
      </c>
      <c r="H704" s="157">
        <v>0</v>
      </c>
      <c r="I704" s="156">
        <f>ROUND(E704*H704,2)</f>
        <v>0</v>
      </c>
      <c r="J704" s="157">
        <v>48.6</v>
      </c>
      <c r="K704" s="156">
        <f>ROUND(E704*J704,2)</f>
        <v>17619.93</v>
      </c>
      <c r="L704" s="156">
        <v>15</v>
      </c>
      <c r="M704" s="156">
        <f>G704*(1+L704/100)</f>
        <v>0</v>
      </c>
      <c r="N704" s="156">
        <v>0</v>
      </c>
      <c r="O704" s="156">
        <f>ROUND(E704*N704,2)</f>
        <v>0</v>
      </c>
      <c r="P704" s="156">
        <v>0</v>
      </c>
      <c r="Q704" s="156">
        <f>ROUND(E704*P704,2)</f>
        <v>0</v>
      </c>
      <c r="R704" s="156"/>
      <c r="S704" s="156" t="s">
        <v>398</v>
      </c>
      <c r="T704" s="156" t="s">
        <v>399</v>
      </c>
      <c r="U704" s="156">
        <v>0</v>
      </c>
      <c r="V704" s="156">
        <f>ROUND(E704*U704,2)</f>
        <v>0</v>
      </c>
      <c r="W704" s="156"/>
      <c r="X704" s="156" t="s">
        <v>383</v>
      </c>
      <c r="Y704" s="147"/>
      <c r="Z704" s="147"/>
      <c r="AA704" s="147"/>
      <c r="AB704" s="147"/>
      <c r="AC704" s="147"/>
      <c r="AD704" s="147"/>
      <c r="AE704" s="147"/>
      <c r="AF704" s="147" t="s">
        <v>384</v>
      </c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</row>
    <row r="705" spans="1:59" outlineLevel="1" x14ac:dyDescent="0.2">
      <c r="A705" s="170">
        <v>141</v>
      </c>
      <c r="B705" s="171" t="s">
        <v>1094</v>
      </c>
      <c r="C705" s="184" t="s">
        <v>1095</v>
      </c>
      <c r="D705" s="172" t="s">
        <v>397</v>
      </c>
      <c r="E705" s="173">
        <v>380.678</v>
      </c>
      <c r="F705" s="174"/>
      <c r="G705" s="175">
        <f>ROUND(E705*F705,2)</f>
        <v>0</v>
      </c>
      <c r="H705" s="157">
        <v>173</v>
      </c>
      <c r="I705" s="156">
        <f>ROUND(E705*H705,2)</f>
        <v>65857.289999999994</v>
      </c>
      <c r="J705" s="157">
        <v>0</v>
      </c>
      <c r="K705" s="156">
        <f>ROUND(E705*J705,2)</f>
        <v>0</v>
      </c>
      <c r="L705" s="156">
        <v>15</v>
      </c>
      <c r="M705" s="156">
        <f>G705*(1+L705/100)</f>
        <v>0</v>
      </c>
      <c r="N705" s="156">
        <v>5.0000000000000001E-4</v>
      </c>
      <c r="O705" s="156">
        <f>ROUND(E705*N705,2)</f>
        <v>0.19</v>
      </c>
      <c r="P705" s="156">
        <v>0</v>
      </c>
      <c r="Q705" s="156">
        <f>ROUND(E705*P705,2)</f>
        <v>0</v>
      </c>
      <c r="R705" s="156"/>
      <c r="S705" s="156" t="s">
        <v>398</v>
      </c>
      <c r="T705" s="156" t="s">
        <v>399</v>
      </c>
      <c r="U705" s="156">
        <v>0</v>
      </c>
      <c r="V705" s="156">
        <f>ROUND(E705*U705,2)</f>
        <v>0</v>
      </c>
      <c r="W705" s="156"/>
      <c r="X705" s="156" t="s">
        <v>407</v>
      </c>
      <c r="Y705" s="147"/>
      <c r="Z705" s="147"/>
      <c r="AA705" s="147"/>
      <c r="AB705" s="147"/>
      <c r="AC705" s="147"/>
      <c r="AD705" s="147"/>
      <c r="AE705" s="147"/>
      <c r="AF705" s="147" t="s">
        <v>408</v>
      </c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</row>
    <row r="706" spans="1:59" outlineLevel="1" x14ac:dyDescent="0.2">
      <c r="A706" s="154"/>
      <c r="B706" s="155"/>
      <c r="C706" s="185" t="s">
        <v>1096</v>
      </c>
      <c r="D706" s="158"/>
      <c r="E706" s="159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47"/>
      <c r="Z706" s="147"/>
      <c r="AA706" s="147"/>
      <c r="AB706" s="147"/>
      <c r="AC706" s="147"/>
      <c r="AD706" s="147"/>
      <c r="AE706" s="147"/>
      <c r="AF706" s="147" t="s">
        <v>386</v>
      </c>
      <c r="AG706" s="147">
        <v>0</v>
      </c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</row>
    <row r="707" spans="1:59" outlineLevel="1" x14ac:dyDescent="0.2">
      <c r="A707" s="154"/>
      <c r="B707" s="155"/>
      <c r="C707" s="185" t="s">
        <v>1097</v>
      </c>
      <c r="D707" s="158"/>
      <c r="E707" s="159">
        <v>380.678</v>
      </c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47"/>
      <c r="Z707" s="147"/>
      <c r="AA707" s="147"/>
      <c r="AB707" s="147"/>
      <c r="AC707" s="147"/>
      <c r="AD707" s="147"/>
      <c r="AE707" s="147"/>
      <c r="AF707" s="147" t="s">
        <v>386</v>
      </c>
      <c r="AG707" s="147">
        <v>0</v>
      </c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</row>
    <row r="708" spans="1:59" x14ac:dyDescent="0.2">
      <c r="A708" s="164" t="s">
        <v>376</v>
      </c>
      <c r="B708" s="165" t="s">
        <v>274</v>
      </c>
      <c r="C708" s="183" t="s">
        <v>275</v>
      </c>
      <c r="D708" s="166"/>
      <c r="E708" s="167"/>
      <c r="F708" s="168"/>
      <c r="G708" s="169">
        <f>SUMIF(AF709:AF773,"&lt;&gt;NOR",G709:G773)</f>
        <v>0</v>
      </c>
      <c r="H708" s="163"/>
      <c r="I708" s="163">
        <f>SUM(I709:I773)</f>
        <v>724630.53999999992</v>
      </c>
      <c r="J708" s="163"/>
      <c r="K708" s="163">
        <f>SUM(K709:K773)</f>
        <v>1183514.1000000001</v>
      </c>
      <c r="L708" s="163"/>
      <c r="M708" s="163">
        <f>SUM(M709:M773)</f>
        <v>0</v>
      </c>
      <c r="N708" s="163"/>
      <c r="O708" s="163">
        <f>SUM(O709:O773)</f>
        <v>601.53</v>
      </c>
      <c r="P708" s="163"/>
      <c r="Q708" s="163">
        <f>SUM(Q709:Q773)</f>
        <v>0</v>
      </c>
      <c r="R708" s="163"/>
      <c r="S708" s="163"/>
      <c r="T708" s="163"/>
      <c r="U708" s="163"/>
      <c r="V708" s="163">
        <f>SUM(V709:V773)</f>
        <v>61.6</v>
      </c>
      <c r="W708" s="163"/>
      <c r="X708" s="163"/>
      <c r="AF708" t="s">
        <v>377</v>
      </c>
    </row>
    <row r="709" spans="1:59" outlineLevel="1" x14ac:dyDescent="0.2">
      <c r="A709" s="170">
        <v>142</v>
      </c>
      <c r="B709" s="171" t="s">
        <v>1098</v>
      </c>
      <c r="C709" s="184" t="s">
        <v>1099</v>
      </c>
      <c r="D709" s="172" t="s">
        <v>406</v>
      </c>
      <c r="E709" s="173">
        <v>191.0608</v>
      </c>
      <c r="F709" s="174"/>
      <c r="G709" s="175">
        <f>ROUND(E709*F709,2)</f>
        <v>0</v>
      </c>
      <c r="H709" s="157">
        <v>2418.13</v>
      </c>
      <c r="I709" s="156">
        <f>ROUND(E709*H709,2)</f>
        <v>462009.85</v>
      </c>
      <c r="J709" s="157">
        <v>1286.8699999999999</v>
      </c>
      <c r="K709" s="156">
        <f>ROUND(E709*J709,2)</f>
        <v>245870.41</v>
      </c>
      <c r="L709" s="156">
        <v>15</v>
      </c>
      <c r="M709" s="156">
        <f>G709*(1+L709/100)</f>
        <v>0</v>
      </c>
      <c r="N709" s="156">
        <v>2.5249999999999999</v>
      </c>
      <c r="O709" s="156">
        <f>ROUND(E709*N709,2)</f>
        <v>482.43</v>
      </c>
      <c r="P709" s="156">
        <v>0</v>
      </c>
      <c r="Q709" s="156">
        <f>ROUND(E709*P709,2)</f>
        <v>0</v>
      </c>
      <c r="R709" s="156"/>
      <c r="S709" s="156" t="s">
        <v>381</v>
      </c>
      <c r="T709" s="156" t="s">
        <v>382</v>
      </c>
      <c r="U709" s="156">
        <v>0</v>
      </c>
      <c r="V709" s="156">
        <f>ROUND(E709*U709,2)</f>
        <v>0</v>
      </c>
      <c r="W709" s="156"/>
      <c r="X709" s="156" t="s">
        <v>383</v>
      </c>
      <c r="Y709" s="147"/>
      <c r="Z709" s="147"/>
      <c r="AA709" s="147"/>
      <c r="AB709" s="147"/>
      <c r="AC709" s="147"/>
      <c r="AD709" s="147"/>
      <c r="AE709" s="147"/>
      <c r="AF709" s="147" t="s">
        <v>384</v>
      </c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</row>
    <row r="710" spans="1:59" outlineLevel="1" x14ac:dyDescent="0.2">
      <c r="A710" s="154"/>
      <c r="B710" s="155"/>
      <c r="C710" s="249" t="s">
        <v>1100</v>
      </c>
      <c r="D710" s="250"/>
      <c r="E710" s="250"/>
      <c r="F710" s="250"/>
      <c r="G710" s="250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47"/>
      <c r="Z710" s="147"/>
      <c r="AA710" s="147"/>
      <c r="AB710" s="147"/>
      <c r="AC710" s="147"/>
      <c r="AD710" s="147"/>
      <c r="AE710" s="147"/>
      <c r="AF710" s="147" t="s">
        <v>655</v>
      </c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</row>
    <row r="711" spans="1:59" outlineLevel="1" x14ac:dyDescent="0.2">
      <c r="A711" s="154"/>
      <c r="B711" s="155"/>
      <c r="C711" s="185" t="s">
        <v>1101</v>
      </c>
      <c r="D711" s="158"/>
      <c r="E711" s="159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47"/>
      <c r="Z711" s="147"/>
      <c r="AA711" s="147"/>
      <c r="AB711" s="147"/>
      <c r="AC711" s="147"/>
      <c r="AD711" s="147"/>
      <c r="AE711" s="147"/>
      <c r="AF711" s="147" t="s">
        <v>386</v>
      </c>
      <c r="AG711" s="147">
        <v>0</v>
      </c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</row>
    <row r="712" spans="1:59" outlineLevel="1" x14ac:dyDescent="0.2">
      <c r="A712" s="154"/>
      <c r="B712" s="155"/>
      <c r="C712" s="185" t="s">
        <v>1102</v>
      </c>
      <c r="D712" s="158"/>
      <c r="E712" s="159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47"/>
      <c r="Z712" s="147"/>
      <c r="AA712" s="147"/>
      <c r="AB712" s="147"/>
      <c r="AC712" s="147"/>
      <c r="AD712" s="147"/>
      <c r="AE712" s="147"/>
      <c r="AF712" s="147" t="s">
        <v>386</v>
      </c>
      <c r="AG712" s="147">
        <v>0</v>
      </c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</row>
    <row r="713" spans="1:59" outlineLevel="1" x14ac:dyDescent="0.2">
      <c r="A713" s="154"/>
      <c r="B713" s="155"/>
      <c r="C713" s="185" t="s">
        <v>628</v>
      </c>
      <c r="D713" s="158"/>
      <c r="E713" s="159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47"/>
      <c r="Z713" s="147"/>
      <c r="AA713" s="147"/>
      <c r="AB713" s="147"/>
      <c r="AC713" s="147"/>
      <c r="AD713" s="147"/>
      <c r="AE713" s="147"/>
      <c r="AF713" s="147" t="s">
        <v>386</v>
      </c>
      <c r="AG713" s="147">
        <v>0</v>
      </c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</row>
    <row r="714" spans="1:59" ht="33.75" outlineLevel="1" x14ac:dyDescent="0.2">
      <c r="A714" s="154"/>
      <c r="B714" s="155"/>
      <c r="C714" s="185" t="s">
        <v>1103</v>
      </c>
      <c r="D714" s="158"/>
      <c r="E714" s="159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47"/>
      <c r="Z714" s="147"/>
      <c r="AA714" s="147"/>
      <c r="AB714" s="147"/>
      <c r="AC714" s="147"/>
      <c r="AD714" s="147"/>
      <c r="AE714" s="147"/>
      <c r="AF714" s="147" t="s">
        <v>386</v>
      </c>
      <c r="AG714" s="147">
        <v>0</v>
      </c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</row>
    <row r="715" spans="1:59" ht="33.75" outlineLevel="1" x14ac:dyDescent="0.2">
      <c r="A715" s="154"/>
      <c r="B715" s="155"/>
      <c r="C715" s="185" t="s">
        <v>1104</v>
      </c>
      <c r="D715" s="158"/>
      <c r="E715" s="159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47"/>
      <c r="Z715" s="147"/>
      <c r="AA715" s="147"/>
      <c r="AB715" s="147"/>
      <c r="AC715" s="147"/>
      <c r="AD715" s="147"/>
      <c r="AE715" s="147"/>
      <c r="AF715" s="147" t="s">
        <v>386</v>
      </c>
      <c r="AG715" s="147">
        <v>0</v>
      </c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</row>
    <row r="716" spans="1:59" outlineLevel="1" x14ac:dyDescent="0.2">
      <c r="A716" s="154"/>
      <c r="B716" s="155"/>
      <c r="C716" s="185" t="s">
        <v>1105</v>
      </c>
      <c r="D716" s="158"/>
      <c r="E716" s="159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47"/>
      <c r="Z716" s="147"/>
      <c r="AA716" s="147"/>
      <c r="AB716" s="147"/>
      <c r="AC716" s="147"/>
      <c r="AD716" s="147"/>
      <c r="AE716" s="147"/>
      <c r="AF716" s="147" t="s">
        <v>386</v>
      </c>
      <c r="AG716" s="147">
        <v>0</v>
      </c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</row>
    <row r="717" spans="1:59" outlineLevel="1" x14ac:dyDescent="0.2">
      <c r="A717" s="154"/>
      <c r="B717" s="155"/>
      <c r="C717" s="185" t="s">
        <v>1106</v>
      </c>
      <c r="D717" s="158"/>
      <c r="E717" s="159">
        <v>191.06</v>
      </c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47"/>
      <c r="Z717" s="147"/>
      <c r="AA717" s="147"/>
      <c r="AB717" s="147"/>
      <c r="AC717" s="147"/>
      <c r="AD717" s="147"/>
      <c r="AE717" s="147"/>
      <c r="AF717" s="147" t="s">
        <v>386</v>
      </c>
      <c r="AG717" s="147">
        <v>0</v>
      </c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</row>
    <row r="718" spans="1:59" ht="22.5" outlineLevel="1" x14ac:dyDescent="0.2">
      <c r="A718" s="170">
        <v>143</v>
      </c>
      <c r="B718" s="171" t="s">
        <v>1107</v>
      </c>
      <c r="C718" s="184" t="s">
        <v>1108</v>
      </c>
      <c r="D718" s="172" t="s">
        <v>406</v>
      </c>
      <c r="E718" s="173">
        <v>10.884</v>
      </c>
      <c r="F718" s="174"/>
      <c r="G718" s="175">
        <f>ROUND(E718*F718,2)</f>
        <v>0</v>
      </c>
      <c r="H718" s="157">
        <v>0</v>
      </c>
      <c r="I718" s="156">
        <f>ROUND(E718*H718,2)</f>
        <v>0</v>
      </c>
      <c r="J718" s="157">
        <v>3995</v>
      </c>
      <c r="K718" s="156">
        <f>ROUND(E718*J718,2)</f>
        <v>43481.58</v>
      </c>
      <c r="L718" s="156">
        <v>15</v>
      </c>
      <c r="M718" s="156">
        <f>G718*(1+L718/100)</f>
        <v>0</v>
      </c>
      <c r="N718" s="156">
        <v>2.5249999999999999</v>
      </c>
      <c r="O718" s="156">
        <f>ROUND(E718*N718,2)</f>
        <v>27.48</v>
      </c>
      <c r="P718" s="156">
        <v>0</v>
      </c>
      <c r="Q718" s="156">
        <f>ROUND(E718*P718,2)</f>
        <v>0</v>
      </c>
      <c r="R718" s="156"/>
      <c r="S718" s="156" t="s">
        <v>485</v>
      </c>
      <c r="T718" s="156" t="s">
        <v>382</v>
      </c>
      <c r="U718" s="156">
        <v>0</v>
      </c>
      <c r="V718" s="156">
        <f>ROUND(E718*U718,2)</f>
        <v>0</v>
      </c>
      <c r="W718" s="156"/>
      <c r="X718" s="156" t="s">
        <v>383</v>
      </c>
      <c r="Y718" s="147"/>
      <c r="Z718" s="147"/>
      <c r="AA718" s="147"/>
      <c r="AB718" s="147"/>
      <c r="AC718" s="147"/>
      <c r="AD718" s="147"/>
      <c r="AE718" s="147"/>
      <c r="AF718" s="147" t="s">
        <v>384</v>
      </c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</row>
    <row r="719" spans="1:59" outlineLevel="1" x14ac:dyDescent="0.2">
      <c r="A719" s="154"/>
      <c r="B719" s="155"/>
      <c r="C719" s="249" t="s">
        <v>1100</v>
      </c>
      <c r="D719" s="250"/>
      <c r="E719" s="250"/>
      <c r="F719" s="250"/>
      <c r="G719" s="250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47"/>
      <c r="Z719" s="147"/>
      <c r="AA719" s="147"/>
      <c r="AB719" s="147"/>
      <c r="AC719" s="147"/>
      <c r="AD719" s="147"/>
      <c r="AE719" s="147"/>
      <c r="AF719" s="147" t="s">
        <v>655</v>
      </c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</row>
    <row r="720" spans="1:59" outlineLevel="1" x14ac:dyDescent="0.2">
      <c r="A720" s="154"/>
      <c r="B720" s="155"/>
      <c r="C720" s="185" t="s">
        <v>1109</v>
      </c>
      <c r="D720" s="158"/>
      <c r="E720" s="159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47"/>
      <c r="Z720" s="147"/>
      <c r="AA720" s="147"/>
      <c r="AB720" s="147"/>
      <c r="AC720" s="147"/>
      <c r="AD720" s="147"/>
      <c r="AE720" s="147"/>
      <c r="AF720" s="147" t="s">
        <v>386</v>
      </c>
      <c r="AG720" s="147">
        <v>0</v>
      </c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</row>
    <row r="721" spans="1:59" outlineLevel="1" x14ac:dyDescent="0.2">
      <c r="A721" s="154"/>
      <c r="B721" s="155"/>
      <c r="C721" s="185" t="s">
        <v>1110</v>
      </c>
      <c r="D721" s="158"/>
      <c r="E721" s="159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47"/>
      <c r="Z721" s="147"/>
      <c r="AA721" s="147"/>
      <c r="AB721" s="147"/>
      <c r="AC721" s="147"/>
      <c r="AD721" s="147"/>
      <c r="AE721" s="147"/>
      <c r="AF721" s="147" t="s">
        <v>386</v>
      </c>
      <c r="AG721" s="147">
        <v>0</v>
      </c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</row>
    <row r="722" spans="1:59" outlineLevel="1" x14ac:dyDescent="0.2">
      <c r="A722" s="154"/>
      <c r="B722" s="155"/>
      <c r="C722" s="185" t="s">
        <v>1111</v>
      </c>
      <c r="D722" s="158"/>
      <c r="E722" s="159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47"/>
      <c r="Z722" s="147"/>
      <c r="AA722" s="147"/>
      <c r="AB722" s="147"/>
      <c r="AC722" s="147"/>
      <c r="AD722" s="147"/>
      <c r="AE722" s="147"/>
      <c r="AF722" s="147" t="s">
        <v>386</v>
      </c>
      <c r="AG722" s="147">
        <v>0</v>
      </c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</row>
    <row r="723" spans="1:59" outlineLevel="1" x14ac:dyDescent="0.2">
      <c r="A723" s="154"/>
      <c r="B723" s="155"/>
      <c r="C723" s="185" t="s">
        <v>1112</v>
      </c>
      <c r="D723" s="158"/>
      <c r="E723" s="159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47"/>
      <c r="Z723" s="147"/>
      <c r="AA723" s="147"/>
      <c r="AB723" s="147"/>
      <c r="AC723" s="147"/>
      <c r="AD723" s="147"/>
      <c r="AE723" s="147"/>
      <c r="AF723" s="147" t="s">
        <v>386</v>
      </c>
      <c r="AG723" s="147">
        <v>0</v>
      </c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</row>
    <row r="724" spans="1:59" outlineLevel="1" x14ac:dyDescent="0.2">
      <c r="A724" s="154"/>
      <c r="B724" s="155"/>
      <c r="C724" s="185" t="s">
        <v>1113</v>
      </c>
      <c r="D724" s="158"/>
      <c r="E724" s="159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47"/>
      <c r="Z724" s="147"/>
      <c r="AA724" s="147"/>
      <c r="AB724" s="147"/>
      <c r="AC724" s="147"/>
      <c r="AD724" s="147"/>
      <c r="AE724" s="147"/>
      <c r="AF724" s="147" t="s">
        <v>386</v>
      </c>
      <c r="AG724" s="147">
        <v>0</v>
      </c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</row>
    <row r="725" spans="1:59" outlineLevel="1" x14ac:dyDescent="0.2">
      <c r="A725" s="154"/>
      <c r="B725" s="155"/>
      <c r="C725" s="185" t="s">
        <v>1114</v>
      </c>
      <c r="D725" s="158"/>
      <c r="E725" s="159">
        <v>10.884</v>
      </c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47"/>
      <c r="Z725" s="147"/>
      <c r="AA725" s="147"/>
      <c r="AB725" s="147"/>
      <c r="AC725" s="147"/>
      <c r="AD725" s="147"/>
      <c r="AE725" s="147"/>
      <c r="AF725" s="147" t="s">
        <v>386</v>
      </c>
      <c r="AG725" s="147">
        <v>0</v>
      </c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</row>
    <row r="726" spans="1:59" outlineLevel="1" x14ac:dyDescent="0.2">
      <c r="A726" s="176">
        <v>144</v>
      </c>
      <c r="B726" s="177" t="s">
        <v>1115</v>
      </c>
      <c r="C726" s="186" t="s">
        <v>1116</v>
      </c>
      <c r="D726" s="178" t="s">
        <v>406</v>
      </c>
      <c r="E726" s="179">
        <v>191.0608</v>
      </c>
      <c r="F726" s="174"/>
      <c r="G726" s="181">
        <f>ROUND(E726*F726,2)</f>
        <v>0</v>
      </c>
      <c r="H726" s="157">
        <v>122.4</v>
      </c>
      <c r="I726" s="156">
        <f>ROUND(E726*H726,2)</f>
        <v>23385.84</v>
      </c>
      <c r="J726" s="157">
        <v>1266.5999999999999</v>
      </c>
      <c r="K726" s="156">
        <f>ROUND(E726*J726,2)</f>
        <v>241997.61</v>
      </c>
      <c r="L726" s="156">
        <v>15</v>
      </c>
      <c r="M726" s="156">
        <f>G726*(1+L726/100)</f>
        <v>0</v>
      </c>
      <c r="N726" s="156">
        <v>0.04</v>
      </c>
      <c r="O726" s="156">
        <f>ROUND(E726*N726,2)</f>
        <v>7.64</v>
      </c>
      <c r="P726" s="156">
        <v>0</v>
      </c>
      <c r="Q726" s="156">
        <f>ROUND(E726*P726,2)</f>
        <v>0</v>
      </c>
      <c r="R726" s="156"/>
      <c r="S726" s="156" t="s">
        <v>381</v>
      </c>
      <c r="T726" s="156" t="s">
        <v>382</v>
      </c>
      <c r="U726" s="156">
        <v>0</v>
      </c>
      <c r="V726" s="156">
        <f>ROUND(E726*U726,2)</f>
        <v>0</v>
      </c>
      <c r="W726" s="156"/>
      <c r="X726" s="156" t="s">
        <v>383</v>
      </c>
      <c r="Y726" s="147"/>
      <c r="Z726" s="147"/>
      <c r="AA726" s="147"/>
      <c r="AB726" s="147"/>
      <c r="AC726" s="147"/>
      <c r="AD726" s="147"/>
      <c r="AE726" s="147"/>
      <c r="AF726" s="147" t="s">
        <v>384</v>
      </c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</row>
    <row r="727" spans="1:59" outlineLevel="1" x14ac:dyDescent="0.2">
      <c r="A727" s="176">
        <v>145</v>
      </c>
      <c r="B727" s="177" t="s">
        <v>1117</v>
      </c>
      <c r="C727" s="186" t="s">
        <v>1118</v>
      </c>
      <c r="D727" s="178" t="s">
        <v>406</v>
      </c>
      <c r="E727" s="179">
        <v>10.884</v>
      </c>
      <c r="F727" s="174"/>
      <c r="G727" s="181">
        <f>ROUND(E727*F727,2)</f>
        <v>0</v>
      </c>
      <c r="H727" s="157">
        <v>61.2</v>
      </c>
      <c r="I727" s="156">
        <f>ROUND(E727*H727,2)</f>
        <v>666.1</v>
      </c>
      <c r="J727" s="157">
        <v>632.79999999999995</v>
      </c>
      <c r="K727" s="156">
        <f>ROUND(E727*J727,2)</f>
        <v>6887.4</v>
      </c>
      <c r="L727" s="156">
        <v>15</v>
      </c>
      <c r="M727" s="156">
        <f>G727*(1+L727/100)</f>
        <v>0</v>
      </c>
      <c r="N727" s="156">
        <v>0.02</v>
      </c>
      <c r="O727" s="156">
        <f>ROUND(E727*N727,2)</f>
        <v>0.22</v>
      </c>
      <c r="P727" s="156">
        <v>0</v>
      </c>
      <c r="Q727" s="156">
        <f>ROUND(E727*P727,2)</f>
        <v>0</v>
      </c>
      <c r="R727" s="156"/>
      <c r="S727" s="156" t="s">
        <v>381</v>
      </c>
      <c r="T727" s="156" t="s">
        <v>382</v>
      </c>
      <c r="U727" s="156">
        <v>0</v>
      </c>
      <c r="V727" s="156">
        <f>ROUND(E727*U727,2)</f>
        <v>0</v>
      </c>
      <c r="W727" s="156"/>
      <c r="X727" s="156" t="s">
        <v>383</v>
      </c>
      <c r="Y727" s="147"/>
      <c r="Z727" s="147"/>
      <c r="AA727" s="147"/>
      <c r="AB727" s="147"/>
      <c r="AC727" s="147"/>
      <c r="AD727" s="147"/>
      <c r="AE727" s="147"/>
      <c r="AF727" s="147" t="s">
        <v>384</v>
      </c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</row>
    <row r="728" spans="1:59" outlineLevel="1" x14ac:dyDescent="0.2">
      <c r="A728" s="176">
        <v>146</v>
      </c>
      <c r="B728" s="177" t="s">
        <v>1119</v>
      </c>
      <c r="C728" s="186" t="s">
        <v>1120</v>
      </c>
      <c r="D728" s="178" t="s">
        <v>406</v>
      </c>
      <c r="E728" s="179">
        <v>191.0608</v>
      </c>
      <c r="F728" s="174"/>
      <c r="G728" s="181">
        <f>ROUND(E728*F728,2)</f>
        <v>0</v>
      </c>
      <c r="H728" s="157">
        <v>0</v>
      </c>
      <c r="I728" s="156">
        <f>ROUND(E728*H728,2)</f>
        <v>0</v>
      </c>
      <c r="J728" s="157">
        <v>384.5</v>
      </c>
      <c r="K728" s="156">
        <f>ROUND(E728*J728,2)</f>
        <v>73462.880000000005</v>
      </c>
      <c r="L728" s="156">
        <v>15</v>
      </c>
      <c r="M728" s="156">
        <f>G728*(1+L728/100)</f>
        <v>0</v>
      </c>
      <c r="N728" s="156">
        <v>0</v>
      </c>
      <c r="O728" s="156">
        <f>ROUND(E728*N728,2)</f>
        <v>0</v>
      </c>
      <c r="P728" s="156">
        <v>0</v>
      </c>
      <c r="Q728" s="156">
        <f>ROUND(E728*P728,2)</f>
        <v>0</v>
      </c>
      <c r="R728" s="156"/>
      <c r="S728" s="156" t="s">
        <v>381</v>
      </c>
      <c r="T728" s="156" t="s">
        <v>382</v>
      </c>
      <c r="U728" s="156">
        <v>0</v>
      </c>
      <c r="V728" s="156">
        <f>ROUND(E728*U728,2)</f>
        <v>0</v>
      </c>
      <c r="W728" s="156"/>
      <c r="X728" s="156" t="s">
        <v>383</v>
      </c>
      <c r="Y728" s="147"/>
      <c r="Z728" s="147"/>
      <c r="AA728" s="147"/>
      <c r="AB728" s="147"/>
      <c r="AC728" s="147"/>
      <c r="AD728" s="147"/>
      <c r="AE728" s="147"/>
      <c r="AF728" s="147" t="s">
        <v>384</v>
      </c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</row>
    <row r="729" spans="1:59" outlineLevel="1" x14ac:dyDescent="0.2">
      <c r="A729" s="176">
        <v>147</v>
      </c>
      <c r="B729" s="177" t="s">
        <v>1121</v>
      </c>
      <c r="C729" s="186" t="s">
        <v>1122</v>
      </c>
      <c r="D729" s="178" t="s">
        <v>406</v>
      </c>
      <c r="E729" s="179">
        <v>10.884</v>
      </c>
      <c r="F729" s="174"/>
      <c r="G729" s="181">
        <f>ROUND(E729*F729,2)</f>
        <v>0</v>
      </c>
      <c r="H729" s="157">
        <v>0</v>
      </c>
      <c r="I729" s="156">
        <f>ROUND(E729*H729,2)</f>
        <v>0</v>
      </c>
      <c r="J729" s="157">
        <v>98.7</v>
      </c>
      <c r="K729" s="156">
        <f>ROUND(E729*J729,2)</f>
        <v>1074.25</v>
      </c>
      <c r="L729" s="156">
        <v>15</v>
      </c>
      <c r="M729" s="156">
        <f>G729*(1+L729/100)</f>
        <v>0</v>
      </c>
      <c r="N729" s="156">
        <v>0</v>
      </c>
      <c r="O729" s="156">
        <f>ROUND(E729*N729,2)</f>
        <v>0</v>
      </c>
      <c r="P729" s="156">
        <v>0</v>
      </c>
      <c r="Q729" s="156">
        <f>ROUND(E729*P729,2)</f>
        <v>0</v>
      </c>
      <c r="R729" s="156"/>
      <c r="S729" s="156" t="s">
        <v>381</v>
      </c>
      <c r="T729" s="156" t="s">
        <v>382</v>
      </c>
      <c r="U729" s="156">
        <v>0</v>
      </c>
      <c r="V729" s="156">
        <f>ROUND(E729*U729,2)</f>
        <v>0</v>
      </c>
      <c r="W729" s="156"/>
      <c r="X729" s="156" t="s">
        <v>383</v>
      </c>
      <c r="Y729" s="147"/>
      <c r="Z729" s="147"/>
      <c r="AA729" s="147"/>
      <c r="AB729" s="147"/>
      <c r="AC729" s="147"/>
      <c r="AD729" s="147"/>
      <c r="AE729" s="147"/>
      <c r="AF729" s="147" t="s">
        <v>384</v>
      </c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</row>
    <row r="730" spans="1:59" outlineLevel="1" x14ac:dyDescent="0.2">
      <c r="A730" s="170">
        <v>148</v>
      </c>
      <c r="B730" s="171" t="s">
        <v>1123</v>
      </c>
      <c r="C730" s="184" t="s">
        <v>1124</v>
      </c>
      <c r="D730" s="172" t="s">
        <v>380</v>
      </c>
      <c r="E730" s="173">
        <v>6.84</v>
      </c>
      <c r="F730" s="174"/>
      <c r="G730" s="175">
        <f>ROUND(E730*F730,2)</f>
        <v>0</v>
      </c>
      <c r="H730" s="157">
        <v>129.79</v>
      </c>
      <c r="I730" s="156">
        <f>ROUND(E730*H730,2)</f>
        <v>887.76</v>
      </c>
      <c r="J730" s="157">
        <v>185.71</v>
      </c>
      <c r="K730" s="156">
        <f>ROUND(E730*J730,2)</f>
        <v>1270.26</v>
      </c>
      <c r="L730" s="156">
        <v>15</v>
      </c>
      <c r="M730" s="156">
        <f>G730*(1+L730/100)</f>
        <v>0</v>
      </c>
      <c r="N730" s="156">
        <v>1.41E-2</v>
      </c>
      <c r="O730" s="156">
        <f>ROUND(E730*N730,2)</f>
        <v>0.1</v>
      </c>
      <c r="P730" s="156">
        <v>0</v>
      </c>
      <c r="Q730" s="156">
        <f>ROUND(E730*P730,2)</f>
        <v>0</v>
      </c>
      <c r="R730" s="156"/>
      <c r="S730" s="156" t="s">
        <v>381</v>
      </c>
      <c r="T730" s="156" t="s">
        <v>382</v>
      </c>
      <c r="U730" s="156">
        <v>0</v>
      </c>
      <c r="V730" s="156">
        <f>ROUND(E730*U730,2)</f>
        <v>0</v>
      </c>
      <c r="W730" s="156"/>
      <c r="X730" s="156" t="s">
        <v>383</v>
      </c>
      <c r="Y730" s="147"/>
      <c r="Z730" s="147"/>
      <c r="AA730" s="147"/>
      <c r="AB730" s="147"/>
      <c r="AC730" s="147"/>
      <c r="AD730" s="147"/>
      <c r="AE730" s="147"/>
      <c r="AF730" s="147" t="s">
        <v>384</v>
      </c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</row>
    <row r="731" spans="1:59" outlineLevel="1" x14ac:dyDescent="0.2">
      <c r="A731" s="154"/>
      <c r="B731" s="155"/>
      <c r="C731" s="185" t="s">
        <v>1125</v>
      </c>
      <c r="D731" s="158"/>
      <c r="E731" s="159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47"/>
      <c r="Z731" s="147"/>
      <c r="AA731" s="147"/>
      <c r="AB731" s="147"/>
      <c r="AC731" s="147"/>
      <c r="AD731" s="147"/>
      <c r="AE731" s="147"/>
      <c r="AF731" s="147" t="s">
        <v>386</v>
      </c>
      <c r="AG731" s="147">
        <v>0</v>
      </c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</row>
    <row r="732" spans="1:59" outlineLevel="1" x14ac:dyDescent="0.2">
      <c r="A732" s="154"/>
      <c r="B732" s="155"/>
      <c r="C732" s="185" t="s">
        <v>1110</v>
      </c>
      <c r="D732" s="158"/>
      <c r="E732" s="159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47"/>
      <c r="Z732" s="147"/>
      <c r="AA732" s="147"/>
      <c r="AB732" s="147"/>
      <c r="AC732" s="147"/>
      <c r="AD732" s="147"/>
      <c r="AE732" s="147"/>
      <c r="AF732" s="147" t="s">
        <v>386</v>
      </c>
      <c r="AG732" s="147">
        <v>0</v>
      </c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</row>
    <row r="733" spans="1:59" outlineLevel="1" x14ac:dyDescent="0.2">
      <c r="A733" s="154"/>
      <c r="B733" s="155"/>
      <c r="C733" s="185" t="s">
        <v>1126</v>
      </c>
      <c r="D733" s="158"/>
      <c r="E733" s="159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47"/>
      <c r="Z733" s="147"/>
      <c r="AA733" s="147"/>
      <c r="AB733" s="147"/>
      <c r="AC733" s="147"/>
      <c r="AD733" s="147"/>
      <c r="AE733" s="147"/>
      <c r="AF733" s="147" t="s">
        <v>386</v>
      </c>
      <c r="AG733" s="147">
        <v>0</v>
      </c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</row>
    <row r="734" spans="1:59" outlineLevel="1" x14ac:dyDescent="0.2">
      <c r="A734" s="154"/>
      <c r="B734" s="155"/>
      <c r="C734" s="185" t="s">
        <v>1127</v>
      </c>
      <c r="D734" s="158"/>
      <c r="E734" s="159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47"/>
      <c r="Z734" s="147"/>
      <c r="AA734" s="147"/>
      <c r="AB734" s="147"/>
      <c r="AC734" s="147"/>
      <c r="AD734" s="147"/>
      <c r="AE734" s="147"/>
      <c r="AF734" s="147" t="s">
        <v>386</v>
      </c>
      <c r="AG734" s="147">
        <v>0</v>
      </c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</row>
    <row r="735" spans="1:59" outlineLevel="1" x14ac:dyDescent="0.2">
      <c r="A735" s="154"/>
      <c r="B735" s="155"/>
      <c r="C735" s="185" t="s">
        <v>1128</v>
      </c>
      <c r="D735" s="158"/>
      <c r="E735" s="159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47"/>
      <c r="Z735" s="147"/>
      <c r="AA735" s="147"/>
      <c r="AB735" s="147"/>
      <c r="AC735" s="147"/>
      <c r="AD735" s="147"/>
      <c r="AE735" s="147"/>
      <c r="AF735" s="147" t="s">
        <v>386</v>
      </c>
      <c r="AG735" s="147">
        <v>0</v>
      </c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</row>
    <row r="736" spans="1:59" outlineLevel="1" x14ac:dyDescent="0.2">
      <c r="A736" s="154"/>
      <c r="B736" s="155"/>
      <c r="C736" s="185" t="s">
        <v>1129</v>
      </c>
      <c r="D736" s="158"/>
      <c r="E736" s="159">
        <v>6.84</v>
      </c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47"/>
      <c r="Z736" s="147"/>
      <c r="AA736" s="147"/>
      <c r="AB736" s="147"/>
      <c r="AC736" s="147"/>
      <c r="AD736" s="147"/>
      <c r="AE736" s="147"/>
      <c r="AF736" s="147" t="s">
        <v>386</v>
      </c>
      <c r="AG736" s="147">
        <v>0</v>
      </c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</row>
    <row r="737" spans="1:59" outlineLevel="1" x14ac:dyDescent="0.2">
      <c r="A737" s="176">
        <v>149</v>
      </c>
      <c r="B737" s="177" t="s">
        <v>1130</v>
      </c>
      <c r="C737" s="186" t="s">
        <v>1131</v>
      </c>
      <c r="D737" s="178" t="s">
        <v>380</v>
      </c>
      <c r="E737" s="179">
        <v>6.84</v>
      </c>
      <c r="F737" s="174"/>
      <c r="G737" s="181">
        <f>ROUND(E737*F737,2)</f>
        <v>0</v>
      </c>
      <c r="H737" s="157">
        <v>0</v>
      </c>
      <c r="I737" s="156">
        <f>ROUND(E737*H737,2)</f>
        <v>0</v>
      </c>
      <c r="J737" s="157">
        <v>101.5</v>
      </c>
      <c r="K737" s="156">
        <f>ROUND(E737*J737,2)</f>
        <v>694.26</v>
      </c>
      <c r="L737" s="156">
        <v>15</v>
      </c>
      <c r="M737" s="156">
        <f>G737*(1+L737/100)</f>
        <v>0</v>
      </c>
      <c r="N737" s="156">
        <v>0</v>
      </c>
      <c r="O737" s="156">
        <f>ROUND(E737*N737,2)</f>
        <v>0</v>
      </c>
      <c r="P737" s="156">
        <v>0</v>
      </c>
      <c r="Q737" s="156">
        <f>ROUND(E737*P737,2)</f>
        <v>0</v>
      </c>
      <c r="R737" s="156"/>
      <c r="S737" s="156" t="s">
        <v>381</v>
      </c>
      <c r="T737" s="156" t="s">
        <v>382</v>
      </c>
      <c r="U737" s="156">
        <v>0</v>
      </c>
      <c r="V737" s="156">
        <f>ROUND(E737*U737,2)</f>
        <v>0</v>
      </c>
      <c r="W737" s="156"/>
      <c r="X737" s="156" t="s">
        <v>383</v>
      </c>
      <c r="Y737" s="147"/>
      <c r="Z737" s="147"/>
      <c r="AA737" s="147"/>
      <c r="AB737" s="147"/>
      <c r="AC737" s="147"/>
      <c r="AD737" s="147"/>
      <c r="AE737" s="147"/>
      <c r="AF737" s="147" t="s">
        <v>384</v>
      </c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</row>
    <row r="738" spans="1:59" outlineLevel="1" x14ac:dyDescent="0.2">
      <c r="A738" s="170">
        <v>150</v>
      </c>
      <c r="B738" s="171" t="s">
        <v>1132</v>
      </c>
      <c r="C738" s="184" t="s">
        <v>1133</v>
      </c>
      <c r="D738" s="172" t="s">
        <v>413</v>
      </c>
      <c r="E738" s="173">
        <v>7.9487199999999998</v>
      </c>
      <c r="F738" s="174"/>
      <c r="G738" s="175">
        <f>ROUND(E738*F738,2)</f>
        <v>0</v>
      </c>
      <c r="H738" s="157">
        <v>0</v>
      </c>
      <c r="I738" s="156">
        <f>ROUND(E738*H738,2)</f>
        <v>0</v>
      </c>
      <c r="J738" s="157">
        <v>7080</v>
      </c>
      <c r="K738" s="156">
        <f>ROUND(E738*J738,2)</f>
        <v>56276.94</v>
      </c>
      <c r="L738" s="156">
        <v>15</v>
      </c>
      <c r="M738" s="156">
        <f>G738*(1+L738/100)</f>
        <v>0</v>
      </c>
      <c r="N738" s="156">
        <v>0</v>
      </c>
      <c r="O738" s="156">
        <f>ROUND(E738*N738,2)</f>
        <v>0</v>
      </c>
      <c r="P738" s="156">
        <v>0</v>
      </c>
      <c r="Q738" s="156">
        <f>ROUND(E738*P738,2)</f>
        <v>0</v>
      </c>
      <c r="R738" s="156"/>
      <c r="S738" s="156" t="s">
        <v>381</v>
      </c>
      <c r="T738" s="156" t="s">
        <v>382</v>
      </c>
      <c r="U738" s="156">
        <v>0</v>
      </c>
      <c r="V738" s="156">
        <f>ROUND(E738*U738,2)</f>
        <v>0</v>
      </c>
      <c r="W738" s="156"/>
      <c r="X738" s="156" t="s">
        <v>383</v>
      </c>
      <c r="Y738" s="147"/>
      <c r="Z738" s="147"/>
      <c r="AA738" s="147"/>
      <c r="AB738" s="147"/>
      <c r="AC738" s="147"/>
      <c r="AD738" s="147"/>
      <c r="AE738" s="147"/>
      <c r="AF738" s="147" t="s">
        <v>384</v>
      </c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</row>
    <row r="739" spans="1:59" outlineLevel="1" x14ac:dyDescent="0.2">
      <c r="A739" s="154"/>
      <c r="B739" s="155"/>
      <c r="C739" s="185" t="s">
        <v>1134</v>
      </c>
      <c r="D739" s="158"/>
      <c r="E739" s="159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47"/>
      <c r="Z739" s="147"/>
      <c r="AA739" s="147"/>
      <c r="AB739" s="147"/>
      <c r="AC739" s="147"/>
      <c r="AD739" s="147"/>
      <c r="AE739" s="147"/>
      <c r="AF739" s="147" t="s">
        <v>386</v>
      </c>
      <c r="AG739" s="147">
        <v>0</v>
      </c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</row>
    <row r="740" spans="1:59" outlineLevel="1" x14ac:dyDescent="0.2">
      <c r="A740" s="154"/>
      <c r="B740" s="155"/>
      <c r="C740" s="185" t="s">
        <v>1135</v>
      </c>
      <c r="D740" s="158"/>
      <c r="E740" s="159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47"/>
      <c r="Z740" s="147"/>
      <c r="AA740" s="147"/>
      <c r="AB740" s="147"/>
      <c r="AC740" s="147"/>
      <c r="AD740" s="147"/>
      <c r="AE740" s="147"/>
      <c r="AF740" s="147" t="s">
        <v>386</v>
      </c>
      <c r="AG740" s="147">
        <v>0</v>
      </c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</row>
    <row r="741" spans="1:59" outlineLevel="1" x14ac:dyDescent="0.2">
      <c r="A741" s="154"/>
      <c r="B741" s="155"/>
      <c r="C741" s="185" t="s">
        <v>628</v>
      </c>
      <c r="D741" s="158"/>
      <c r="E741" s="159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47"/>
      <c r="Z741" s="147"/>
      <c r="AA741" s="147"/>
      <c r="AB741" s="147"/>
      <c r="AC741" s="147"/>
      <c r="AD741" s="147"/>
      <c r="AE741" s="147"/>
      <c r="AF741" s="147" t="s">
        <v>386</v>
      </c>
      <c r="AG741" s="147">
        <v>0</v>
      </c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</row>
    <row r="742" spans="1:59" ht="33.75" outlineLevel="1" x14ac:dyDescent="0.2">
      <c r="A742" s="154"/>
      <c r="B742" s="155"/>
      <c r="C742" s="185" t="s">
        <v>1136</v>
      </c>
      <c r="D742" s="158"/>
      <c r="E742" s="159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47"/>
      <c r="Z742" s="147"/>
      <c r="AA742" s="147"/>
      <c r="AB742" s="147"/>
      <c r="AC742" s="147"/>
      <c r="AD742" s="147"/>
      <c r="AE742" s="147"/>
      <c r="AF742" s="147" t="s">
        <v>386</v>
      </c>
      <c r="AG742" s="147">
        <v>0</v>
      </c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</row>
    <row r="743" spans="1:59" ht="33.75" outlineLevel="1" x14ac:dyDescent="0.2">
      <c r="A743" s="154"/>
      <c r="B743" s="155"/>
      <c r="C743" s="185" t="s">
        <v>1137</v>
      </c>
      <c r="D743" s="158"/>
      <c r="E743" s="159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47"/>
      <c r="Z743" s="147"/>
      <c r="AA743" s="147"/>
      <c r="AB743" s="147"/>
      <c r="AC743" s="147"/>
      <c r="AD743" s="147"/>
      <c r="AE743" s="147"/>
      <c r="AF743" s="147" t="s">
        <v>386</v>
      </c>
      <c r="AG743" s="147">
        <v>0</v>
      </c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</row>
    <row r="744" spans="1:59" outlineLevel="1" x14ac:dyDescent="0.2">
      <c r="A744" s="154"/>
      <c r="B744" s="155"/>
      <c r="C744" s="185" t="s">
        <v>1138</v>
      </c>
      <c r="D744" s="158"/>
      <c r="E744" s="159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47"/>
      <c r="Z744" s="147"/>
      <c r="AA744" s="147"/>
      <c r="AB744" s="147"/>
      <c r="AC744" s="147"/>
      <c r="AD744" s="147"/>
      <c r="AE744" s="147"/>
      <c r="AF744" s="147" t="s">
        <v>386</v>
      </c>
      <c r="AG744" s="147">
        <v>0</v>
      </c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</row>
    <row r="745" spans="1:59" outlineLevel="1" x14ac:dyDescent="0.2">
      <c r="A745" s="154"/>
      <c r="B745" s="155"/>
      <c r="C745" s="185" t="s">
        <v>1139</v>
      </c>
      <c r="D745" s="158"/>
      <c r="E745" s="159">
        <v>7.95</v>
      </c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47"/>
      <c r="Z745" s="147"/>
      <c r="AA745" s="147"/>
      <c r="AB745" s="147"/>
      <c r="AC745" s="147"/>
      <c r="AD745" s="147"/>
      <c r="AE745" s="147"/>
      <c r="AF745" s="147" t="s">
        <v>386</v>
      </c>
      <c r="AG745" s="147">
        <v>0</v>
      </c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</row>
    <row r="746" spans="1:59" outlineLevel="1" x14ac:dyDescent="0.2">
      <c r="A746" s="170">
        <v>151</v>
      </c>
      <c r="B746" s="171" t="s">
        <v>1140</v>
      </c>
      <c r="C746" s="184" t="s">
        <v>1141</v>
      </c>
      <c r="D746" s="172" t="s">
        <v>380</v>
      </c>
      <c r="E746" s="173">
        <v>1935.761</v>
      </c>
      <c r="F746" s="174"/>
      <c r="G746" s="175">
        <f>ROUND(E746*F746,2)</f>
        <v>0</v>
      </c>
      <c r="H746" s="157">
        <v>0</v>
      </c>
      <c r="I746" s="156">
        <f>ROUND(E746*H746,2)</f>
        <v>0</v>
      </c>
      <c r="J746" s="157">
        <v>235.5</v>
      </c>
      <c r="K746" s="156">
        <f>ROUND(E746*J746,2)</f>
        <v>455871.72</v>
      </c>
      <c r="L746" s="156">
        <v>15</v>
      </c>
      <c r="M746" s="156">
        <f>G746*(1+L746/100)</f>
        <v>0</v>
      </c>
      <c r="N746" s="156">
        <v>7.0000000000000001E-3</v>
      </c>
      <c r="O746" s="156">
        <f>ROUND(E746*N746,2)</f>
        <v>13.55</v>
      </c>
      <c r="P746" s="156">
        <v>0</v>
      </c>
      <c r="Q746" s="156">
        <f>ROUND(E746*P746,2)</f>
        <v>0</v>
      </c>
      <c r="R746" s="156"/>
      <c r="S746" s="156" t="s">
        <v>485</v>
      </c>
      <c r="T746" s="156" t="s">
        <v>382</v>
      </c>
      <c r="U746" s="156">
        <v>0</v>
      </c>
      <c r="V746" s="156">
        <f>ROUND(E746*U746,2)</f>
        <v>0</v>
      </c>
      <c r="W746" s="156"/>
      <c r="X746" s="156" t="s">
        <v>383</v>
      </c>
      <c r="Y746" s="147"/>
      <c r="Z746" s="147"/>
      <c r="AA746" s="147"/>
      <c r="AB746" s="147"/>
      <c r="AC746" s="147"/>
      <c r="AD746" s="147"/>
      <c r="AE746" s="147"/>
      <c r="AF746" s="147" t="s">
        <v>384</v>
      </c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</row>
    <row r="747" spans="1:59" outlineLevel="1" x14ac:dyDescent="0.2">
      <c r="A747" s="154"/>
      <c r="B747" s="155"/>
      <c r="C747" s="185" t="s">
        <v>1142</v>
      </c>
      <c r="D747" s="158"/>
      <c r="E747" s="159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47"/>
      <c r="Z747" s="147"/>
      <c r="AA747" s="147"/>
      <c r="AB747" s="147"/>
      <c r="AC747" s="147"/>
      <c r="AD747" s="147"/>
      <c r="AE747" s="147"/>
      <c r="AF747" s="147" t="s">
        <v>386</v>
      </c>
      <c r="AG747" s="147">
        <v>0</v>
      </c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</row>
    <row r="748" spans="1:59" outlineLevel="1" x14ac:dyDescent="0.2">
      <c r="A748" s="154"/>
      <c r="B748" s="155"/>
      <c r="C748" s="185" t="s">
        <v>1143</v>
      </c>
      <c r="D748" s="158"/>
      <c r="E748" s="159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47"/>
      <c r="Z748" s="147"/>
      <c r="AA748" s="147"/>
      <c r="AB748" s="147"/>
      <c r="AC748" s="147"/>
      <c r="AD748" s="147"/>
      <c r="AE748" s="147"/>
      <c r="AF748" s="147" t="s">
        <v>386</v>
      </c>
      <c r="AG748" s="147">
        <v>0</v>
      </c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</row>
    <row r="749" spans="1:59" outlineLevel="1" x14ac:dyDescent="0.2">
      <c r="A749" s="154"/>
      <c r="B749" s="155"/>
      <c r="C749" s="185" t="s">
        <v>628</v>
      </c>
      <c r="D749" s="158"/>
      <c r="E749" s="159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47"/>
      <c r="Z749" s="147"/>
      <c r="AA749" s="147"/>
      <c r="AB749" s="147"/>
      <c r="AC749" s="147"/>
      <c r="AD749" s="147"/>
      <c r="AE749" s="147"/>
      <c r="AF749" s="147" t="s">
        <v>386</v>
      </c>
      <c r="AG749" s="147">
        <v>0</v>
      </c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</row>
    <row r="750" spans="1:59" ht="33.75" outlineLevel="1" x14ac:dyDescent="0.2">
      <c r="A750" s="154"/>
      <c r="B750" s="155"/>
      <c r="C750" s="185" t="s">
        <v>1144</v>
      </c>
      <c r="D750" s="158"/>
      <c r="E750" s="159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47"/>
      <c r="Z750" s="147"/>
      <c r="AA750" s="147"/>
      <c r="AB750" s="147"/>
      <c r="AC750" s="147"/>
      <c r="AD750" s="147"/>
      <c r="AE750" s="147"/>
      <c r="AF750" s="147" t="s">
        <v>386</v>
      </c>
      <c r="AG750" s="147">
        <v>0</v>
      </c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</row>
    <row r="751" spans="1:59" ht="33.75" outlineLevel="1" x14ac:dyDescent="0.2">
      <c r="A751" s="154"/>
      <c r="B751" s="155"/>
      <c r="C751" s="185" t="s">
        <v>1145</v>
      </c>
      <c r="D751" s="158"/>
      <c r="E751" s="159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47"/>
      <c r="Z751" s="147"/>
      <c r="AA751" s="147"/>
      <c r="AB751" s="147"/>
      <c r="AC751" s="147"/>
      <c r="AD751" s="147"/>
      <c r="AE751" s="147"/>
      <c r="AF751" s="147" t="s">
        <v>386</v>
      </c>
      <c r="AG751" s="147">
        <v>0</v>
      </c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</row>
    <row r="752" spans="1:59" outlineLevel="1" x14ac:dyDescent="0.2">
      <c r="A752" s="154"/>
      <c r="B752" s="155"/>
      <c r="C752" s="185" t="s">
        <v>1146</v>
      </c>
      <c r="D752" s="158"/>
      <c r="E752" s="159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47"/>
      <c r="Z752" s="147"/>
      <c r="AA752" s="147"/>
      <c r="AB752" s="147"/>
      <c r="AC752" s="147"/>
      <c r="AD752" s="147"/>
      <c r="AE752" s="147"/>
      <c r="AF752" s="147" t="s">
        <v>386</v>
      </c>
      <c r="AG752" s="147">
        <v>0</v>
      </c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</row>
    <row r="753" spans="1:59" outlineLevel="1" x14ac:dyDescent="0.2">
      <c r="A753" s="154"/>
      <c r="B753" s="155"/>
      <c r="C753" s="185" t="s">
        <v>1147</v>
      </c>
      <c r="D753" s="158"/>
      <c r="E753" s="159">
        <v>1935.76</v>
      </c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47"/>
      <c r="Z753" s="147"/>
      <c r="AA753" s="147"/>
      <c r="AB753" s="147"/>
      <c r="AC753" s="147"/>
      <c r="AD753" s="147"/>
      <c r="AE753" s="147"/>
      <c r="AF753" s="147" t="s">
        <v>386</v>
      </c>
      <c r="AG753" s="147">
        <v>0</v>
      </c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</row>
    <row r="754" spans="1:59" ht="22.5" outlineLevel="1" x14ac:dyDescent="0.2">
      <c r="A754" s="170">
        <v>152</v>
      </c>
      <c r="B754" s="171" t="s">
        <v>1148</v>
      </c>
      <c r="C754" s="184" t="s">
        <v>1149</v>
      </c>
      <c r="D754" s="172" t="s">
        <v>380</v>
      </c>
      <c r="E754" s="173">
        <v>77.233000000000004</v>
      </c>
      <c r="F754" s="174"/>
      <c r="G754" s="175">
        <f>ROUND(E754*F754,2)</f>
        <v>0</v>
      </c>
      <c r="H754" s="157">
        <v>285.87</v>
      </c>
      <c r="I754" s="156">
        <f>ROUND(E754*H754,2)</f>
        <v>22078.6</v>
      </c>
      <c r="J754" s="157">
        <v>422.13</v>
      </c>
      <c r="K754" s="156">
        <f>ROUND(E754*J754,2)</f>
        <v>32602.37</v>
      </c>
      <c r="L754" s="156">
        <v>15</v>
      </c>
      <c r="M754" s="156">
        <f>G754*(1+L754/100)</f>
        <v>0</v>
      </c>
      <c r="N754" s="156">
        <v>0.1231</v>
      </c>
      <c r="O754" s="156">
        <f>ROUND(E754*N754,2)</f>
        <v>9.51</v>
      </c>
      <c r="P754" s="156">
        <v>0</v>
      </c>
      <c r="Q754" s="156">
        <f>ROUND(E754*P754,2)</f>
        <v>0</v>
      </c>
      <c r="R754" s="156"/>
      <c r="S754" s="156" t="s">
        <v>485</v>
      </c>
      <c r="T754" s="156" t="s">
        <v>382</v>
      </c>
      <c r="U754" s="156">
        <v>0</v>
      </c>
      <c r="V754" s="156">
        <f>ROUND(E754*U754,2)</f>
        <v>0</v>
      </c>
      <c r="W754" s="156"/>
      <c r="X754" s="156" t="s">
        <v>383</v>
      </c>
      <c r="Y754" s="147"/>
      <c r="Z754" s="147"/>
      <c r="AA754" s="147"/>
      <c r="AB754" s="147"/>
      <c r="AC754" s="147"/>
      <c r="AD754" s="147"/>
      <c r="AE754" s="147"/>
      <c r="AF754" s="147" t="s">
        <v>384</v>
      </c>
      <c r="AG754" s="147"/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</row>
    <row r="755" spans="1:59" outlineLevel="1" x14ac:dyDescent="0.2">
      <c r="A755" s="154"/>
      <c r="B755" s="155"/>
      <c r="C755" s="185" t="s">
        <v>1150</v>
      </c>
      <c r="D755" s="158"/>
      <c r="E755" s="159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47"/>
      <c r="Z755" s="147"/>
      <c r="AA755" s="147"/>
      <c r="AB755" s="147"/>
      <c r="AC755" s="147"/>
      <c r="AD755" s="147"/>
      <c r="AE755" s="147"/>
      <c r="AF755" s="147" t="s">
        <v>386</v>
      </c>
      <c r="AG755" s="147">
        <v>0</v>
      </c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</row>
    <row r="756" spans="1:59" outlineLevel="1" x14ac:dyDescent="0.2">
      <c r="A756" s="154"/>
      <c r="B756" s="155"/>
      <c r="C756" s="185" t="s">
        <v>1142</v>
      </c>
      <c r="D756" s="158"/>
      <c r="E756" s="159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47"/>
      <c r="Z756" s="147"/>
      <c r="AA756" s="147"/>
      <c r="AB756" s="147"/>
      <c r="AC756" s="147"/>
      <c r="AD756" s="147"/>
      <c r="AE756" s="147"/>
      <c r="AF756" s="147" t="s">
        <v>386</v>
      </c>
      <c r="AG756" s="147">
        <v>0</v>
      </c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</row>
    <row r="757" spans="1:59" outlineLevel="1" x14ac:dyDescent="0.2">
      <c r="A757" s="154"/>
      <c r="B757" s="155"/>
      <c r="C757" s="185" t="s">
        <v>1143</v>
      </c>
      <c r="D757" s="158"/>
      <c r="E757" s="159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47"/>
      <c r="Z757" s="147"/>
      <c r="AA757" s="147"/>
      <c r="AB757" s="147"/>
      <c r="AC757" s="147"/>
      <c r="AD757" s="147"/>
      <c r="AE757" s="147"/>
      <c r="AF757" s="147" t="s">
        <v>386</v>
      </c>
      <c r="AG757" s="147">
        <v>0</v>
      </c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</row>
    <row r="758" spans="1:59" ht="22.5" outlineLevel="1" x14ac:dyDescent="0.2">
      <c r="A758" s="154"/>
      <c r="B758" s="155"/>
      <c r="C758" s="185" t="s">
        <v>1151</v>
      </c>
      <c r="D758" s="158"/>
      <c r="E758" s="159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47"/>
      <c r="Z758" s="147"/>
      <c r="AA758" s="147"/>
      <c r="AB758" s="147"/>
      <c r="AC758" s="147"/>
      <c r="AD758" s="147"/>
      <c r="AE758" s="147"/>
      <c r="AF758" s="147" t="s">
        <v>386</v>
      </c>
      <c r="AG758" s="147">
        <v>0</v>
      </c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</row>
    <row r="759" spans="1:59" outlineLevel="1" x14ac:dyDescent="0.2">
      <c r="A759" s="154"/>
      <c r="B759" s="155"/>
      <c r="C759" s="185" t="s">
        <v>1152</v>
      </c>
      <c r="D759" s="158"/>
      <c r="E759" s="159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47"/>
      <c r="Z759" s="147"/>
      <c r="AA759" s="147"/>
      <c r="AB759" s="147"/>
      <c r="AC759" s="147"/>
      <c r="AD759" s="147"/>
      <c r="AE759" s="147"/>
      <c r="AF759" s="147" t="s">
        <v>386</v>
      </c>
      <c r="AG759" s="147">
        <v>0</v>
      </c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</row>
    <row r="760" spans="1:59" outlineLevel="1" x14ac:dyDescent="0.2">
      <c r="A760" s="154"/>
      <c r="B760" s="155"/>
      <c r="C760" s="185" t="s">
        <v>1153</v>
      </c>
      <c r="D760" s="158"/>
      <c r="E760" s="159">
        <v>77.23</v>
      </c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47"/>
      <c r="Z760" s="147"/>
      <c r="AA760" s="147"/>
      <c r="AB760" s="147"/>
      <c r="AC760" s="147"/>
      <c r="AD760" s="147"/>
      <c r="AE760" s="147"/>
      <c r="AF760" s="147" t="s">
        <v>386</v>
      </c>
      <c r="AG760" s="147">
        <v>0</v>
      </c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</row>
    <row r="761" spans="1:59" outlineLevel="1" x14ac:dyDescent="0.2">
      <c r="A761" s="170">
        <v>153</v>
      </c>
      <c r="B761" s="171" t="s">
        <v>1154</v>
      </c>
      <c r="C761" s="184" t="s">
        <v>1155</v>
      </c>
      <c r="D761" s="172" t="s">
        <v>380</v>
      </c>
      <c r="E761" s="173">
        <v>3113.4810000000002</v>
      </c>
      <c r="F761" s="174"/>
      <c r="G761" s="175">
        <f>ROUND(E761*F761,2)</f>
        <v>0</v>
      </c>
      <c r="H761" s="157">
        <v>45</v>
      </c>
      <c r="I761" s="156">
        <f>ROUND(E761*H761,2)</f>
        <v>140106.65</v>
      </c>
      <c r="J761" s="157">
        <v>0</v>
      </c>
      <c r="K761" s="156">
        <f>ROUND(E761*J761,2)</f>
        <v>0</v>
      </c>
      <c r="L761" s="156">
        <v>15</v>
      </c>
      <c r="M761" s="156">
        <f>G761*(1+L761/100)</f>
        <v>0</v>
      </c>
      <c r="N761" s="156">
        <v>2.2200000000000002E-3</v>
      </c>
      <c r="O761" s="156">
        <f>ROUND(E761*N761,2)</f>
        <v>6.91</v>
      </c>
      <c r="P761" s="156">
        <v>0</v>
      </c>
      <c r="Q761" s="156">
        <f>ROUND(E761*P761,2)</f>
        <v>0</v>
      </c>
      <c r="R761" s="156" t="s">
        <v>730</v>
      </c>
      <c r="S761" s="156" t="s">
        <v>381</v>
      </c>
      <c r="T761" s="156" t="s">
        <v>382</v>
      </c>
      <c r="U761" s="156">
        <v>0</v>
      </c>
      <c r="V761" s="156">
        <f>ROUND(E761*U761,2)</f>
        <v>0</v>
      </c>
      <c r="W761" s="156"/>
      <c r="X761" s="156" t="s">
        <v>407</v>
      </c>
      <c r="Y761" s="147"/>
      <c r="Z761" s="147"/>
      <c r="AA761" s="147"/>
      <c r="AB761" s="147"/>
      <c r="AC761" s="147"/>
      <c r="AD761" s="147"/>
      <c r="AE761" s="147"/>
      <c r="AF761" s="147" t="s">
        <v>408</v>
      </c>
      <c r="AG761" s="147"/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</row>
    <row r="762" spans="1:59" outlineLevel="1" x14ac:dyDescent="0.2">
      <c r="A762" s="154"/>
      <c r="B762" s="155"/>
      <c r="C762" s="185" t="s">
        <v>1142</v>
      </c>
      <c r="D762" s="158"/>
      <c r="E762" s="159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47"/>
      <c r="Z762" s="147"/>
      <c r="AA762" s="147"/>
      <c r="AB762" s="147"/>
      <c r="AC762" s="147"/>
      <c r="AD762" s="147"/>
      <c r="AE762" s="147"/>
      <c r="AF762" s="147" t="s">
        <v>386</v>
      </c>
      <c r="AG762" s="147">
        <v>0</v>
      </c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</row>
    <row r="763" spans="1:59" outlineLevel="1" x14ac:dyDescent="0.2">
      <c r="A763" s="154"/>
      <c r="B763" s="155"/>
      <c r="C763" s="185" t="s">
        <v>1143</v>
      </c>
      <c r="D763" s="158"/>
      <c r="E763" s="159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47"/>
      <c r="Z763" s="147"/>
      <c r="AA763" s="147"/>
      <c r="AB763" s="147"/>
      <c r="AC763" s="147"/>
      <c r="AD763" s="147"/>
      <c r="AE763" s="147"/>
      <c r="AF763" s="147" t="s">
        <v>386</v>
      </c>
      <c r="AG763" s="147">
        <v>0</v>
      </c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</row>
    <row r="764" spans="1:59" outlineLevel="1" x14ac:dyDescent="0.2">
      <c r="A764" s="154"/>
      <c r="B764" s="155"/>
      <c r="C764" s="185" t="s">
        <v>628</v>
      </c>
      <c r="D764" s="158"/>
      <c r="E764" s="159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47"/>
      <c r="Z764" s="147"/>
      <c r="AA764" s="147"/>
      <c r="AB764" s="147"/>
      <c r="AC764" s="147"/>
      <c r="AD764" s="147"/>
      <c r="AE764" s="147"/>
      <c r="AF764" s="147" t="s">
        <v>386</v>
      </c>
      <c r="AG764" s="147">
        <v>0</v>
      </c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</row>
    <row r="765" spans="1:59" ht="33.75" outlineLevel="1" x14ac:dyDescent="0.2">
      <c r="A765" s="154"/>
      <c r="B765" s="155"/>
      <c r="C765" s="185" t="s">
        <v>1144</v>
      </c>
      <c r="D765" s="158"/>
      <c r="E765" s="159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47"/>
      <c r="Z765" s="147"/>
      <c r="AA765" s="147"/>
      <c r="AB765" s="147"/>
      <c r="AC765" s="147"/>
      <c r="AD765" s="147"/>
      <c r="AE765" s="147"/>
      <c r="AF765" s="147" t="s">
        <v>386</v>
      </c>
      <c r="AG765" s="147">
        <v>0</v>
      </c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</row>
    <row r="766" spans="1:59" ht="33.75" outlineLevel="1" x14ac:dyDescent="0.2">
      <c r="A766" s="154"/>
      <c r="B766" s="155"/>
      <c r="C766" s="185" t="s">
        <v>1145</v>
      </c>
      <c r="D766" s="158"/>
      <c r="E766" s="159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47"/>
      <c r="Z766" s="147"/>
      <c r="AA766" s="147"/>
      <c r="AB766" s="147"/>
      <c r="AC766" s="147"/>
      <c r="AD766" s="147"/>
      <c r="AE766" s="147"/>
      <c r="AF766" s="147" t="s">
        <v>386</v>
      </c>
      <c r="AG766" s="147">
        <v>0</v>
      </c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</row>
    <row r="767" spans="1:59" outlineLevel="1" x14ac:dyDescent="0.2">
      <c r="A767" s="154"/>
      <c r="B767" s="155"/>
      <c r="C767" s="185" t="s">
        <v>1146</v>
      </c>
      <c r="D767" s="158"/>
      <c r="E767" s="159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47"/>
      <c r="Z767" s="147"/>
      <c r="AA767" s="147"/>
      <c r="AB767" s="147"/>
      <c r="AC767" s="147"/>
      <c r="AD767" s="147"/>
      <c r="AE767" s="147"/>
      <c r="AF767" s="147" t="s">
        <v>386</v>
      </c>
      <c r="AG767" s="147">
        <v>0</v>
      </c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</row>
    <row r="768" spans="1:59" outlineLevel="1" x14ac:dyDescent="0.2">
      <c r="A768" s="154"/>
      <c r="B768" s="155"/>
      <c r="C768" s="185" t="s">
        <v>1156</v>
      </c>
      <c r="D768" s="158"/>
      <c r="E768" s="159">
        <v>3113.48</v>
      </c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47"/>
      <c r="Z768" s="147"/>
      <c r="AA768" s="147"/>
      <c r="AB768" s="147"/>
      <c r="AC768" s="147"/>
      <c r="AD768" s="147"/>
      <c r="AE768" s="147"/>
      <c r="AF768" s="147" t="s">
        <v>386</v>
      </c>
      <c r="AG768" s="147">
        <v>0</v>
      </c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</row>
    <row r="769" spans="1:59" outlineLevel="1" x14ac:dyDescent="0.2">
      <c r="A769" s="170">
        <v>154</v>
      </c>
      <c r="B769" s="171" t="s">
        <v>1157</v>
      </c>
      <c r="C769" s="184" t="s">
        <v>1158</v>
      </c>
      <c r="D769" s="172" t="s">
        <v>406</v>
      </c>
      <c r="E769" s="173">
        <v>33.553660000000001</v>
      </c>
      <c r="F769" s="174"/>
      <c r="G769" s="175">
        <f>ROUND(E769*F769,2)</f>
        <v>0</v>
      </c>
      <c r="H769" s="157">
        <v>0</v>
      </c>
      <c r="I769" s="156">
        <f>ROUND(E769*H769,2)</f>
        <v>0</v>
      </c>
      <c r="J769" s="157">
        <v>716</v>
      </c>
      <c r="K769" s="156">
        <f>ROUND(E769*J769,2)</f>
        <v>24024.42</v>
      </c>
      <c r="L769" s="156">
        <v>15</v>
      </c>
      <c r="M769" s="156">
        <f>G769*(1+L769/100)</f>
        <v>0</v>
      </c>
      <c r="N769" s="156">
        <v>0</v>
      </c>
      <c r="O769" s="156">
        <f>ROUND(E769*N769,2)</f>
        <v>0</v>
      </c>
      <c r="P769" s="156">
        <v>0</v>
      </c>
      <c r="Q769" s="156">
        <f>ROUND(E769*P769,2)</f>
        <v>0</v>
      </c>
      <c r="R769" s="156"/>
      <c r="S769" s="156" t="s">
        <v>381</v>
      </c>
      <c r="T769" s="156" t="s">
        <v>381</v>
      </c>
      <c r="U769" s="156">
        <v>1.8360000000000001</v>
      </c>
      <c r="V769" s="156">
        <f>ROUND(E769*U769,2)</f>
        <v>61.6</v>
      </c>
      <c r="W769" s="156"/>
      <c r="X769" s="156" t="s">
        <v>383</v>
      </c>
      <c r="Y769" s="147"/>
      <c r="Z769" s="147"/>
      <c r="AA769" s="147"/>
      <c r="AB769" s="147"/>
      <c r="AC769" s="147"/>
      <c r="AD769" s="147"/>
      <c r="AE769" s="147"/>
      <c r="AF769" s="147" t="s">
        <v>486</v>
      </c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</row>
    <row r="770" spans="1:59" outlineLevel="1" x14ac:dyDescent="0.2">
      <c r="A770" s="154"/>
      <c r="B770" s="155"/>
      <c r="C770" s="185" t="s">
        <v>1159</v>
      </c>
      <c r="D770" s="158"/>
      <c r="E770" s="159">
        <v>33</v>
      </c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47"/>
      <c r="Z770" s="147"/>
      <c r="AA770" s="147"/>
      <c r="AB770" s="147"/>
      <c r="AC770" s="147"/>
      <c r="AD770" s="147"/>
      <c r="AE770" s="147"/>
      <c r="AF770" s="147" t="s">
        <v>386</v>
      </c>
      <c r="AG770" s="147">
        <v>0</v>
      </c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</row>
    <row r="771" spans="1:59" outlineLevel="1" x14ac:dyDescent="0.2">
      <c r="A771" s="154"/>
      <c r="B771" s="155"/>
      <c r="C771" s="185" t="s">
        <v>1160</v>
      </c>
      <c r="D771" s="158"/>
      <c r="E771" s="159">
        <v>0.55366000000000004</v>
      </c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47"/>
      <c r="Z771" s="147"/>
      <c r="AA771" s="147"/>
      <c r="AB771" s="147"/>
      <c r="AC771" s="147"/>
      <c r="AD771" s="147"/>
      <c r="AE771" s="147"/>
      <c r="AF771" s="147" t="s">
        <v>386</v>
      </c>
      <c r="AG771" s="147">
        <v>0</v>
      </c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</row>
    <row r="772" spans="1:59" outlineLevel="1" x14ac:dyDescent="0.2">
      <c r="A772" s="170">
        <v>155</v>
      </c>
      <c r="B772" s="171" t="s">
        <v>1161</v>
      </c>
      <c r="C772" s="184" t="s">
        <v>1162</v>
      </c>
      <c r="D772" s="172" t="s">
        <v>1163</v>
      </c>
      <c r="E772" s="173">
        <v>33553.660000000003</v>
      </c>
      <c r="F772" s="174"/>
      <c r="G772" s="175">
        <f>ROUND(E772*F772,2)</f>
        <v>0</v>
      </c>
      <c r="H772" s="157">
        <v>2.25</v>
      </c>
      <c r="I772" s="156">
        <f>ROUND(E772*H772,2)</f>
        <v>75495.740000000005</v>
      </c>
      <c r="J772" s="157">
        <v>0</v>
      </c>
      <c r="K772" s="156">
        <f>ROUND(E772*J772,2)</f>
        <v>0</v>
      </c>
      <c r="L772" s="156">
        <v>15</v>
      </c>
      <c r="M772" s="156">
        <f>G772*(1+L772/100)</f>
        <v>0</v>
      </c>
      <c r="N772" s="156">
        <v>1.6000000000000001E-3</v>
      </c>
      <c r="O772" s="156">
        <f>ROUND(E772*N772,2)</f>
        <v>53.69</v>
      </c>
      <c r="P772" s="156">
        <v>0</v>
      </c>
      <c r="Q772" s="156">
        <f>ROUND(E772*P772,2)</f>
        <v>0</v>
      </c>
      <c r="R772" s="156" t="s">
        <v>730</v>
      </c>
      <c r="S772" s="156" t="s">
        <v>381</v>
      </c>
      <c r="T772" s="156" t="s">
        <v>381</v>
      </c>
      <c r="U772" s="156">
        <v>0</v>
      </c>
      <c r="V772" s="156">
        <f>ROUND(E772*U772,2)</f>
        <v>0</v>
      </c>
      <c r="W772" s="156"/>
      <c r="X772" s="156" t="s">
        <v>407</v>
      </c>
      <c r="Y772" s="147"/>
      <c r="Z772" s="147"/>
      <c r="AA772" s="147"/>
      <c r="AB772" s="147"/>
      <c r="AC772" s="147"/>
      <c r="AD772" s="147"/>
      <c r="AE772" s="147"/>
      <c r="AF772" s="147" t="s">
        <v>731</v>
      </c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</row>
    <row r="773" spans="1:59" outlineLevel="1" x14ac:dyDescent="0.2">
      <c r="A773" s="154"/>
      <c r="B773" s="155"/>
      <c r="C773" s="185" t="s">
        <v>1164</v>
      </c>
      <c r="D773" s="158"/>
      <c r="E773" s="159">
        <v>33553.660000000003</v>
      </c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47"/>
      <c r="Z773" s="147"/>
      <c r="AA773" s="147"/>
      <c r="AB773" s="147"/>
      <c r="AC773" s="147"/>
      <c r="AD773" s="147"/>
      <c r="AE773" s="147"/>
      <c r="AF773" s="147" t="s">
        <v>386</v>
      </c>
      <c r="AG773" s="147">
        <v>0</v>
      </c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</row>
    <row r="774" spans="1:59" x14ac:dyDescent="0.2">
      <c r="A774" s="164" t="s">
        <v>376</v>
      </c>
      <c r="B774" s="165" t="s">
        <v>285</v>
      </c>
      <c r="C774" s="183" t="s">
        <v>286</v>
      </c>
      <c r="D774" s="166"/>
      <c r="E774" s="167"/>
      <c r="F774" s="168"/>
      <c r="G774" s="169">
        <f>SUMIF(AF775:AF775,"&lt;&gt;NOR",G775:G775)</f>
        <v>0</v>
      </c>
      <c r="H774" s="163"/>
      <c r="I774" s="163">
        <f>SUM(I775:I775)</f>
        <v>88152</v>
      </c>
      <c r="J774" s="163"/>
      <c r="K774" s="163">
        <f>SUM(K775:K775)</f>
        <v>127848</v>
      </c>
      <c r="L774" s="163"/>
      <c r="M774" s="163">
        <f>SUM(M775:M775)</f>
        <v>0</v>
      </c>
      <c r="N774" s="163"/>
      <c r="O774" s="163">
        <f>SUM(O775:O775)</f>
        <v>7.1</v>
      </c>
      <c r="P774" s="163"/>
      <c r="Q774" s="163">
        <f>SUM(Q775:Q775)</f>
        <v>0</v>
      </c>
      <c r="R774" s="163"/>
      <c r="S774" s="163"/>
      <c r="T774" s="163"/>
      <c r="U774" s="163"/>
      <c r="V774" s="163">
        <f>SUM(V775:V775)</f>
        <v>0</v>
      </c>
      <c r="W774" s="163"/>
      <c r="X774" s="163"/>
      <c r="AF774" t="s">
        <v>377</v>
      </c>
    </row>
    <row r="775" spans="1:59" outlineLevel="1" x14ac:dyDescent="0.2">
      <c r="A775" s="176">
        <v>156</v>
      </c>
      <c r="B775" s="177" t="s">
        <v>1165</v>
      </c>
      <c r="C775" s="186" t="s">
        <v>1166</v>
      </c>
      <c r="D775" s="178" t="s">
        <v>380</v>
      </c>
      <c r="E775" s="179">
        <v>1200</v>
      </c>
      <c r="F775" s="174"/>
      <c r="G775" s="181">
        <f>ROUND(E775*F775,2)</f>
        <v>0</v>
      </c>
      <c r="H775" s="157">
        <v>73.459999999999994</v>
      </c>
      <c r="I775" s="156">
        <f>ROUND(E775*H775,2)</f>
        <v>88152</v>
      </c>
      <c r="J775" s="157">
        <v>106.54</v>
      </c>
      <c r="K775" s="156">
        <f>ROUND(E775*J775,2)</f>
        <v>127848</v>
      </c>
      <c r="L775" s="156">
        <v>15</v>
      </c>
      <c r="M775" s="156">
        <f>G775*(1+L775/100)</f>
        <v>0</v>
      </c>
      <c r="N775" s="156">
        <v>5.9199999999999999E-3</v>
      </c>
      <c r="O775" s="156">
        <f>ROUND(E775*N775,2)</f>
        <v>7.1</v>
      </c>
      <c r="P775" s="156">
        <v>0</v>
      </c>
      <c r="Q775" s="156">
        <f>ROUND(E775*P775,2)</f>
        <v>0</v>
      </c>
      <c r="R775" s="156"/>
      <c r="S775" s="156" t="s">
        <v>381</v>
      </c>
      <c r="T775" s="156" t="s">
        <v>382</v>
      </c>
      <c r="U775" s="156">
        <v>0</v>
      </c>
      <c r="V775" s="156">
        <f>ROUND(E775*U775,2)</f>
        <v>0</v>
      </c>
      <c r="W775" s="156"/>
      <c r="X775" s="156" t="s">
        <v>383</v>
      </c>
      <c r="Y775" s="147"/>
      <c r="Z775" s="147"/>
      <c r="AA775" s="147"/>
      <c r="AB775" s="147"/>
      <c r="AC775" s="147"/>
      <c r="AD775" s="147"/>
      <c r="AE775" s="147"/>
      <c r="AF775" s="147" t="s">
        <v>384</v>
      </c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</row>
    <row r="776" spans="1:59" ht="25.5" x14ac:dyDescent="0.2">
      <c r="A776" s="164" t="s">
        <v>376</v>
      </c>
      <c r="B776" s="165" t="s">
        <v>287</v>
      </c>
      <c r="C776" s="183" t="s">
        <v>288</v>
      </c>
      <c r="D776" s="166"/>
      <c r="E776" s="167"/>
      <c r="F776" s="168"/>
      <c r="G776" s="169">
        <f>SUMIF(AF777:AF792,"&lt;&gt;NOR",G777:G792)</f>
        <v>0</v>
      </c>
      <c r="H776" s="163"/>
      <c r="I776" s="163">
        <f>SUM(I777:I792)</f>
        <v>84123.99</v>
      </c>
      <c r="J776" s="163"/>
      <c r="K776" s="163">
        <f>SUM(K777:K792)</f>
        <v>131933.60999999999</v>
      </c>
      <c r="L776" s="163"/>
      <c r="M776" s="163">
        <f>SUM(M777:M792)</f>
        <v>0</v>
      </c>
      <c r="N776" s="163"/>
      <c r="O776" s="163">
        <f>SUM(O777:O792)</f>
        <v>0.13</v>
      </c>
      <c r="P776" s="163"/>
      <c r="Q776" s="163">
        <f>SUM(Q777:Q792)</f>
        <v>0</v>
      </c>
      <c r="R776" s="163"/>
      <c r="S776" s="163"/>
      <c r="T776" s="163"/>
      <c r="U776" s="163"/>
      <c r="V776" s="163">
        <f>SUM(V777:V792)</f>
        <v>0</v>
      </c>
      <c r="W776" s="163"/>
      <c r="X776" s="163"/>
      <c r="AF776" t="s">
        <v>377</v>
      </c>
    </row>
    <row r="777" spans="1:59" outlineLevel="1" x14ac:dyDescent="0.2">
      <c r="A777" s="170">
        <v>157</v>
      </c>
      <c r="B777" s="171" t="s">
        <v>1167</v>
      </c>
      <c r="C777" s="184" t="s">
        <v>1168</v>
      </c>
      <c r="D777" s="172" t="s">
        <v>429</v>
      </c>
      <c r="E777" s="173">
        <v>33</v>
      </c>
      <c r="F777" s="174"/>
      <c r="G777" s="175">
        <f>ROUND(E777*F777,2)</f>
        <v>0</v>
      </c>
      <c r="H777" s="157">
        <v>11.03</v>
      </c>
      <c r="I777" s="156">
        <f>ROUND(E777*H777,2)</f>
        <v>363.99</v>
      </c>
      <c r="J777" s="157">
        <v>66.17</v>
      </c>
      <c r="K777" s="156">
        <f>ROUND(E777*J777,2)</f>
        <v>2183.61</v>
      </c>
      <c r="L777" s="156">
        <v>15</v>
      </c>
      <c r="M777" s="156">
        <f>G777*(1+L777/100)</f>
        <v>0</v>
      </c>
      <c r="N777" s="156">
        <v>1.0000000000000001E-5</v>
      </c>
      <c r="O777" s="156">
        <f>ROUND(E777*N777,2)</f>
        <v>0</v>
      </c>
      <c r="P777" s="156">
        <v>0</v>
      </c>
      <c r="Q777" s="156">
        <f>ROUND(E777*P777,2)</f>
        <v>0</v>
      </c>
      <c r="R777" s="156"/>
      <c r="S777" s="156" t="s">
        <v>381</v>
      </c>
      <c r="T777" s="156" t="s">
        <v>382</v>
      </c>
      <c r="U777" s="156">
        <v>0</v>
      </c>
      <c r="V777" s="156">
        <f>ROUND(E777*U777,2)</f>
        <v>0</v>
      </c>
      <c r="W777" s="156"/>
      <c r="X777" s="156" t="s">
        <v>383</v>
      </c>
      <c r="Y777" s="147"/>
      <c r="Z777" s="147"/>
      <c r="AA777" s="147"/>
      <c r="AB777" s="147"/>
      <c r="AC777" s="147"/>
      <c r="AD777" s="147"/>
      <c r="AE777" s="147"/>
      <c r="AF777" s="147" t="s">
        <v>384</v>
      </c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</row>
    <row r="778" spans="1:59" outlineLevel="1" x14ac:dyDescent="0.2">
      <c r="A778" s="154"/>
      <c r="B778" s="155"/>
      <c r="C778" s="185" t="s">
        <v>1169</v>
      </c>
      <c r="D778" s="158"/>
      <c r="E778" s="159">
        <v>14</v>
      </c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47"/>
      <c r="Z778" s="147"/>
      <c r="AA778" s="147"/>
      <c r="AB778" s="147"/>
      <c r="AC778" s="147"/>
      <c r="AD778" s="147"/>
      <c r="AE778" s="147"/>
      <c r="AF778" s="147" t="s">
        <v>386</v>
      </c>
      <c r="AG778" s="147">
        <v>0</v>
      </c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</row>
    <row r="779" spans="1:59" outlineLevel="1" x14ac:dyDescent="0.2">
      <c r="A779" s="154"/>
      <c r="B779" s="155"/>
      <c r="C779" s="185" t="s">
        <v>1170</v>
      </c>
      <c r="D779" s="158"/>
      <c r="E779" s="159">
        <v>8</v>
      </c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47"/>
      <c r="Z779" s="147"/>
      <c r="AA779" s="147"/>
      <c r="AB779" s="147"/>
      <c r="AC779" s="147"/>
      <c r="AD779" s="147"/>
      <c r="AE779" s="147"/>
      <c r="AF779" s="147" t="s">
        <v>386</v>
      </c>
      <c r="AG779" s="147">
        <v>0</v>
      </c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</row>
    <row r="780" spans="1:59" outlineLevel="1" x14ac:dyDescent="0.2">
      <c r="A780" s="154"/>
      <c r="B780" s="155"/>
      <c r="C780" s="185" t="s">
        <v>1171</v>
      </c>
      <c r="D780" s="158"/>
      <c r="E780" s="159">
        <v>4</v>
      </c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47"/>
      <c r="Z780" s="147"/>
      <c r="AA780" s="147"/>
      <c r="AB780" s="147"/>
      <c r="AC780" s="147"/>
      <c r="AD780" s="147"/>
      <c r="AE780" s="147"/>
      <c r="AF780" s="147" t="s">
        <v>386</v>
      </c>
      <c r="AG780" s="147">
        <v>0</v>
      </c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</row>
    <row r="781" spans="1:59" outlineLevel="1" x14ac:dyDescent="0.2">
      <c r="A781" s="154"/>
      <c r="B781" s="155"/>
      <c r="C781" s="185" t="s">
        <v>1172</v>
      </c>
      <c r="D781" s="158"/>
      <c r="E781" s="159">
        <v>5</v>
      </c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47"/>
      <c r="Z781" s="147"/>
      <c r="AA781" s="147"/>
      <c r="AB781" s="147"/>
      <c r="AC781" s="147"/>
      <c r="AD781" s="147"/>
      <c r="AE781" s="147"/>
      <c r="AF781" s="147" t="s">
        <v>386</v>
      </c>
      <c r="AG781" s="147">
        <v>0</v>
      </c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</row>
    <row r="782" spans="1:59" outlineLevel="1" x14ac:dyDescent="0.2">
      <c r="A782" s="154"/>
      <c r="B782" s="155"/>
      <c r="C782" s="185" t="s">
        <v>1173</v>
      </c>
      <c r="D782" s="158"/>
      <c r="E782" s="159">
        <v>2</v>
      </c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47"/>
      <c r="Z782" s="147"/>
      <c r="AA782" s="147"/>
      <c r="AB782" s="147"/>
      <c r="AC782" s="147"/>
      <c r="AD782" s="147"/>
      <c r="AE782" s="147"/>
      <c r="AF782" s="147" t="s">
        <v>386</v>
      </c>
      <c r="AG782" s="147">
        <v>0</v>
      </c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</row>
    <row r="783" spans="1:59" outlineLevel="1" x14ac:dyDescent="0.2">
      <c r="A783" s="170">
        <v>158</v>
      </c>
      <c r="B783" s="171" t="s">
        <v>1174</v>
      </c>
      <c r="C783" s="184" t="s">
        <v>1175</v>
      </c>
      <c r="D783" s="172" t="s">
        <v>429</v>
      </c>
      <c r="E783" s="173">
        <v>29</v>
      </c>
      <c r="F783" s="174"/>
      <c r="G783" s="175">
        <f>ROUND(E783*F783,2)</f>
        <v>0</v>
      </c>
      <c r="H783" s="157">
        <v>2500</v>
      </c>
      <c r="I783" s="156">
        <f>ROUND(E783*H783,2)</f>
        <v>72500</v>
      </c>
      <c r="J783" s="157">
        <v>0</v>
      </c>
      <c r="K783" s="156">
        <f>ROUND(E783*J783,2)</f>
        <v>0</v>
      </c>
      <c r="L783" s="156">
        <v>15</v>
      </c>
      <c r="M783" s="156">
        <f>G783*(1+L783/100)</f>
        <v>0</v>
      </c>
      <c r="N783" s="156">
        <v>3.2000000000000002E-3</v>
      </c>
      <c r="O783" s="156">
        <f>ROUND(E783*N783,2)</f>
        <v>0.09</v>
      </c>
      <c r="P783" s="156">
        <v>0</v>
      </c>
      <c r="Q783" s="156">
        <f>ROUND(E783*P783,2)</f>
        <v>0</v>
      </c>
      <c r="R783" s="156"/>
      <c r="S783" s="156" t="s">
        <v>485</v>
      </c>
      <c r="T783" s="156" t="s">
        <v>382</v>
      </c>
      <c r="U783" s="156">
        <v>0</v>
      </c>
      <c r="V783" s="156">
        <f>ROUND(E783*U783,2)</f>
        <v>0</v>
      </c>
      <c r="W783" s="156"/>
      <c r="X783" s="156" t="s">
        <v>407</v>
      </c>
      <c r="Y783" s="147"/>
      <c r="Z783" s="147"/>
      <c r="AA783" s="147"/>
      <c r="AB783" s="147"/>
      <c r="AC783" s="147"/>
      <c r="AD783" s="147"/>
      <c r="AE783" s="147"/>
      <c r="AF783" s="147" t="s">
        <v>408</v>
      </c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</row>
    <row r="784" spans="1:59" outlineLevel="1" x14ac:dyDescent="0.2">
      <c r="A784" s="154"/>
      <c r="B784" s="155"/>
      <c r="C784" s="185" t="s">
        <v>1176</v>
      </c>
      <c r="D784" s="158"/>
      <c r="E784" s="159">
        <v>22</v>
      </c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47"/>
      <c r="Z784" s="147"/>
      <c r="AA784" s="147"/>
      <c r="AB784" s="147"/>
      <c r="AC784" s="147"/>
      <c r="AD784" s="147"/>
      <c r="AE784" s="147"/>
      <c r="AF784" s="147" t="s">
        <v>386</v>
      </c>
      <c r="AG784" s="147">
        <v>0</v>
      </c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</row>
    <row r="785" spans="1:59" outlineLevel="1" x14ac:dyDescent="0.2">
      <c r="A785" s="154"/>
      <c r="B785" s="155"/>
      <c r="C785" s="185" t="s">
        <v>1177</v>
      </c>
      <c r="D785" s="158"/>
      <c r="E785" s="159">
        <v>4</v>
      </c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47"/>
      <c r="Z785" s="147"/>
      <c r="AA785" s="147"/>
      <c r="AB785" s="147"/>
      <c r="AC785" s="147"/>
      <c r="AD785" s="147"/>
      <c r="AE785" s="147"/>
      <c r="AF785" s="147" t="s">
        <v>386</v>
      </c>
      <c r="AG785" s="147">
        <v>0</v>
      </c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</row>
    <row r="786" spans="1:59" outlineLevel="1" x14ac:dyDescent="0.2">
      <c r="A786" s="154"/>
      <c r="B786" s="155"/>
      <c r="C786" s="185" t="s">
        <v>1178</v>
      </c>
      <c r="D786" s="158"/>
      <c r="E786" s="159">
        <v>3</v>
      </c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47"/>
      <c r="Z786" s="147"/>
      <c r="AA786" s="147"/>
      <c r="AB786" s="147"/>
      <c r="AC786" s="147"/>
      <c r="AD786" s="147"/>
      <c r="AE786" s="147"/>
      <c r="AF786" s="147" t="s">
        <v>386</v>
      </c>
      <c r="AG786" s="147">
        <v>0</v>
      </c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</row>
    <row r="787" spans="1:59" outlineLevel="1" x14ac:dyDescent="0.2">
      <c r="A787" s="170">
        <v>159</v>
      </c>
      <c r="B787" s="171" t="s">
        <v>1179</v>
      </c>
      <c r="C787" s="184" t="s">
        <v>1180</v>
      </c>
      <c r="D787" s="172" t="s">
        <v>429</v>
      </c>
      <c r="E787" s="173">
        <v>4</v>
      </c>
      <c r="F787" s="174"/>
      <c r="G787" s="175">
        <f>ROUND(E787*F787,2)</f>
        <v>0</v>
      </c>
      <c r="H787" s="157">
        <v>2815</v>
      </c>
      <c r="I787" s="156">
        <f>ROUND(E787*H787,2)</f>
        <v>11260</v>
      </c>
      <c r="J787" s="157">
        <v>0</v>
      </c>
      <c r="K787" s="156">
        <f>ROUND(E787*J787,2)</f>
        <v>0</v>
      </c>
      <c r="L787" s="156">
        <v>15</v>
      </c>
      <c r="M787" s="156">
        <f>G787*(1+L787/100)</f>
        <v>0</v>
      </c>
      <c r="N787" s="156">
        <v>9.5999999999999992E-3</v>
      </c>
      <c r="O787" s="156">
        <f>ROUND(E787*N787,2)</f>
        <v>0.04</v>
      </c>
      <c r="P787" s="156">
        <v>0</v>
      </c>
      <c r="Q787" s="156">
        <f>ROUND(E787*P787,2)</f>
        <v>0</v>
      </c>
      <c r="R787" s="156"/>
      <c r="S787" s="156" t="s">
        <v>485</v>
      </c>
      <c r="T787" s="156" t="s">
        <v>382</v>
      </c>
      <c r="U787" s="156">
        <v>0</v>
      </c>
      <c r="V787" s="156">
        <f>ROUND(E787*U787,2)</f>
        <v>0</v>
      </c>
      <c r="W787" s="156"/>
      <c r="X787" s="156" t="s">
        <v>407</v>
      </c>
      <c r="Y787" s="147"/>
      <c r="Z787" s="147"/>
      <c r="AA787" s="147"/>
      <c r="AB787" s="147"/>
      <c r="AC787" s="147"/>
      <c r="AD787" s="147"/>
      <c r="AE787" s="147"/>
      <c r="AF787" s="147" t="s">
        <v>408</v>
      </c>
      <c r="AG787" s="147"/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</row>
    <row r="788" spans="1:59" outlineLevel="1" x14ac:dyDescent="0.2">
      <c r="A788" s="154"/>
      <c r="B788" s="155"/>
      <c r="C788" s="185" t="s">
        <v>1181</v>
      </c>
      <c r="D788" s="158"/>
      <c r="E788" s="159">
        <v>2</v>
      </c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47"/>
      <c r="Z788" s="147"/>
      <c r="AA788" s="147"/>
      <c r="AB788" s="147"/>
      <c r="AC788" s="147"/>
      <c r="AD788" s="147"/>
      <c r="AE788" s="147"/>
      <c r="AF788" s="147" t="s">
        <v>386</v>
      </c>
      <c r="AG788" s="147">
        <v>0</v>
      </c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</row>
    <row r="789" spans="1:59" outlineLevel="1" x14ac:dyDescent="0.2">
      <c r="A789" s="154"/>
      <c r="B789" s="155"/>
      <c r="C789" s="185" t="s">
        <v>1182</v>
      </c>
      <c r="D789" s="158"/>
      <c r="E789" s="159">
        <v>2</v>
      </c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47"/>
      <c r="Z789" s="147"/>
      <c r="AA789" s="147"/>
      <c r="AB789" s="147"/>
      <c r="AC789" s="147"/>
      <c r="AD789" s="147"/>
      <c r="AE789" s="147"/>
      <c r="AF789" s="147" t="s">
        <v>386</v>
      </c>
      <c r="AG789" s="147">
        <v>0</v>
      </c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</row>
    <row r="790" spans="1:59" outlineLevel="1" x14ac:dyDescent="0.2">
      <c r="A790" s="176">
        <v>160</v>
      </c>
      <c r="B790" s="177" t="s">
        <v>1183</v>
      </c>
      <c r="C790" s="186" t="s">
        <v>1184</v>
      </c>
      <c r="D790" s="178" t="s">
        <v>380</v>
      </c>
      <c r="E790" s="179">
        <v>40</v>
      </c>
      <c r="F790" s="174"/>
      <c r="G790" s="181">
        <f>ROUND(E790*F790,2)</f>
        <v>0</v>
      </c>
      <c r="H790" s="157">
        <v>0</v>
      </c>
      <c r="I790" s="156">
        <f>ROUND(E790*H790,2)</f>
        <v>0</v>
      </c>
      <c r="J790" s="157">
        <v>550</v>
      </c>
      <c r="K790" s="156">
        <f>ROUND(E790*J790,2)</f>
        <v>22000</v>
      </c>
      <c r="L790" s="156">
        <v>15</v>
      </c>
      <c r="M790" s="156">
        <f>G790*(1+L790/100)</f>
        <v>0</v>
      </c>
      <c r="N790" s="156">
        <v>0</v>
      </c>
      <c r="O790" s="156">
        <f>ROUND(E790*N790,2)</f>
        <v>0</v>
      </c>
      <c r="P790" s="156">
        <v>0</v>
      </c>
      <c r="Q790" s="156">
        <f>ROUND(E790*P790,2)</f>
        <v>0</v>
      </c>
      <c r="R790" s="156"/>
      <c r="S790" s="156" t="s">
        <v>485</v>
      </c>
      <c r="T790" s="156" t="s">
        <v>382</v>
      </c>
      <c r="U790" s="156">
        <v>0</v>
      </c>
      <c r="V790" s="156">
        <f>ROUND(E790*U790,2)</f>
        <v>0</v>
      </c>
      <c r="W790" s="156"/>
      <c r="X790" s="156" t="s">
        <v>383</v>
      </c>
      <c r="Y790" s="147"/>
      <c r="Z790" s="147"/>
      <c r="AA790" s="147"/>
      <c r="AB790" s="147"/>
      <c r="AC790" s="147"/>
      <c r="AD790" s="147"/>
      <c r="AE790" s="147"/>
      <c r="AF790" s="147" t="s">
        <v>486</v>
      </c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</row>
    <row r="791" spans="1:59" outlineLevel="1" x14ac:dyDescent="0.2">
      <c r="A791" s="176">
        <v>161</v>
      </c>
      <c r="B791" s="177" t="s">
        <v>1185</v>
      </c>
      <c r="C791" s="186" t="s">
        <v>1186</v>
      </c>
      <c r="D791" s="178" t="s">
        <v>429</v>
      </c>
      <c r="E791" s="179">
        <v>115</v>
      </c>
      <c r="F791" s="174"/>
      <c r="G791" s="181">
        <f>ROUND(E791*F791,2)</f>
        <v>0</v>
      </c>
      <c r="H791" s="157">
        <v>0</v>
      </c>
      <c r="I791" s="156">
        <f>ROUND(E791*H791,2)</f>
        <v>0</v>
      </c>
      <c r="J791" s="157">
        <v>850</v>
      </c>
      <c r="K791" s="156">
        <f>ROUND(E791*J791,2)</f>
        <v>97750</v>
      </c>
      <c r="L791" s="156">
        <v>15</v>
      </c>
      <c r="M791" s="156">
        <f>G791*(1+L791/100)</f>
        <v>0</v>
      </c>
      <c r="N791" s="156">
        <v>0</v>
      </c>
      <c r="O791" s="156">
        <f>ROUND(E791*N791,2)</f>
        <v>0</v>
      </c>
      <c r="P791" s="156">
        <v>0</v>
      </c>
      <c r="Q791" s="156">
        <f>ROUND(E791*P791,2)</f>
        <v>0</v>
      </c>
      <c r="R791" s="156"/>
      <c r="S791" s="156" t="s">
        <v>485</v>
      </c>
      <c r="T791" s="156" t="s">
        <v>382</v>
      </c>
      <c r="U791" s="156">
        <v>0</v>
      </c>
      <c r="V791" s="156">
        <f>ROUND(E791*U791,2)</f>
        <v>0</v>
      </c>
      <c r="W791" s="156"/>
      <c r="X791" s="156" t="s">
        <v>383</v>
      </c>
      <c r="Y791" s="147"/>
      <c r="Z791" s="147"/>
      <c r="AA791" s="147"/>
      <c r="AB791" s="147"/>
      <c r="AC791" s="147"/>
      <c r="AD791" s="147"/>
      <c r="AE791" s="147"/>
      <c r="AF791" s="147" t="s">
        <v>486</v>
      </c>
      <c r="AG791" s="147"/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</row>
    <row r="792" spans="1:59" outlineLevel="1" x14ac:dyDescent="0.2">
      <c r="A792" s="176">
        <v>162</v>
      </c>
      <c r="B792" s="177" t="s">
        <v>1187</v>
      </c>
      <c r="C792" s="186" t="s">
        <v>1188</v>
      </c>
      <c r="D792" s="178" t="s">
        <v>429</v>
      </c>
      <c r="E792" s="179">
        <v>40</v>
      </c>
      <c r="F792" s="174"/>
      <c r="G792" s="181">
        <f>ROUND(E792*F792,2)</f>
        <v>0</v>
      </c>
      <c r="H792" s="157">
        <v>0</v>
      </c>
      <c r="I792" s="156">
        <f>ROUND(E792*H792,2)</f>
        <v>0</v>
      </c>
      <c r="J792" s="157">
        <v>250</v>
      </c>
      <c r="K792" s="156">
        <f>ROUND(E792*J792,2)</f>
        <v>10000</v>
      </c>
      <c r="L792" s="156">
        <v>15</v>
      </c>
      <c r="M792" s="156">
        <f>G792*(1+L792/100)</f>
        <v>0</v>
      </c>
      <c r="N792" s="156">
        <v>0</v>
      </c>
      <c r="O792" s="156">
        <f>ROUND(E792*N792,2)</f>
        <v>0</v>
      </c>
      <c r="P792" s="156">
        <v>0</v>
      </c>
      <c r="Q792" s="156">
        <f>ROUND(E792*P792,2)</f>
        <v>0</v>
      </c>
      <c r="R792" s="156"/>
      <c r="S792" s="156" t="s">
        <v>485</v>
      </c>
      <c r="T792" s="156" t="s">
        <v>382</v>
      </c>
      <c r="U792" s="156">
        <v>0</v>
      </c>
      <c r="V792" s="156">
        <f>ROUND(E792*U792,2)</f>
        <v>0</v>
      </c>
      <c r="W792" s="156"/>
      <c r="X792" s="156" t="s">
        <v>383</v>
      </c>
      <c r="Y792" s="147"/>
      <c r="Z792" s="147"/>
      <c r="AA792" s="147"/>
      <c r="AB792" s="147"/>
      <c r="AC792" s="147"/>
      <c r="AD792" s="147"/>
      <c r="AE792" s="147"/>
      <c r="AF792" s="147" t="s">
        <v>486</v>
      </c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</row>
    <row r="793" spans="1:59" x14ac:dyDescent="0.2">
      <c r="A793" s="164" t="s">
        <v>376</v>
      </c>
      <c r="B793" s="165" t="s">
        <v>289</v>
      </c>
      <c r="C793" s="183" t="s">
        <v>290</v>
      </c>
      <c r="D793" s="166"/>
      <c r="E793" s="167"/>
      <c r="F793" s="168"/>
      <c r="G793" s="169">
        <f>SUMIF(AF794:AF798,"&lt;&gt;NOR",G794:G798)</f>
        <v>0</v>
      </c>
      <c r="H793" s="163"/>
      <c r="I793" s="163">
        <f>SUM(I794:I798)</f>
        <v>0</v>
      </c>
      <c r="J793" s="163"/>
      <c r="K793" s="163">
        <f>SUM(K794:K798)</f>
        <v>7169616</v>
      </c>
      <c r="L793" s="163"/>
      <c r="M793" s="163">
        <f>SUM(M794:M798)</f>
        <v>0</v>
      </c>
      <c r="N793" s="163"/>
      <c r="O793" s="163">
        <f>SUM(O794:O798)</f>
        <v>0</v>
      </c>
      <c r="P793" s="163"/>
      <c r="Q793" s="163">
        <f>SUM(Q794:Q798)</f>
        <v>12.48</v>
      </c>
      <c r="R793" s="163"/>
      <c r="S793" s="163"/>
      <c r="T793" s="163"/>
      <c r="U793" s="163"/>
      <c r="V793" s="163">
        <f>SUM(V794:V798)</f>
        <v>178.56</v>
      </c>
      <c r="W793" s="163"/>
      <c r="X793" s="163"/>
      <c r="AF793" t="s">
        <v>377</v>
      </c>
    </row>
    <row r="794" spans="1:59" outlineLevel="1" x14ac:dyDescent="0.2">
      <c r="A794" s="176">
        <v>163</v>
      </c>
      <c r="B794" s="177" t="s">
        <v>1189</v>
      </c>
      <c r="C794" s="186" t="s">
        <v>1190</v>
      </c>
      <c r="D794" s="178" t="s">
        <v>484</v>
      </c>
      <c r="E794" s="179">
        <v>1</v>
      </c>
      <c r="F794" s="174"/>
      <c r="G794" s="181">
        <f>ROUND(E794*F794,2)</f>
        <v>0</v>
      </c>
      <c r="H794" s="157">
        <v>0</v>
      </c>
      <c r="I794" s="156">
        <f>ROUND(E794*H794,2)</f>
        <v>0</v>
      </c>
      <c r="J794" s="157">
        <v>3760000</v>
      </c>
      <c r="K794" s="156">
        <f>ROUND(E794*J794,2)</f>
        <v>3760000</v>
      </c>
      <c r="L794" s="156">
        <v>15</v>
      </c>
      <c r="M794" s="156">
        <f>G794*(1+L794/100)</f>
        <v>0</v>
      </c>
      <c r="N794" s="156">
        <v>0</v>
      </c>
      <c r="O794" s="156">
        <f>ROUND(E794*N794,2)</f>
        <v>0</v>
      </c>
      <c r="P794" s="156">
        <v>0</v>
      </c>
      <c r="Q794" s="156">
        <f>ROUND(E794*P794,2)</f>
        <v>0</v>
      </c>
      <c r="R794" s="156"/>
      <c r="S794" s="156" t="s">
        <v>485</v>
      </c>
      <c r="T794" s="156" t="s">
        <v>382</v>
      </c>
      <c r="U794" s="156">
        <v>0</v>
      </c>
      <c r="V794" s="156">
        <f>ROUND(E794*U794,2)</f>
        <v>0</v>
      </c>
      <c r="W794" s="156"/>
      <c r="X794" s="156" t="s">
        <v>383</v>
      </c>
      <c r="Y794" s="147"/>
      <c r="Z794" s="147"/>
      <c r="AA794" s="147"/>
      <c r="AB794" s="147"/>
      <c r="AC794" s="147"/>
      <c r="AD794" s="147"/>
      <c r="AE794" s="147"/>
      <c r="AF794" s="147" t="s">
        <v>486</v>
      </c>
      <c r="AG794" s="147"/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</row>
    <row r="795" spans="1:59" outlineLevel="1" x14ac:dyDescent="0.2">
      <c r="A795" s="176">
        <v>164</v>
      </c>
      <c r="B795" s="177" t="s">
        <v>1191</v>
      </c>
      <c r="C795" s="186" t="s">
        <v>1192</v>
      </c>
      <c r="D795" s="178" t="s">
        <v>484</v>
      </c>
      <c r="E795" s="179">
        <v>1</v>
      </c>
      <c r="F795" s="174"/>
      <c r="G795" s="181">
        <f>ROUND(E795*F795,2)</f>
        <v>0</v>
      </c>
      <c r="H795" s="157">
        <v>0</v>
      </c>
      <c r="I795" s="156">
        <f>ROUND(E795*H795,2)</f>
        <v>0</v>
      </c>
      <c r="J795" s="157">
        <v>2500000</v>
      </c>
      <c r="K795" s="156">
        <f>ROUND(E795*J795,2)</f>
        <v>2500000</v>
      </c>
      <c r="L795" s="156">
        <v>15</v>
      </c>
      <c r="M795" s="156">
        <f>G795*(1+L795/100)</f>
        <v>0</v>
      </c>
      <c r="N795" s="156">
        <v>0</v>
      </c>
      <c r="O795" s="156">
        <f>ROUND(E795*N795,2)</f>
        <v>0</v>
      </c>
      <c r="P795" s="156">
        <v>0</v>
      </c>
      <c r="Q795" s="156">
        <f>ROUND(E795*P795,2)</f>
        <v>0</v>
      </c>
      <c r="R795" s="156"/>
      <c r="S795" s="156" t="s">
        <v>485</v>
      </c>
      <c r="T795" s="156" t="s">
        <v>382</v>
      </c>
      <c r="U795" s="156">
        <v>0</v>
      </c>
      <c r="V795" s="156">
        <f>ROUND(E795*U795,2)</f>
        <v>0</v>
      </c>
      <c r="W795" s="156"/>
      <c r="X795" s="156" t="s">
        <v>383</v>
      </c>
      <c r="Y795" s="147"/>
      <c r="Z795" s="147"/>
      <c r="AA795" s="147"/>
      <c r="AB795" s="147"/>
      <c r="AC795" s="147"/>
      <c r="AD795" s="147"/>
      <c r="AE795" s="147"/>
      <c r="AF795" s="147" t="s">
        <v>486</v>
      </c>
      <c r="AG795" s="147"/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</row>
    <row r="796" spans="1:59" outlineLevel="1" x14ac:dyDescent="0.2">
      <c r="A796" s="176">
        <v>165</v>
      </c>
      <c r="B796" s="177" t="s">
        <v>1193</v>
      </c>
      <c r="C796" s="186" t="s">
        <v>1194</v>
      </c>
      <c r="D796" s="178" t="s">
        <v>484</v>
      </c>
      <c r="E796" s="179">
        <v>1</v>
      </c>
      <c r="F796" s="174"/>
      <c r="G796" s="181">
        <f>ROUND(E796*F796,2)</f>
        <v>0</v>
      </c>
      <c r="H796" s="157">
        <v>0</v>
      </c>
      <c r="I796" s="156">
        <f>ROUND(E796*H796,2)</f>
        <v>0</v>
      </c>
      <c r="J796" s="157">
        <v>850000</v>
      </c>
      <c r="K796" s="156">
        <f>ROUND(E796*J796,2)</f>
        <v>850000</v>
      </c>
      <c r="L796" s="156">
        <v>15</v>
      </c>
      <c r="M796" s="156">
        <f>G796*(1+L796/100)</f>
        <v>0</v>
      </c>
      <c r="N796" s="156">
        <v>0</v>
      </c>
      <c r="O796" s="156">
        <f>ROUND(E796*N796,2)</f>
        <v>0</v>
      </c>
      <c r="P796" s="156">
        <v>0</v>
      </c>
      <c r="Q796" s="156">
        <f>ROUND(E796*P796,2)</f>
        <v>0</v>
      </c>
      <c r="R796" s="156"/>
      <c r="S796" s="156" t="s">
        <v>485</v>
      </c>
      <c r="T796" s="156" t="s">
        <v>382</v>
      </c>
      <c r="U796" s="156">
        <v>0</v>
      </c>
      <c r="V796" s="156">
        <f>ROUND(E796*U796,2)</f>
        <v>0</v>
      </c>
      <c r="W796" s="156"/>
      <c r="X796" s="156" t="s">
        <v>383</v>
      </c>
      <c r="Y796" s="147"/>
      <c r="Z796" s="147"/>
      <c r="AA796" s="147"/>
      <c r="AB796" s="147"/>
      <c r="AC796" s="147"/>
      <c r="AD796" s="147"/>
      <c r="AE796" s="147"/>
      <c r="AF796" s="147" t="s">
        <v>486</v>
      </c>
      <c r="AG796" s="147"/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</row>
    <row r="797" spans="1:59" outlineLevel="1" x14ac:dyDescent="0.2">
      <c r="A797" s="170">
        <v>166</v>
      </c>
      <c r="B797" s="171" t="s">
        <v>1195</v>
      </c>
      <c r="C797" s="184" t="s">
        <v>1196</v>
      </c>
      <c r="D797" s="172" t="s">
        <v>397</v>
      </c>
      <c r="E797" s="173">
        <v>192</v>
      </c>
      <c r="F797" s="174"/>
      <c r="G797" s="175">
        <f>ROUND(E797*F797,2)</f>
        <v>0</v>
      </c>
      <c r="H797" s="157">
        <v>0</v>
      </c>
      <c r="I797" s="156">
        <f>ROUND(E797*H797,2)</f>
        <v>0</v>
      </c>
      <c r="J797" s="157">
        <v>310.5</v>
      </c>
      <c r="K797" s="156">
        <f>ROUND(E797*J797,2)</f>
        <v>59616</v>
      </c>
      <c r="L797" s="156">
        <v>15</v>
      </c>
      <c r="M797" s="156">
        <f>G797*(1+L797/100)</f>
        <v>0</v>
      </c>
      <c r="N797" s="156">
        <v>0</v>
      </c>
      <c r="O797" s="156">
        <f>ROUND(E797*N797,2)</f>
        <v>0</v>
      </c>
      <c r="P797" s="156">
        <v>6.5000000000000002E-2</v>
      </c>
      <c r="Q797" s="156">
        <f>ROUND(E797*P797,2)</f>
        <v>12.48</v>
      </c>
      <c r="R797" s="156"/>
      <c r="S797" s="156" t="s">
        <v>381</v>
      </c>
      <c r="T797" s="156" t="s">
        <v>381</v>
      </c>
      <c r="U797" s="156">
        <v>0.93</v>
      </c>
      <c r="V797" s="156">
        <f>ROUND(E797*U797,2)</f>
        <v>178.56</v>
      </c>
      <c r="W797" s="156"/>
      <c r="X797" s="156" t="s">
        <v>383</v>
      </c>
      <c r="Y797" s="147"/>
      <c r="Z797" s="147"/>
      <c r="AA797" s="147"/>
      <c r="AB797" s="147"/>
      <c r="AC797" s="147"/>
      <c r="AD797" s="147"/>
      <c r="AE797" s="147"/>
      <c r="AF797" s="147" t="s">
        <v>486</v>
      </c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</row>
    <row r="798" spans="1:59" outlineLevel="1" x14ac:dyDescent="0.2">
      <c r="A798" s="154"/>
      <c r="B798" s="155"/>
      <c r="C798" s="185" t="s">
        <v>1197</v>
      </c>
      <c r="D798" s="158"/>
      <c r="E798" s="159">
        <v>192</v>
      </c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47"/>
      <c r="Z798" s="147"/>
      <c r="AA798" s="147"/>
      <c r="AB798" s="147"/>
      <c r="AC798" s="147"/>
      <c r="AD798" s="147"/>
      <c r="AE798" s="147"/>
      <c r="AF798" s="147" t="s">
        <v>386</v>
      </c>
      <c r="AG798" s="147">
        <v>0</v>
      </c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</row>
    <row r="799" spans="1:59" x14ac:dyDescent="0.2">
      <c r="A799" s="164" t="s">
        <v>376</v>
      </c>
      <c r="B799" s="165" t="s">
        <v>298</v>
      </c>
      <c r="C799" s="183" t="s">
        <v>299</v>
      </c>
      <c r="D799" s="166"/>
      <c r="E799" s="167"/>
      <c r="F799" s="168"/>
      <c r="G799" s="169">
        <f>SUMIF(AF800:AF830,"&lt;&gt;NOR",G800:G830)</f>
        <v>0</v>
      </c>
      <c r="H799" s="163"/>
      <c r="I799" s="163">
        <f>SUM(I800:I830)</f>
        <v>24074.98</v>
      </c>
      <c r="J799" s="163"/>
      <c r="K799" s="163">
        <f>SUM(K800:K830)</f>
        <v>982682.08</v>
      </c>
      <c r="L799" s="163"/>
      <c r="M799" s="163">
        <f>SUM(M800:M830)</f>
        <v>0</v>
      </c>
      <c r="N799" s="163"/>
      <c r="O799" s="163">
        <f>SUM(O800:O830)</f>
        <v>7.17</v>
      </c>
      <c r="P799" s="163"/>
      <c r="Q799" s="163">
        <f>SUM(Q800:Q830)</f>
        <v>0</v>
      </c>
      <c r="R799" s="163"/>
      <c r="S799" s="163"/>
      <c r="T799" s="163"/>
      <c r="U799" s="163"/>
      <c r="V799" s="163">
        <f>SUM(V800:V830)</f>
        <v>0</v>
      </c>
      <c r="W799" s="163"/>
      <c r="X799" s="163"/>
      <c r="AF799" t="s">
        <v>377</v>
      </c>
    </row>
    <row r="800" spans="1:59" outlineLevel="1" x14ac:dyDescent="0.2">
      <c r="A800" s="170">
        <v>167</v>
      </c>
      <c r="B800" s="171" t="s">
        <v>1198</v>
      </c>
      <c r="C800" s="184" t="s">
        <v>1199</v>
      </c>
      <c r="D800" s="172" t="s">
        <v>380</v>
      </c>
      <c r="E800" s="173">
        <v>1842.0029999999999</v>
      </c>
      <c r="F800" s="174"/>
      <c r="G800" s="175">
        <f>ROUND(E800*F800,2)</f>
        <v>0</v>
      </c>
      <c r="H800" s="157">
        <v>13.07</v>
      </c>
      <c r="I800" s="156">
        <f>ROUND(E800*H800,2)</f>
        <v>24074.98</v>
      </c>
      <c r="J800" s="157">
        <v>42.13</v>
      </c>
      <c r="K800" s="156">
        <f>ROUND(E800*J800,2)</f>
        <v>77603.59</v>
      </c>
      <c r="L800" s="156">
        <v>15</v>
      </c>
      <c r="M800" s="156">
        <f>G800*(1+L800/100)</f>
        <v>0</v>
      </c>
      <c r="N800" s="156">
        <v>2.1000000000000001E-4</v>
      </c>
      <c r="O800" s="156">
        <f>ROUND(E800*N800,2)</f>
        <v>0.39</v>
      </c>
      <c r="P800" s="156">
        <v>0</v>
      </c>
      <c r="Q800" s="156">
        <f>ROUND(E800*P800,2)</f>
        <v>0</v>
      </c>
      <c r="R800" s="156"/>
      <c r="S800" s="156" t="s">
        <v>381</v>
      </c>
      <c r="T800" s="156" t="s">
        <v>382</v>
      </c>
      <c r="U800" s="156">
        <v>0</v>
      </c>
      <c r="V800" s="156">
        <f>ROUND(E800*U800,2)</f>
        <v>0</v>
      </c>
      <c r="W800" s="156"/>
      <c r="X800" s="156" t="s">
        <v>383</v>
      </c>
      <c r="Y800" s="147"/>
      <c r="Z800" s="147"/>
      <c r="AA800" s="147"/>
      <c r="AB800" s="147"/>
      <c r="AC800" s="147"/>
      <c r="AD800" s="147"/>
      <c r="AE800" s="147"/>
      <c r="AF800" s="147" t="s">
        <v>541</v>
      </c>
      <c r="AG800" s="147"/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</row>
    <row r="801" spans="1:59" outlineLevel="1" x14ac:dyDescent="0.2">
      <c r="A801" s="154"/>
      <c r="B801" s="155"/>
      <c r="C801" s="185" t="s">
        <v>1200</v>
      </c>
      <c r="D801" s="158"/>
      <c r="E801" s="159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47"/>
      <c r="Z801" s="147"/>
      <c r="AA801" s="147"/>
      <c r="AB801" s="147"/>
      <c r="AC801" s="147"/>
      <c r="AD801" s="147"/>
      <c r="AE801" s="147"/>
      <c r="AF801" s="147" t="s">
        <v>386</v>
      </c>
      <c r="AG801" s="147">
        <v>0</v>
      </c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</row>
    <row r="802" spans="1:59" outlineLevel="1" x14ac:dyDescent="0.2">
      <c r="A802" s="154"/>
      <c r="B802" s="155"/>
      <c r="C802" s="185" t="s">
        <v>1201</v>
      </c>
      <c r="D802" s="158"/>
      <c r="E802" s="159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47"/>
      <c r="Z802" s="147"/>
      <c r="AA802" s="147"/>
      <c r="AB802" s="147"/>
      <c r="AC802" s="147"/>
      <c r="AD802" s="147"/>
      <c r="AE802" s="147"/>
      <c r="AF802" s="147" t="s">
        <v>386</v>
      </c>
      <c r="AG802" s="147">
        <v>0</v>
      </c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</row>
    <row r="803" spans="1:59" outlineLevel="1" x14ac:dyDescent="0.2">
      <c r="A803" s="154"/>
      <c r="B803" s="155"/>
      <c r="C803" s="185" t="s">
        <v>1202</v>
      </c>
      <c r="D803" s="158"/>
      <c r="E803" s="159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47"/>
      <c r="Z803" s="147"/>
      <c r="AA803" s="147"/>
      <c r="AB803" s="147"/>
      <c r="AC803" s="147"/>
      <c r="AD803" s="147"/>
      <c r="AE803" s="147"/>
      <c r="AF803" s="147" t="s">
        <v>386</v>
      </c>
      <c r="AG803" s="147">
        <v>0</v>
      </c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</row>
    <row r="804" spans="1:59" ht="33.75" outlineLevel="1" x14ac:dyDescent="0.2">
      <c r="A804" s="154"/>
      <c r="B804" s="155"/>
      <c r="C804" s="185" t="s">
        <v>1203</v>
      </c>
      <c r="D804" s="158"/>
      <c r="E804" s="159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47"/>
      <c r="Z804" s="147"/>
      <c r="AA804" s="147"/>
      <c r="AB804" s="147"/>
      <c r="AC804" s="147"/>
      <c r="AD804" s="147"/>
      <c r="AE804" s="147"/>
      <c r="AF804" s="147" t="s">
        <v>386</v>
      </c>
      <c r="AG804" s="147">
        <v>0</v>
      </c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</row>
    <row r="805" spans="1:59" outlineLevel="1" x14ac:dyDescent="0.2">
      <c r="A805" s="154"/>
      <c r="B805" s="155"/>
      <c r="C805" s="185" t="s">
        <v>1204</v>
      </c>
      <c r="D805" s="158"/>
      <c r="E805" s="159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47"/>
      <c r="Z805" s="147"/>
      <c r="AA805" s="147"/>
      <c r="AB805" s="147"/>
      <c r="AC805" s="147"/>
      <c r="AD805" s="147"/>
      <c r="AE805" s="147"/>
      <c r="AF805" s="147" t="s">
        <v>386</v>
      </c>
      <c r="AG805" s="147">
        <v>0</v>
      </c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</row>
    <row r="806" spans="1:59" outlineLevel="1" x14ac:dyDescent="0.2">
      <c r="A806" s="154"/>
      <c r="B806" s="155"/>
      <c r="C806" s="185" t="s">
        <v>1205</v>
      </c>
      <c r="D806" s="158"/>
      <c r="E806" s="159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47"/>
      <c r="Z806" s="147"/>
      <c r="AA806" s="147"/>
      <c r="AB806" s="147"/>
      <c r="AC806" s="147"/>
      <c r="AD806" s="147"/>
      <c r="AE806" s="147"/>
      <c r="AF806" s="147" t="s">
        <v>386</v>
      </c>
      <c r="AG806" s="147">
        <v>0</v>
      </c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</row>
    <row r="807" spans="1:59" outlineLevel="1" x14ac:dyDescent="0.2">
      <c r="A807" s="154"/>
      <c r="B807" s="155"/>
      <c r="C807" s="185" t="s">
        <v>1206</v>
      </c>
      <c r="D807" s="158"/>
      <c r="E807" s="159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47"/>
      <c r="Z807" s="147"/>
      <c r="AA807" s="147"/>
      <c r="AB807" s="147"/>
      <c r="AC807" s="147"/>
      <c r="AD807" s="147"/>
      <c r="AE807" s="147"/>
      <c r="AF807" s="147" t="s">
        <v>386</v>
      </c>
      <c r="AG807" s="147">
        <v>0</v>
      </c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</row>
    <row r="808" spans="1:59" outlineLevel="1" x14ac:dyDescent="0.2">
      <c r="A808" s="154"/>
      <c r="B808" s="155"/>
      <c r="C808" s="185" t="s">
        <v>1207</v>
      </c>
      <c r="D808" s="158"/>
      <c r="E808" s="159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47"/>
      <c r="Z808" s="147"/>
      <c r="AA808" s="147"/>
      <c r="AB808" s="147"/>
      <c r="AC808" s="147"/>
      <c r="AD808" s="147"/>
      <c r="AE808" s="147"/>
      <c r="AF808" s="147" t="s">
        <v>386</v>
      </c>
      <c r="AG808" s="147">
        <v>0</v>
      </c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</row>
    <row r="809" spans="1:59" outlineLevel="1" x14ac:dyDescent="0.2">
      <c r="A809" s="154"/>
      <c r="B809" s="155"/>
      <c r="C809" s="185" t="s">
        <v>1208</v>
      </c>
      <c r="D809" s="158"/>
      <c r="E809" s="159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47"/>
      <c r="Z809" s="147"/>
      <c r="AA809" s="147"/>
      <c r="AB809" s="147"/>
      <c r="AC809" s="147"/>
      <c r="AD809" s="147"/>
      <c r="AE809" s="147"/>
      <c r="AF809" s="147" t="s">
        <v>386</v>
      </c>
      <c r="AG809" s="147">
        <v>0</v>
      </c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</row>
    <row r="810" spans="1:59" outlineLevel="1" x14ac:dyDescent="0.2">
      <c r="A810" s="154"/>
      <c r="B810" s="155"/>
      <c r="C810" s="185" t="s">
        <v>1209</v>
      </c>
      <c r="D810" s="158"/>
      <c r="E810" s="159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47"/>
      <c r="Z810" s="147"/>
      <c r="AA810" s="147"/>
      <c r="AB810" s="147"/>
      <c r="AC810" s="147"/>
      <c r="AD810" s="147"/>
      <c r="AE810" s="147"/>
      <c r="AF810" s="147" t="s">
        <v>386</v>
      </c>
      <c r="AG810" s="147">
        <v>0</v>
      </c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</row>
    <row r="811" spans="1:59" outlineLevel="1" x14ac:dyDescent="0.2">
      <c r="A811" s="154"/>
      <c r="B811" s="155"/>
      <c r="C811" s="185" t="s">
        <v>1210</v>
      </c>
      <c r="D811" s="158"/>
      <c r="E811" s="159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47"/>
      <c r="Z811" s="147"/>
      <c r="AA811" s="147"/>
      <c r="AB811" s="147"/>
      <c r="AC811" s="147"/>
      <c r="AD811" s="147"/>
      <c r="AE811" s="147"/>
      <c r="AF811" s="147" t="s">
        <v>386</v>
      </c>
      <c r="AG811" s="147">
        <v>0</v>
      </c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</row>
    <row r="812" spans="1:59" outlineLevel="1" x14ac:dyDescent="0.2">
      <c r="A812" s="154"/>
      <c r="B812" s="155"/>
      <c r="C812" s="185" t="s">
        <v>1211</v>
      </c>
      <c r="D812" s="158"/>
      <c r="E812" s="159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47"/>
      <c r="Z812" s="147"/>
      <c r="AA812" s="147"/>
      <c r="AB812" s="147"/>
      <c r="AC812" s="147"/>
      <c r="AD812" s="147"/>
      <c r="AE812" s="147"/>
      <c r="AF812" s="147" t="s">
        <v>386</v>
      </c>
      <c r="AG812" s="147">
        <v>0</v>
      </c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</row>
    <row r="813" spans="1:59" outlineLevel="1" x14ac:dyDescent="0.2">
      <c r="A813" s="154"/>
      <c r="B813" s="155"/>
      <c r="C813" s="185" t="s">
        <v>1212</v>
      </c>
      <c r="D813" s="158"/>
      <c r="E813" s="159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47"/>
      <c r="Z813" s="147"/>
      <c r="AA813" s="147"/>
      <c r="AB813" s="147"/>
      <c r="AC813" s="147"/>
      <c r="AD813" s="147"/>
      <c r="AE813" s="147"/>
      <c r="AF813" s="147" t="s">
        <v>386</v>
      </c>
      <c r="AG813" s="147">
        <v>0</v>
      </c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</row>
    <row r="814" spans="1:59" outlineLevel="1" x14ac:dyDescent="0.2">
      <c r="A814" s="154"/>
      <c r="B814" s="155"/>
      <c r="C814" s="185" t="s">
        <v>1213</v>
      </c>
      <c r="D814" s="158"/>
      <c r="E814" s="159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47"/>
      <c r="Z814" s="147"/>
      <c r="AA814" s="147"/>
      <c r="AB814" s="147"/>
      <c r="AC814" s="147"/>
      <c r="AD814" s="147"/>
      <c r="AE814" s="147"/>
      <c r="AF814" s="147" t="s">
        <v>386</v>
      </c>
      <c r="AG814" s="147">
        <v>0</v>
      </c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</row>
    <row r="815" spans="1:59" outlineLevel="1" x14ac:dyDescent="0.2">
      <c r="A815" s="154"/>
      <c r="B815" s="155"/>
      <c r="C815" s="185" t="s">
        <v>1214</v>
      </c>
      <c r="D815" s="158"/>
      <c r="E815" s="159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47"/>
      <c r="Z815" s="147"/>
      <c r="AA815" s="147"/>
      <c r="AB815" s="147"/>
      <c r="AC815" s="147"/>
      <c r="AD815" s="147"/>
      <c r="AE815" s="147"/>
      <c r="AF815" s="147" t="s">
        <v>386</v>
      </c>
      <c r="AG815" s="147">
        <v>0</v>
      </c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</row>
    <row r="816" spans="1:59" outlineLevel="1" x14ac:dyDescent="0.2">
      <c r="A816" s="154"/>
      <c r="B816" s="155"/>
      <c r="C816" s="185" t="s">
        <v>1215</v>
      </c>
      <c r="D816" s="158"/>
      <c r="E816" s="159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47"/>
      <c r="Z816" s="147"/>
      <c r="AA816" s="147"/>
      <c r="AB816" s="147"/>
      <c r="AC816" s="147"/>
      <c r="AD816" s="147"/>
      <c r="AE816" s="147"/>
      <c r="AF816" s="147" t="s">
        <v>386</v>
      </c>
      <c r="AG816" s="147">
        <v>0</v>
      </c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</row>
    <row r="817" spans="1:59" outlineLevel="1" x14ac:dyDescent="0.2">
      <c r="A817" s="154"/>
      <c r="B817" s="155"/>
      <c r="C817" s="185" t="s">
        <v>1216</v>
      </c>
      <c r="D817" s="158"/>
      <c r="E817" s="159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47"/>
      <c r="Z817" s="147"/>
      <c r="AA817" s="147"/>
      <c r="AB817" s="147"/>
      <c r="AC817" s="147"/>
      <c r="AD817" s="147"/>
      <c r="AE817" s="147"/>
      <c r="AF817" s="147" t="s">
        <v>386</v>
      </c>
      <c r="AG817" s="147">
        <v>0</v>
      </c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</row>
    <row r="818" spans="1:59" outlineLevel="1" x14ac:dyDescent="0.2">
      <c r="A818" s="154"/>
      <c r="B818" s="155"/>
      <c r="C818" s="185" t="s">
        <v>1217</v>
      </c>
      <c r="D818" s="158"/>
      <c r="E818" s="159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47"/>
      <c r="Z818" s="147"/>
      <c r="AA818" s="147"/>
      <c r="AB818" s="147"/>
      <c r="AC818" s="147"/>
      <c r="AD818" s="147"/>
      <c r="AE818" s="147"/>
      <c r="AF818" s="147" t="s">
        <v>386</v>
      </c>
      <c r="AG818" s="147">
        <v>0</v>
      </c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</row>
    <row r="819" spans="1:59" outlineLevel="1" x14ac:dyDescent="0.2">
      <c r="A819" s="154"/>
      <c r="B819" s="155"/>
      <c r="C819" s="185" t="s">
        <v>1218</v>
      </c>
      <c r="D819" s="158"/>
      <c r="E819" s="159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47"/>
      <c r="Z819" s="147"/>
      <c r="AA819" s="147"/>
      <c r="AB819" s="147"/>
      <c r="AC819" s="147"/>
      <c r="AD819" s="147"/>
      <c r="AE819" s="147"/>
      <c r="AF819" s="147" t="s">
        <v>386</v>
      </c>
      <c r="AG819" s="147">
        <v>0</v>
      </c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</row>
    <row r="820" spans="1:59" outlineLevel="1" x14ac:dyDescent="0.2">
      <c r="A820" s="154"/>
      <c r="B820" s="155"/>
      <c r="C820" s="185" t="s">
        <v>1219</v>
      </c>
      <c r="D820" s="158"/>
      <c r="E820" s="159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47"/>
      <c r="Z820" s="147"/>
      <c r="AA820" s="147"/>
      <c r="AB820" s="147"/>
      <c r="AC820" s="147"/>
      <c r="AD820" s="147"/>
      <c r="AE820" s="147"/>
      <c r="AF820" s="147" t="s">
        <v>386</v>
      </c>
      <c r="AG820" s="147">
        <v>0</v>
      </c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</row>
    <row r="821" spans="1:59" outlineLevel="1" x14ac:dyDescent="0.2">
      <c r="A821" s="154"/>
      <c r="B821" s="155"/>
      <c r="C821" s="185" t="s">
        <v>1220</v>
      </c>
      <c r="D821" s="158"/>
      <c r="E821" s="159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47"/>
      <c r="Z821" s="147"/>
      <c r="AA821" s="147"/>
      <c r="AB821" s="147"/>
      <c r="AC821" s="147"/>
      <c r="AD821" s="147"/>
      <c r="AE821" s="147"/>
      <c r="AF821" s="147" t="s">
        <v>386</v>
      </c>
      <c r="AG821" s="147">
        <v>0</v>
      </c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</row>
    <row r="822" spans="1:59" outlineLevel="1" x14ac:dyDescent="0.2">
      <c r="A822" s="154"/>
      <c r="B822" s="155"/>
      <c r="C822" s="185" t="s">
        <v>1221</v>
      </c>
      <c r="D822" s="158"/>
      <c r="E822" s="159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47"/>
      <c r="Z822" s="147"/>
      <c r="AA822" s="147"/>
      <c r="AB822" s="147"/>
      <c r="AC822" s="147"/>
      <c r="AD822" s="147"/>
      <c r="AE822" s="147"/>
      <c r="AF822" s="147" t="s">
        <v>386</v>
      </c>
      <c r="AG822" s="147">
        <v>0</v>
      </c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</row>
    <row r="823" spans="1:59" outlineLevel="1" x14ac:dyDescent="0.2">
      <c r="A823" s="154"/>
      <c r="B823" s="155"/>
      <c r="C823" s="185" t="s">
        <v>1110</v>
      </c>
      <c r="D823" s="158"/>
      <c r="E823" s="159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47"/>
      <c r="Z823" s="147"/>
      <c r="AA823" s="147"/>
      <c r="AB823" s="147"/>
      <c r="AC823" s="147"/>
      <c r="AD823" s="147"/>
      <c r="AE823" s="147"/>
      <c r="AF823" s="147" t="s">
        <v>386</v>
      </c>
      <c r="AG823" s="147">
        <v>0</v>
      </c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</row>
    <row r="824" spans="1:59" outlineLevel="1" x14ac:dyDescent="0.2">
      <c r="A824" s="154"/>
      <c r="B824" s="155"/>
      <c r="C824" s="185" t="s">
        <v>1222</v>
      </c>
      <c r="D824" s="158"/>
      <c r="E824" s="159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47"/>
      <c r="Z824" s="147"/>
      <c r="AA824" s="147"/>
      <c r="AB824" s="147"/>
      <c r="AC824" s="147"/>
      <c r="AD824" s="147"/>
      <c r="AE824" s="147"/>
      <c r="AF824" s="147" t="s">
        <v>386</v>
      </c>
      <c r="AG824" s="147">
        <v>0</v>
      </c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</row>
    <row r="825" spans="1:59" outlineLevel="1" x14ac:dyDescent="0.2">
      <c r="A825" s="154"/>
      <c r="B825" s="155"/>
      <c r="C825" s="185" t="s">
        <v>1223</v>
      </c>
      <c r="D825" s="158"/>
      <c r="E825" s="159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47"/>
      <c r="Z825" s="147"/>
      <c r="AA825" s="147"/>
      <c r="AB825" s="147"/>
      <c r="AC825" s="147"/>
      <c r="AD825" s="147"/>
      <c r="AE825" s="147"/>
      <c r="AF825" s="147" t="s">
        <v>386</v>
      </c>
      <c r="AG825" s="147">
        <v>0</v>
      </c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</row>
    <row r="826" spans="1:59" outlineLevel="1" x14ac:dyDescent="0.2">
      <c r="A826" s="154"/>
      <c r="B826" s="155"/>
      <c r="C826" s="185" t="s">
        <v>1224</v>
      </c>
      <c r="D826" s="158"/>
      <c r="E826" s="159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47"/>
      <c r="Z826" s="147"/>
      <c r="AA826" s="147"/>
      <c r="AB826" s="147"/>
      <c r="AC826" s="147"/>
      <c r="AD826" s="147"/>
      <c r="AE826" s="147"/>
      <c r="AF826" s="147" t="s">
        <v>386</v>
      </c>
      <c r="AG826" s="147">
        <v>0</v>
      </c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</row>
    <row r="827" spans="1:59" outlineLevel="1" x14ac:dyDescent="0.2">
      <c r="A827" s="154"/>
      <c r="B827" s="155"/>
      <c r="C827" s="185" t="s">
        <v>1225</v>
      </c>
      <c r="D827" s="158"/>
      <c r="E827" s="159">
        <v>1842</v>
      </c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47"/>
      <c r="Z827" s="147"/>
      <c r="AA827" s="147"/>
      <c r="AB827" s="147"/>
      <c r="AC827" s="147"/>
      <c r="AD827" s="147"/>
      <c r="AE827" s="147"/>
      <c r="AF827" s="147" t="s">
        <v>386</v>
      </c>
      <c r="AG827" s="147">
        <v>0</v>
      </c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</row>
    <row r="828" spans="1:59" ht="22.5" outlineLevel="1" x14ac:dyDescent="0.2">
      <c r="A828" s="170">
        <v>168</v>
      </c>
      <c r="B828" s="171" t="s">
        <v>1226</v>
      </c>
      <c r="C828" s="184" t="s">
        <v>1227</v>
      </c>
      <c r="D828" s="172" t="s">
        <v>380</v>
      </c>
      <c r="E828" s="173">
        <v>1842.0029999999999</v>
      </c>
      <c r="F828" s="174"/>
      <c r="G828" s="175">
        <f>ROUND(E828*F828,2)</f>
        <v>0</v>
      </c>
      <c r="H828" s="157">
        <v>0</v>
      </c>
      <c r="I828" s="156">
        <f>ROUND(E828*H828,2)</f>
        <v>0</v>
      </c>
      <c r="J828" s="157">
        <v>489.5</v>
      </c>
      <c r="K828" s="156">
        <f>ROUND(E828*J828,2)</f>
        <v>901660.47</v>
      </c>
      <c r="L828" s="156">
        <v>15</v>
      </c>
      <c r="M828" s="156">
        <f>G828*(1+L828/100)</f>
        <v>0</v>
      </c>
      <c r="N828" s="156">
        <v>3.6800000000000001E-3</v>
      </c>
      <c r="O828" s="156">
        <f>ROUND(E828*N828,2)</f>
        <v>6.78</v>
      </c>
      <c r="P828" s="156">
        <v>0</v>
      </c>
      <c r="Q828" s="156">
        <f>ROUND(E828*P828,2)</f>
        <v>0</v>
      </c>
      <c r="R828" s="156"/>
      <c r="S828" s="156" t="s">
        <v>485</v>
      </c>
      <c r="T828" s="156" t="s">
        <v>382</v>
      </c>
      <c r="U828" s="156">
        <v>0</v>
      </c>
      <c r="V828" s="156">
        <f>ROUND(E828*U828,2)</f>
        <v>0</v>
      </c>
      <c r="W828" s="156"/>
      <c r="X828" s="156" t="s">
        <v>383</v>
      </c>
      <c r="Y828" s="147"/>
      <c r="Z828" s="147"/>
      <c r="AA828" s="147"/>
      <c r="AB828" s="147"/>
      <c r="AC828" s="147"/>
      <c r="AD828" s="147"/>
      <c r="AE828" s="147"/>
      <c r="AF828" s="147" t="s">
        <v>541</v>
      </c>
      <c r="AG828" s="147"/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</row>
    <row r="829" spans="1:59" outlineLevel="1" x14ac:dyDescent="0.2">
      <c r="A829" s="154"/>
      <c r="B829" s="155"/>
      <c r="C829" s="249" t="s">
        <v>1228</v>
      </c>
      <c r="D829" s="250"/>
      <c r="E829" s="250"/>
      <c r="F829" s="250"/>
      <c r="G829" s="250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47"/>
      <c r="Z829" s="147"/>
      <c r="AA829" s="147"/>
      <c r="AB829" s="147"/>
      <c r="AC829" s="147"/>
      <c r="AD829" s="147"/>
      <c r="AE829" s="147"/>
      <c r="AF829" s="147" t="s">
        <v>655</v>
      </c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</row>
    <row r="830" spans="1:59" outlineLevel="1" x14ac:dyDescent="0.2">
      <c r="A830" s="176">
        <v>169</v>
      </c>
      <c r="B830" s="177" t="s">
        <v>1229</v>
      </c>
      <c r="C830" s="186" t="s">
        <v>1230</v>
      </c>
      <c r="D830" s="178" t="s">
        <v>413</v>
      </c>
      <c r="E830" s="179">
        <v>3.23983</v>
      </c>
      <c r="F830" s="174"/>
      <c r="G830" s="181">
        <f>ROUND(E830*F830,2)</f>
        <v>0</v>
      </c>
      <c r="H830" s="157">
        <v>0</v>
      </c>
      <c r="I830" s="156">
        <f>ROUND(E830*H830,2)</f>
        <v>0</v>
      </c>
      <c r="J830" s="157">
        <v>1055</v>
      </c>
      <c r="K830" s="156">
        <f>ROUND(E830*J830,2)</f>
        <v>3418.02</v>
      </c>
      <c r="L830" s="156">
        <v>15</v>
      </c>
      <c r="M830" s="156">
        <f>G830*(1+L830/100)</f>
        <v>0</v>
      </c>
      <c r="N830" s="156">
        <v>0</v>
      </c>
      <c r="O830" s="156">
        <f>ROUND(E830*N830,2)</f>
        <v>0</v>
      </c>
      <c r="P830" s="156">
        <v>0</v>
      </c>
      <c r="Q830" s="156">
        <f>ROUND(E830*P830,2)</f>
        <v>0</v>
      </c>
      <c r="R830" s="156"/>
      <c r="S830" s="156" t="s">
        <v>381</v>
      </c>
      <c r="T830" s="156" t="s">
        <v>382</v>
      </c>
      <c r="U830" s="156">
        <v>0</v>
      </c>
      <c r="V830" s="156">
        <f>ROUND(E830*U830,2)</f>
        <v>0</v>
      </c>
      <c r="W830" s="156"/>
      <c r="X830" s="156" t="s">
        <v>383</v>
      </c>
      <c r="Y830" s="147"/>
      <c r="Z830" s="147"/>
      <c r="AA830" s="147"/>
      <c r="AB830" s="147"/>
      <c r="AC830" s="147"/>
      <c r="AD830" s="147"/>
      <c r="AE830" s="147"/>
      <c r="AF830" s="147" t="s">
        <v>541</v>
      </c>
      <c r="AG830" s="147"/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</row>
    <row r="831" spans="1:59" x14ac:dyDescent="0.2">
      <c r="A831" s="164" t="s">
        <v>376</v>
      </c>
      <c r="B831" s="165" t="s">
        <v>301</v>
      </c>
      <c r="C831" s="183" t="s">
        <v>302</v>
      </c>
      <c r="D831" s="166"/>
      <c r="E831" s="167"/>
      <c r="F831" s="168"/>
      <c r="G831" s="169">
        <f>SUMIF(AF832:AF900,"&lt;&gt;NOR",G832:G900)</f>
        <v>0</v>
      </c>
      <c r="H831" s="163"/>
      <c r="I831" s="163">
        <f>SUM(I832:I900)</f>
        <v>1128669.47</v>
      </c>
      <c r="J831" s="163"/>
      <c r="K831" s="163">
        <f>SUM(K832:K900)</f>
        <v>890060.75999999989</v>
      </c>
      <c r="L831" s="163"/>
      <c r="M831" s="163">
        <f>SUM(M832:M900)</f>
        <v>0</v>
      </c>
      <c r="N831" s="163"/>
      <c r="O831" s="163">
        <f>SUM(O832:O900)</f>
        <v>10.35</v>
      </c>
      <c r="P831" s="163"/>
      <c r="Q831" s="163">
        <f>SUM(Q832:Q900)</f>
        <v>0</v>
      </c>
      <c r="R831" s="163"/>
      <c r="S831" s="163"/>
      <c r="T831" s="163"/>
      <c r="U831" s="163"/>
      <c r="V831" s="163">
        <f>SUM(V832:V900)</f>
        <v>1495.02</v>
      </c>
      <c r="W831" s="163"/>
      <c r="X831" s="163"/>
      <c r="AF831" t="s">
        <v>377</v>
      </c>
    </row>
    <row r="832" spans="1:59" ht="22.5" outlineLevel="1" x14ac:dyDescent="0.2">
      <c r="A832" s="170">
        <v>170</v>
      </c>
      <c r="B832" s="171" t="s">
        <v>1231</v>
      </c>
      <c r="C832" s="184" t="s">
        <v>1232</v>
      </c>
      <c r="D832" s="172" t="s">
        <v>380</v>
      </c>
      <c r="E832" s="173">
        <v>1169.6712</v>
      </c>
      <c r="F832" s="174"/>
      <c r="G832" s="175">
        <f>ROUND(E832*F832,2)</f>
        <v>0</v>
      </c>
      <c r="H832" s="157">
        <v>18.88</v>
      </c>
      <c r="I832" s="156">
        <f>ROUND(E832*H832,2)</f>
        <v>22083.39</v>
      </c>
      <c r="J832" s="157">
        <v>11.92</v>
      </c>
      <c r="K832" s="156">
        <f>ROUND(E832*J832,2)</f>
        <v>13942.48</v>
      </c>
      <c r="L832" s="156">
        <v>15</v>
      </c>
      <c r="M832" s="156">
        <f>G832*(1+L832/100)</f>
        <v>0</v>
      </c>
      <c r="N832" s="156">
        <v>3.3E-4</v>
      </c>
      <c r="O832" s="156">
        <f>ROUND(E832*N832,2)</f>
        <v>0.39</v>
      </c>
      <c r="P832" s="156">
        <v>0</v>
      </c>
      <c r="Q832" s="156">
        <f>ROUND(E832*P832,2)</f>
        <v>0</v>
      </c>
      <c r="R832" s="156"/>
      <c r="S832" s="156" t="s">
        <v>381</v>
      </c>
      <c r="T832" s="156" t="s">
        <v>382</v>
      </c>
      <c r="U832" s="156">
        <v>0</v>
      </c>
      <c r="V832" s="156">
        <f>ROUND(E832*U832,2)</f>
        <v>0</v>
      </c>
      <c r="W832" s="156"/>
      <c r="X832" s="156" t="s">
        <v>383</v>
      </c>
      <c r="Y832" s="147"/>
      <c r="Z832" s="147"/>
      <c r="AA832" s="147"/>
      <c r="AB832" s="147"/>
      <c r="AC832" s="147"/>
      <c r="AD832" s="147"/>
      <c r="AE832" s="147"/>
      <c r="AF832" s="147" t="s">
        <v>541</v>
      </c>
      <c r="AG832" s="147"/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</row>
    <row r="833" spans="1:59" outlineLevel="1" x14ac:dyDescent="0.2">
      <c r="A833" s="154"/>
      <c r="B833" s="155"/>
      <c r="C833" s="185" t="s">
        <v>1233</v>
      </c>
      <c r="D833" s="158"/>
      <c r="E833" s="159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47"/>
      <c r="Z833" s="147"/>
      <c r="AA833" s="147"/>
      <c r="AB833" s="147"/>
      <c r="AC833" s="147"/>
      <c r="AD833" s="147"/>
      <c r="AE833" s="147"/>
      <c r="AF833" s="147" t="s">
        <v>386</v>
      </c>
      <c r="AG833" s="147">
        <v>0</v>
      </c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</row>
    <row r="834" spans="1:59" outlineLevel="1" x14ac:dyDescent="0.2">
      <c r="A834" s="154"/>
      <c r="B834" s="155"/>
      <c r="C834" s="185" t="s">
        <v>1234</v>
      </c>
      <c r="D834" s="158"/>
      <c r="E834" s="159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47"/>
      <c r="Z834" s="147"/>
      <c r="AA834" s="147"/>
      <c r="AB834" s="147"/>
      <c r="AC834" s="147"/>
      <c r="AD834" s="147"/>
      <c r="AE834" s="147"/>
      <c r="AF834" s="147" t="s">
        <v>386</v>
      </c>
      <c r="AG834" s="147">
        <v>0</v>
      </c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</row>
    <row r="835" spans="1:59" outlineLevel="1" x14ac:dyDescent="0.2">
      <c r="A835" s="154"/>
      <c r="B835" s="155"/>
      <c r="C835" s="185" t="s">
        <v>1110</v>
      </c>
      <c r="D835" s="158"/>
      <c r="E835" s="159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47"/>
      <c r="Z835" s="147"/>
      <c r="AA835" s="147"/>
      <c r="AB835" s="147"/>
      <c r="AC835" s="147"/>
      <c r="AD835" s="147"/>
      <c r="AE835" s="147"/>
      <c r="AF835" s="147" t="s">
        <v>386</v>
      </c>
      <c r="AG835" s="147">
        <v>0</v>
      </c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</row>
    <row r="836" spans="1:59" outlineLevel="1" x14ac:dyDescent="0.2">
      <c r="A836" s="154"/>
      <c r="B836" s="155"/>
      <c r="C836" s="185" t="s">
        <v>1222</v>
      </c>
      <c r="D836" s="158"/>
      <c r="E836" s="159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47"/>
      <c r="Z836" s="147"/>
      <c r="AA836" s="147"/>
      <c r="AB836" s="147"/>
      <c r="AC836" s="147"/>
      <c r="AD836" s="147"/>
      <c r="AE836" s="147"/>
      <c r="AF836" s="147" t="s">
        <v>386</v>
      </c>
      <c r="AG836" s="147">
        <v>0</v>
      </c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</row>
    <row r="837" spans="1:59" outlineLevel="1" x14ac:dyDescent="0.2">
      <c r="A837" s="154"/>
      <c r="B837" s="155"/>
      <c r="C837" s="185" t="s">
        <v>1235</v>
      </c>
      <c r="D837" s="158"/>
      <c r="E837" s="159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47"/>
      <c r="Z837" s="147"/>
      <c r="AA837" s="147"/>
      <c r="AB837" s="147"/>
      <c r="AC837" s="147"/>
      <c r="AD837" s="147"/>
      <c r="AE837" s="147"/>
      <c r="AF837" s="147" t="s">
        <v>386</v>
      </c>
      <c r="AG837" s="147">
        <v>0</v>
      </c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</row>
    <row r="838" spans="1:59" outlineLevel="1" x14ac:dyDescent="0.2">
      <c r="A838" s="154"/>
      <c r="B838" s="155"/>
      <c r="C838" s="185" t="s">
        <v>1224</v>
      </c>
      <c r="D838" s="158"/>
      <c r="E838" s="159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47"/>
      <c r="Z838" s="147"/>
      <c r="AA838" s="147"/>
      <c r="AB838" s="147"/>
      <c r="AC838" s="147"/>
      <c r="AD838" s="147"/>
      <c r="AE838" s="147"/>
      <c r="AF838" s="147" t="s">
        <v>386</v>
      </c>
      <c r="AG838" s="147">
        <v>0</v>
      </c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</row>
    <row r="839" spans="1:59" outlineLevel="1" x14ac:dyDescent="0.2">
      <c r="A839" s="154"/>
      <c r="B839" s="155"/>
      <c r="C839" s="185" t="s">
        <v>1236</v>
      </c>
      <c r="D839" s="158"/>
      <c r="E839" s="159">
        <v>145.12</v>
      </c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47"/>
      <c r="Z839" s="147"/>
      <c r="AA839" s="147"/>
      <c r="AB839" s="147"/>
      <c r="AC839" s="147"/>
      <c r="AD839" s="147"/>
      <c r="AE839" s="147"/>
      <c r="AF839" s="147" t="s">
        <v>386</v>
      </c>
      <c r="AG839" s="147">
        <v>0</v>
      </c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</row>
    <row r="840" spans="1:59" outlineLevel="1" x14ac:dyDescent="0.2">
      <c r="A840" s="154"/>
      <c r="B840" s="155"/>
      <c r="C840" s="185" t="s">
        <v>1237</v>
      </c>
      <c r="D840" s="158"/>
      <c r="E840" s="159">
        <v>660</v>
      </c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47"/>
      <c r="Z840" s="147"/>
      <c r="AA840" s="147"/>
      <c r="AB840" s="147"/>
      <c r="AC840" s="147"/>
      <c r="AD840" s="147"/>
      <c r="AE840" s="147"/>
      <c r="AF840" s="147" t="s">
        <v>386</v>
      </c>
      <c r="AG840" s="147">
        <v>0</v>
      </c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</row>
    <row r="841" spans="1:59" outlineLevel="1" x14ac:dyDescent="0.2">
      <c r="A841" s="154"/>
      <c r="B841" s="155"/>
      <c r="C841" s="185" t="s">
        <v>1238</v>
      </c>
      <c r="D841" s="158"/>
      <c r="E841" s="159">
        <v>11.0732</v>
      </c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47"/>
      <c r="Z841" s="147"/>
      <c r="AA841" s="147"/>
      <c r="AB841" s="147"/>
      <c r="AC841" s="147"/>
      <c r="AD841" s="147"/>
      <c r="AE841" s="147"/>
      <c r="AF841" s="147" t="s">
        <v>386</v>
      </c>
      <c r="AG841" s="147">
        <v>0</v>
      </c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</row>
    <row r="842" spans="1:59" outlineLevel="1" x14ac:dyDescent="0.2">
      <c r="A842" s="154"/>
      <c r="B842" s="155"/>
      <c r="C842" s="185" t="s">
        <v>1239</v>
      </c>
      <c r="D842" s="158"/>
      <c r="E842" s="159">
        <v>132.28800000000001</v>
      </c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47"/>
      <c r="Z842" s="147"/>
      <c r="AA842" s="147"/>
      <c r="AB842" s="147"/>
      <c r="AC842" s="147"/>
      <c r="AD842" s="147"/>
      <c r="AE842" s="147"/>
      <c r="AF842" s="147" t="s">
        <v>386</v>
      </c>
      <c r="AG842" s="147">
        <v>0</v>
      </c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</row>
    <row r="843" spans="1:59" ht="22.5" outlineLevel="1" x14ac:dyDescent="0.2">
      <c r="A843" s="154"/>
      <c r="B843" s="155"/>
      <c r="C843" s="185" t="s">
        <v>1240</v>
      </c>
      <c r="D843" s="158"/>
      <c r="E843" s="159">
        <v>221.19</v>
      </c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47"/>
      <c r="Z843" s="147"/>
      <c r="AA843" s="147"/>
      <c r="AB843" s="147"/>
      <c r="AC843" s="147"/>
      <c r="AD843" s="147"/>
      <c r="AE843" s="147"/>
      <c r="AF843" s="147" t="s">
        <v>386</v>
      </c>
      <c r="AG843" s="147">
        <v>0</v>
      </c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</row>
    <row r="844" spans="1:59" ht="22.5" outlineLevel="1" x14ac:dyDescent="0.2">
      <c r="A844" s="170">
        <v>171</v>
      </c>
      <c r="B844" s="171" t="s">
        <v>1241</v>
      </c>
      <c r="C844" s="184" t="s">
        <v>1242</v>
      </c>
      <c r="D844" s="172" t="s">
        <v>380</v>
      </c>
      <c r="E844" s="173">
        <v>1169.6712</v>
      </c>
      <c r="F844" s="174"/>
      <c r="G844" s="175">
        <f>ROUND(E844*F844,2)</f>
        <v>0</v>
      </c>
      <c r="H844" s="157">
        <v>235</v>
      </c>
      <c r="I844" s="156">
        <f>ROUND(E844*H844,2)</f>
        <v>274872.73</v>
      </c>
      <c r="J844" s="157">
        <v>97</v>
      </c>
      <c r="K844" s="156">
        <f>ROUND(E844*J844,2)</f>
        <v>113458.11</v>
      </c>
      <c r="L844" s="156">
        <v>15</v>
      </c>
      <c r="M844" s="156">
        <f>G844*(1+L844/100)</f>
        <v>0</v>
      </c>
      <c r="N844" s="156">
        <v>5.3E-3</v>
      </c>
      <c r="O844" s="156">
        <f>ROUND(E844*N844,2)</f>
        <v>6.2</v>
      </c>
      <c r="P844" s="156">
        <v>0</v>
      </c>
      <c r="Q844" s="156">
        <f>ROUND(E844*P844,2)</f>
        <v>0</v>
      </c>
      <c r="R844" s="156"/>
      <c r="S844" s="156" t="s">
        <v>381</v>
      </c>
      <c r="T844" s="156" t="s">
        <v>382</v>
      </c>
      <c r="U844" s="156">
        <v>0</v>
      </c>
      <c r="V844" s="156">
        <f>ROUND(E844*U844,2)</f>
        <v>0</v>
      </c>
      <c r="W844" s="156"/>
      <c r="X844" s="156" t="s">
        <v>383</v>
      </c>
      <c r="Y844" s="147"/>
      <c r="Z844" s="147"/>
      <c r="AA844" s="147"/>
      <c r="AB844" s="147"/>
      <c r="AC844" s="147"/>
      <c r="AD844" s="147"/>
      <c r="AE844" s="147"/>
      <c r="AF844" s="147" t="s">
        <v>541</v>
      </c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</row>
    <row r="845" spans="1:59" outlineLevel="1" x14ac:dyDescent="0.2">
      <c r="A845" s="154"/>
      <c r="B845" s="155"/>
      <c r="C845" s="185" t="s">
        <v>1233</v>
      </c>
      <c r="D845" s="158"/>
      <c r="E845" s="159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47"/>
      <c r="Z845" s="147"/>
      <c r="AA845" s="147"/>
      <c r="AB845" s="147"/>
      <c r="AC845" s="147"/>
      <c r="AD845" s="147"/>
      <c r="AE845" s="147"/>
      <c r="AF845" s="147" t="s">
        <v>386</v>
      </c>
      <c r="AG845" s="147">
        <v>0</v>
      </c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</row>
    <row r="846" spans="1:59" outlineLevel="1" x14ac:dyDescent="0.2">
      <c r="A846" s="154"/>
      <c r="B846" s="155"/>
      <c r="C846" s="185" t="s">
        <v>1234</v>
      </c>
      <c r="D846" s="158"/>
      <c r="E846" s="159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47"/>
      <c r="Z846" s="147"/>
      <c r="AA846" s="147"/>
      <c r="AB846" s="147"/>
      <c r="AC846" s="147"/>
      <c r="AD846" s="147"/>
      <c r="AE846" s="147"/>
      <c r="AF846" s="147" t="s">
        <v>386</v>
      </c>
      <c r="AG846" s="147">
        <v>0</v>
      </c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</row>
    <row r="847" spans="1:59" outlineLevel="1" x14ac:dyDescent="0.2">
      <c r="A847" s="154"/>
      <c r="B847" s="155"/>
      <c r="C847" s="185" t="s">
        <v>1110</v>
      </c>
      <c r="D847" s="158"/>
      <c r="E847" s="159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47"/>
      <c r="Z847" s="147"/>
      <c r="AA847" s="147"/>
      <c r="AB847" s="147"/>
      <c r="AC847" s="147"/>
      <c r="AD847" s="147"/>
      <c r="AE847" s="147"/>
      <c r="AF847" s="147" t="s">
        <v>386</v>
      </c>
      <c r="AG847" s="147">
        <v>0</v>
      </c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</row>
    <row r="848" spans="1:59" outlineLevel="1" x14ac:dyDescent="0.2">
      <c r="A848" s="154"/>
      <c r="B848" s="155"/>
      <c r="C848" s="185" t="s">
        <v>1222</v>
      </c>
      <c r="D848" s="158"/>
      <c r="E848" s="159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47"/>
      <c r="Z848" s="147"/>
      <c r="AA848" s="147"/>
      <c r="AB848" s="147"/>
      <c r="AC848" s="147"/>
      <c r="AD848" s="147"/>
      <c r="AE848" s="147"/>
      <c r="AF848" s="147" t="s">
        <v>386</v>
      </c>
      <c r="AG848" s="147">
        <v>0</v>
      </c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</row>
    <row r="849" spans="1:59" outlineLevel="1" x14ac:dyDescent="0.2">
      <c r="A849" s="154"/>
      <c r="B849" s="155"/>
      <c r="C849" s="185" t="s">
        <v>1235</v>
      </c>
      <c r="D849" s="158"/>
      <c r="E849" s="159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47"/>
      <c r="Z849" s="147"/>
      <c r="AA849" s="147"/>
      <c r="AB849" s="147"/>
      <c r="AC849" s="147"/>
      <c r="AD849" s="147"/>
      <c r="AE849" s="147"/>
      <c r="AF849" s="147" t="s">
        <v>386</v>
      </c>
      <c r="AG849" s="147">
        <v>0</v>
      </c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</row>
    <row r="850" spans="1:59" outlineLevel="1" x14ac:dyDescent="0.2">
      <c r="A850" s="154"/>
      <c r="B850" s="155"/>
      <c r="C850" s="185" t="s">
        <v>1224</v>
      </c>
      <c r="D850" s="158"/>
      <c r="E850" s="159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47"/>
      <c r="Z850" s="147"/>
      <c r="AA850" s="147"/>
      <c r="AB850" s="147"/>
      <c r="AC850" s="147"/>
      <c r="AD850" s="147"/>
      <c r="AE850" s="147"/>
      <c r="AF850" s="147" t="s">
        <v>386</v>
      </c>
      <c r="AG850" s="147">
        <v>0</v>
      </c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</row>
    <row r="851" spans="1:59" outlineLevel="1" x14ac:dyDescent="0.2">
      <c r="A851" s="154"/>
      <c r="B851" s="155"/>
      <c r="C851" s="185" t="s">
        <v>1236</v>
      </c>
      <c r="D851" s="158"/>
      <c r="E851" s="159">
        <v>145.12</v>
      </c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47"/>
      <c r="Z851" s="147"/>
      <c r="AA851" s="147"/>
      <c r="AB851" s="147"/>
      <c r="AC851" s="147"/>
      <c r="AD851" s="147"/>
      <c r="AE851" s="147"/>
      <c r="AF851" s="147" t="s">
        <v>386</v>
      </c>
      <c r="AG851" s="147">
        <v>0</v>
      </c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</row>
    <row r="852" spans="1:59" outlineLevel="1" x14ac:dyDescent="0.2">
      <c r="A852" s="154"/>
      <c r="B852" s="155"/>
      <c r="C852" s="185" t="s">
        <v>1237</v>
      </c>
      <c r="D852" s="158"/>
      <c r="E852" s="159">
        <v>660</v>
      </c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47"/>
      <c r="Z852" s="147"/>
      <c r="AA852" s="147"/>
      <c r="AB852" s="147"/>
      <c r="AC852" s="147"/>
      <c r="AD852" s="147"/>
      <c r="AE852" s="147"/>
      <c r="AF852" s="147" t="s">
        <v>386</v>
      </c>
      <c r="AG852" s="147">
        <v>0</v>
      </c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</row>
    <row r="853" spans="1:59" outlineLevel="1" x14ac:dyDescent="0.2">
      <c r="A853" s="154"/>
      <c r="B853" s="155"/>
      <c r="C853" s="185" t="s">
        <v>1238</v>
      </c>
      <c r="D853" s="158"/>
      <c r="E853" s="159">
        <v>11.0732</v>
      </c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47"/>
      <c r="Z853" s="147"/>
      <c r="AA853" s="147"/>
      <c r="AB853" s="147"/>
      <c r="AC853" s="147"/>
      <c r="AD853" s="147"/>
      <c r="AE853" s="147"/>
      <c r="AF853" s="147" t="s">
        <v>386</v>
      </c>
      <c r="AG853" s="147">
        <v>0</v>
      </c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</row>
    <row r="854" spans="1:59" outlineLevel="1" x14ac:dyDescent="0.2">
      <c r="A854" s="154"/>
      <c r="B854" s="155"/>
      <c r="C854" s="185" t="s">
        <v>1239</v>
      </c>
      <c r="D854" s="158"/>
      <c r="E854" s="159">
        <v>132.28800000000001</v>
      </c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47"/>
      <c r="Z854" s="147"/>
      <c r="AA854" s="147"/>
      <c r="AB854" s="147"/>
      <c r="AC854" s="147"/>
      <c r="AD854" s="147"/>
      <c r="AE854" s="147"/>
      <c r="AF854" s="147" t="s">
        <v>386</v>
      </c>
      <c r="AG854" s="147">
        <v>0</v>
      </c>
      <c r="AH854" s="147"/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</row>
    <row r="855" spans="1:59" ht="22.5" outlineLevel="1" x14ac:dyDescent="0.2">
      <c r="A855" s="154"/>
      <c r="B855" s="155"/>
      <c r="C855" s="185" t="s">
        <v>1240</v>
      </c>
      <c r="D855" s="158"/>
      <c r="E855" s="159">
        <v>221.19</v>
      </c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47"/>
      <c r="Z855" s="147"/>
      <c r="AA855" s="147"/>
      <c r="AB855" s="147"/>
      <c r="AC855" s="147"/>
      <c r="AD855" s="147"/>
      <c r="AE855" s="147"/>
      <c r="AF855" s="147" t="s">
        <v>386</v>
      </c>
      <c r="AG855" s="147">
        <v>0</v>
      </c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</row>
    <row r="856" spans="1:59" ht="22.5" outlineLevel="1" x14ac:dyDescent="0.2">
      <c r="A856" s="170">
        <v>172</v>
      </c>
      <c r="B856" s="171" t="s">
        <v>1243</v>
      </c>
      <c r="C856" s="184" t="s">
        <v>1244</v>
      </c>
      <c r="D856" s="172" t="s">
        <v>380</v>
      </c>
      <c r="E856" s="173">
        <v>1024.5512000000001</v>
      </c>
      <c r="F856" s="174"/>
      <c r="G856" s="175">
        <f>ROUND(E856*F856,2)</f>
        <v>0</v>
      </c>
      <c r="H856" s="157">
        <v>17.87</v>
      </c>
      <c r="I856" s="156">
        <f>ROUND(E856*H856,2)</f>
        <v>18308.73</v>
      </c>
      <c r="J856" s="157">
        <v>48.63</v>
      </c>
      <c r="K856" s="156">
        <f>ROUND(E856*J856,2)</f>
        <v>49823.92</v>
      </c>
      <c r="L856" s="156">
        <v>15</v>
      </c>
      <c r="M856" s="156">
        <f>G856*(1+L856/100)</f>
        <v>0</v>
      </c>
      <c r="N856" s="156">
        <v>1.2999999999999999E-4</v>
      </c>
      <c r="O856" s="156">
        <f>ROUND(E856*N856,2)</f>
        <v>0.13</v>
      </c>
      <c r="P856" s="156">
        <v>0</v>
      </c>
      <c r="Q856" s="156">
        <f>ROUND(E856*P856,2)</f>
        <v>0</v>
      </c>
      <c r="R856" s="156"/>
      <c r="S856" s="156" t="s">
        <v>381</v>
      </c>
      <c r="T856" s="156" t="s">
        <v>381</v>
      </c>
      <c r="U856" s="156">
        <v>0.1</v>
      </c>
      <c r="V856" s="156">
        <f>ROUND(E856*U856,2)</f>
        <v>102.46</v>
      </c>
      <c r="W856" s="156"/>
      <c r="X856" s="156" t="s">
        <v>383</v>
      </c>
      <c r="Y856" s="147"/>
      <c r="Z856" s="147"/>
      <c r="AA856" s="147"/>
      <c r="AB856" s="147"/>
      <c r="AC856" s="147"/>
      <c r="AD856" s="147"/>
      <c r="AE856" s="147"/>
      <c r="AF856" s="147" t="s">
        <v>486</v>
      </c>
      <c r="AG856" s="147"/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</row>
    <row r="857" spans="1:59" outlineLevel="1" x14ac:dyDescent="0.2">
      <c r="A857" s="154"/>
      <c r="B857" s="155"/>
      <c r="C857" s="185" t="s">
        <v>1237</v>
      </c>
      <c r="D857" s="158"/>
      <c r="E857" s="159">
        <v>660</v>
      </c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47"/>
      <c r="Z857" s="147"/>
      <c r="AA857" s="147"/>
      <c r="AB857" s="147"/>
      <c r="AC857" s="147"/>
      <c r="AD857" s="147"/>
      <c r="AE857" s="147"/>
      <c r="AF857" s="147" t="s">
        <v>386</v>
      </c>
      <c r="AG857" s="147">
        <v>0</v>
      </c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</row>
    <row r="858" spans="1:59" outlineLevel="1" x14ac:dyDescent="0.2">
      <c r="A858" s="154"/>
      <c r="B858" s="155"/>
      <c r="C858" s="185" t="s">
        <v>1238</v>
      </c>
      <c r="D858" s="158"/>
      <c r="E858" s="159">
        <v>11.0732</v>
      </c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47"/>
      <c r="Z858" s="147"/>
      <c r="AA858" s="147"/>
      <c r="AB858" s="147"/>
      <c r="AC858" s="147"/>
      <c r="AD858" s="147"/>
      <c r="AE858" s="147"/>
      <c r="AF858" s="147" t="s">
        <v>386</v>
      </c>
      <c r="AG858" s="147">
        <v>0</v>
      </c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</row>
    <row r="859" spans="1:59" outlineLevel="1" x14ac:dyDescent="0.2">
      <c r="A859" s="154"/>
      <c r="B859" s="155"/>
      <c r="C859" s="185" t="s">
        <v>1239</v>
      </c>
      <c r="D859" s="158"/>
      <c r="E859" s="159">
        <v>132.28800000000001</v>
      </c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47"/>
      <c r="Z859" s="147"/>
      <c r="AA859" s="147"/>
      <c r="AB859" s="147"/>
      <c r="AC859" s="147"/>
      <c r="AD859" s="147"/>
      <c r="AE859" s="147"/>
      <c r="AF859" s="147" t="s">
        <v>386</v>
      </c>
      <c r="AG859" s="147">
        <v>0</v>
      </c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</row>
    <row r="860" spans="1:59" ht="22.5" outlineLevel="1" x14ac:dyDescent="0.2">
      <c r="A860" s="154"/>
      <c r="B860" s="155"/>
      <c r="C860" s="185" t="s">
        <v>1240</v>
      </c>
      <c r="D860" s="158"/>
      <c r="E860" s="159">
        <v>221.19</v>
      </c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47"/>
      <c r="Z860" s="147"/>
      <c r="AA860" s="147"/>
      <c r="AB860" s="147"/>
      <c r="AC860" s="147"/>
      <c r="AD860" s="147"/>
      <c r="AE860" s="147"/>
      <c r="AF860" s="147" t="s">
        <v>386</v>
      </c>
      <c r="AG860" s="147">
        <v>0</v>
      </c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</row>
    <row r="861" spans="1:59" ht="22.5" outlineLevel="1" x14ac:dyDescent="0.2">
      <c r="A861" s="170">
        <v>173</v>
      </c>
      <c r="B861" s="171" t="s">
        <v>1245</v>
      </c>
      <c r="C861" s="184" t="s">
        <v>1246</v>
      </c>
      <c r="D861" s="172" t="s">
        <v>380</v>
      </c>
      <c r="E861" s="173">
        <v>1024.5512000000001</v>
      </c>
      <c r="F861" s="174"/>
      <c r="G861" s="175">
        <f>ROUND(E861*F861,2)</f>
        <v>0</v>
      </c>
      <c r="H861" s="157">
        <v>22.04</v>
      </c>
      <c r="I861" s="156">
        <f>ROUND(E861*H861,2)</f>
        <v>22581.11</v>
      </c>
      <c r="J861" s="157">
        <v>57.26</v>
      </c>
      <c r="K861" s="156">
        <f>ROUND(E861*J861,2)</f>
        <v>58665.8</v>
      </c>
      <c r="L861" s="156">
        <v>15</v>
      </c>
      <c r="M861" s="156">
        <f>G861*(1+L861/100)</f>
        <v>0</v>
      </c>
      <c r="N861" s="156">
        <v>1.4999999999999999E-4</v>
      </c>
      <c r="O861" s="156">
        <f>ROUND(E861*N861,2)</f>
        <v>0.15</v>
      </c>
      <c r="P861" s="156">
        <v>0</v>
      </c>
      <c r="Q861" s="156">
        <f>ROUND(E861*P861,2)</f>
        <v>0</v>
      </c>
      <c r="R861" s="156"/>
      <c r="S861" s="156" t="s">
        <v>381</v>
      </c>
      <c r="T861" s="156" t="s">
        <v>381</v>
      </c>
      <c r="U861" s="156">
        <v>0.11765</v>
      </c>
      <c r="V861" s="156">
        <f>ROUND(E861*U861,2)</f>
        <v>120.54</v>
      </c>
      <c r="W861" s="156"/>
      <c r="X861" s="156" t="s">
        <v>383</v>
      </c>
      <c r="Y861" s="147"/>
      <c r="Z861" s="147"/>
      <c r="AA861" s="147"/>
      <c r="AB861" s="147"/>
      <c r="AC861" s="147"/>
      <c r="AD861" s="147"/>
      <c r="AE861" s="147"/>
      <c r="AF861" s="147" t="s">
        <v>486</v>
      </c>
      <c r="AG861" s="147"/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</row>
    <row r="862" spans="1:59" outlineLevel="1" x14ac:dyDescent="0.2">
      <c r="A862" s="154"/>
      <c r="B862" s="155"/>
      <c r="C862" s="185" t="s">
        <v>1238</v>
      </c>
      <c r="D862" s="158"/>
      <c r="E862" s="159">
        <v>11.0732</v>
      </c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47"/>
      <c r="Z862" s="147"/>
      <c r="AA862" s="147"/>
      <c r="AB862" s="147"/>
      <c r="AC862" s="147"/>
      <c r="AD862" s="147"/>
      <c r="AE862" s="147"/>
      <c r="AF862" s="147" t="s">
        <v>386</v>
      </c>
      <c r="AG862" s="147">
        <v>0</v>
      </c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</row>
    <row r="863" spans="1:59" outlineLevel="1" x14ac:dyDescent="0.2">
      <c r="A863" s="154"/>
      <c r="B863" s="155"/>
      <c r="C863" s="185" t="s">
        <v>1237</v>
      </c>
      <c r="D863" s="158"/>
      <c r="E863" s="159">
        <v>660</v>
      </c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47"/>
      <c r="Z863" s="147"/>
      <c r="AA863" s="147"/>
      <c r="AB863" s="147"/>
      <c r="AC863" s="147"/>
      <c r="AD863" s="147"/>
      <c r="AE863" s="147"/>
      <c r="AF863" s="147" t="s">
        <v>386</v>
      </c>
      <c r="AG863" s="147">
        <v>0</v>
      </c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</row>
    <row r="864" spans="1:59" outlineLevel="1" x14ac:dyDescent="0.2">
      <c r="A864" s="154"/>
      <c r="B864" s="155"/>
      <c r="C864" s="185" t="s">
        <v>1239</v>
      </c>
      <c r="D864" s="158"/>
      <c r="E864" s="159">
        <v>132.28800000000001</v>
      </c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47"/>
      <c r="Z864" s="147"/>
      <c r="AA864" s="147"/>
      <c r="AB864" s="147"/>
      <c r="AC864" s="147"/>
      <c r="AD864" s="147"/>
      <c r="AE864" s="147"/>
      <c r="AF864" s="147" t="s">
        <v>386</v>
      </c>
      <c r="AG864" s="147">
        <v>0</v>
      </c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</row>
    <row r="865" spans="1:59" ht="22.5" outlineLevel="1" x14ac:dyDescent="0.2">
      <c r="A865" s="154"/>
      <c r="B865" s="155"/>
      <c r="C865" s="185" t="s">
        <v>1240</v>
      </c>
      <c r="D865" s="158"/>
      <c r="E865" s="159">
        <v>221.19</v>
      </c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47"/>
      <c r="Z865" s="147"/>
      <c r="AA865" s="147"/>
      <c r="AB865" s="147"/>
      <c r="AC865" s="147"/>
      <c r="AD865" s="147"/>
      <c r="AE865" s="147"/>
      <c r="AF865" s="147" t="s">
        <v>386</v>
      </c>
      <c r="AG865" s="147">
        <v>0</v>
      </c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</row>
    <row r="866" spans="1:59" ht="22.5" outlineLevel="1" x14ac:dyDescent="0.2">
      <c r="A866" s="170">
        <v>174</v>
      </c>
      <c r="B866" s="171" t="s">
        <v>1247</v>
      </c>
      <c r="C866" s="184" t="s">
        <v>1248</v>
      </c>
      <c r="D866" s="172" t="s">
        <v>380</v>
      </c>
      <c r="E866" s="173">
        <v>1220.39345</v>
      </c>
      <c r="F866" s="174"/>
      <c r="G866" s="175">
        <f>ROUND(E866*F866,2)</f>
        <v>0</v>
      </c>
      <c r="H866" s="157">
        <v>603.39</v>
      </c>
      <c r="I866" s="156">
        <f>ROUND(E866*H866,2)</f>
        <v>736373.2</v>
      </c>
      <c r="J866" s="157">
        <v>472.82</v>
      </c>
      <c r="K866" s="156">
        <f>ROUND(E866*J866,2)</f>
        <v>577026.43000000005</v>
      </c>
      <c r="L866" s="156">
        <v>15</v>
      </c>
      <c r="M866" s="156">
        <f>G866*(1+L866/100)</f>
        <v>0</v>
      </c>
      <c r="N866" s="156">
        <v>2.2000000000000001E-3</v>
      </c>
      <c r="O866" s="156">
        <f>ROUND(E866*N866,2)</f>
        <v>2.68</v>
      </c>
      <c r="P866" s="156">
        <v>0</v>
      </c>
      <c r="Q866" s="156">
        <f>ROUND(E866*P866,2)</f>
        <v>0</v>
      </c>
      <c r="R866" s="156"/>
      <c r="S866" s="156" t="s">
        <v>485</v>
      </c>
      <c r="T866" s="156" t="s">
        <v>1249</v>
      </c>
      <c r="U866" s="156">
        <v>0.91459999999999997</v>
      </c>
      <c r="V866" s="156">
        <f>ROUND(E866*U866,2)</f>
        <v>1116.17</v>
      </c>
      <c r="W866" s="156"/>
      <c r="X866" s="156" t="s">
        <v>383</v>
      </c>
      <c r="Y866" s="147"/>
      <c r="Z866" s="147"/>
      <c r="AA866" s="147"/>
      <c r="AB866" s="147"/>
      <c r="AC866" s="147"/>
      <c r="AD866" s="147"/>
      <c r="AE866" s="147"/>
      <c r="AF866" s="147" t="s">
        <v>486</v>
      </c>
      <c r="AG866" s="147"/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</row>
    <row r="867" spans="1:59" outlineLevel="1" x14ac:dyDescent="0.2">
      <c r="A867" s="154"/>
      <c r="B867" s="155"/>
      <c r="C867" s="249" t="s">
        <v>1250</v>
      </c>
      <c r="D867" s="250"/>
      <c r="E867" s="250"/>
      <c r="F867" s="250"/>
      <c r="G867" s="250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47"/>
      <c r="Z867" s="147"/>
      <c r="AA867" s="147"/>
      <c r="AB867" s="147"/>
      <c r="AC867" s="147"/>
      <c r="AD867" s="147"/>
      <c r="AE867" s="147"/>
      <c r="AF867" s="147" t="s">
        <v>655</v>
      </c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</row>
    <row r="868" spans="1:59" outlineLevel="1" x14ac:dyDescent="0.2">
      <c r="A868" s="154"/>
      <c r="B868" s="155"/>
      <c r="C868" s="185" t="s">
        <v>1237</v>
      </c>
      <c r="D868" s="158"/>
      <c r="E868" s="159">
        <v>660</v>
      </c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47"/>
      <c r="Z868" s="147"/>
      <c r="AA868" s="147"/>
      <c r="AB868" s="147"/>
      <c r="AC868" s="147"/>
      <c r="AD868" s="147"/>
      <c r="AE868" s="147"/>
      <c r="AF868" s="147" t="s">
        <v>386</v>
      </c>
      <c r="AG868" s="147">
        <v>0</v>
      </c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</row>
    <row r="869" spans="1:59" outlineLevel="1" x14ac:dyDescent="0.2">
      <c r="A869" s="154"/>
      <c r="B869" s="155"/>
      <c r="C869" s="185" t="s">
        <v>1251</v>
      </c>
      <c r="D869" s="158"/>
      <c r="E869" s="159">
        <v>17.685600000000001</v>
      </c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47"/>
      <c r="Z869" s="147"/>
      <c r="AA869" s="147"/>
      <c r="AB869" s="147"/>
      <c r="AC869" s="147"/>
      <c r="AD869" s="147"/>
      <c r="AE869" s="147"/>
      <c r="AF869" s="147" t="s">
        <v>386</v>
      </c>
      <c r="AG869" s="147">
        <v>0</v>
      </c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</row>
    <row r="870" spans="1:59" outlineLevel="1" x14ac:dyDescent="0.2">
      <c r="A870" s="154"/>
      <c r="B870" s="155"/>
      <c r="C870" s="185" t="s">
        <v>1252</v>
      </c>
      <c r="D870" s="158"/>
      <c r="E870" s="159">
        <v>78.479849999999999</v>
      </c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47"/>
      <c r="Z870" s="147"/>
      <c r="AA870" s="147"/>
      <c r="AB870" s="147"/>
      <c r="AC870" s="147"/>
      <c r="AD870" s="147"/>
      <c r="AE870" s="147"/>
      <c r="AF870" s="147" t="s">
        <v>386</v>
      </c>
      <c r="AG870" s="147">
        <v>0</v>
      </c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</row>
    <row r="871" spans="1:59" outlineLevel="1" x14ac:dyDescent="0.2">
      <c r="A871" s="154"/>
      <c r="B871" s="155"/>
      <c r="C871" s="185" t="s">
        <v>1238</v>
      </c>
      <c r="D871" s="158"/>
      <c r="E871" s="159">
        <v>11.0732</v>
      </c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47"/>
      <c r="Z871" s="147"/>
      <c r="AA871" s="147"/>
      <c r="AB871" s="147"/>
      <c r="AC871" s="147"/>
      <c r="AD871" s="147"/>
      <c r="AE871" s="147"/>
      <c r="AF871" s="147" t="s">
        <v>386</v>
      </c>
      <c r="AG871" s="147">
        <v>0</v>
      </c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</row>
    <row r="872" spans="1:59" outlineLevel="1" x14ac:dyDescent="0.2">
      <c r="A872" s="154"/>
      <c r="B872" s="155"/>
      <c r="C872" s="185" t="s">
        <v>1253</v>
      </c>
      <c r="D872" s="158"/>
      <c r="E872" s="159">
        <v>3.1395</v>
      </c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47"/>
      <c r="Z872" s="147"/>
      <c r="AA872" s="147"/>
      <c r="AB872" s="147"/>
      <c r="AC872" s="147"/>
      <c r="AD872" s="147"/>
      <c r="AE872" s="147"/>
      <c r="AF872" s="147" t="s">
        <v>386</v>
      </c>
      <c r="AG872" s="147">
        <v>0</v>
      </c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</row>
    <row r="873" spans="1:59" outlineLevel="1" x14ac:dyDescent="0.2">
      <c r="A873" s="154"/>
      <c r="B873" s="155"/>
      <c r="C873" s="185" t="s">
        <v>1239</v>
      </c>
      <c r="D873" s="158"/>
      <c r="E873" s="159">
        <v>132.28800000000001</v>
      </c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47"/>
      <c r="Z873" s="147"/>
      <c r="AA873" s="147"/>
      <c r="AB873" s="147"/>
      <c r="AC873" s="147"/>
      <c r="AD873" s="147"/>
      <c r="AE873" s="147"/>
      <c r="AF873" s="147" t="s">
        <v>386</v>
      </c>
      <c r="AG873" s="147">
        <v>0</v>
      </c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</row>
    <row r="874" spans="1:59" ht="22.5" outlineLevel="1" x14ac:dyDescent="0.2">
      <c r="A874" s="154"/>
      <c r="B874" s="155"/>
      <c r="C874" s="185" t="s">
        <v>1240</v>
      </c>
      <c r="D874" s="158"/>
      <c r="E874" s="159">
        <v>221.19</v>
      </c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47"/>
      <c r="Z874" s="147"/>
      <c r="AA874" s="147"/>
      <c r="AB874" s="147"/>
      <c r="AC874" s="147"/>
      <c r="AD874" s="147"/>
      <c r="AE874" s="147"/>
      <c r="AF874" s="147" t="s">
        <v>386</v>
      </c>
      <c r="AG874" s="147">
        <v>0</v>
      </c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</row>
    <row r="875" spans="1:59" outlineLevel="1" x14ac:dyDescent="0.2">
      <c r="A875" s="154"/>
      <c r="B875" s="155"/>
      <c r="C875" s="185" t="s">
        <v>1254</v>
      </c>
      <c r="D875" s="158"/>
      <c r="E875" s="159">
        <v>5.3552</v>
      </c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47"/>
      <c r="Z875" s="147"/>
      <c r="AA875" s="147"/>
      <c r="AB875" s="147"/>
      <c r="AC875" s="147"/>
      <c r="AD875" s="147"/>
      <c r="AE875" s="147"/>
      <c r="AF875" s="147" t="s">
        <v>386</v>
      </c>
      <c r="AG875" s="147">
        <v>0</v>
      </c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</row>
    <row r="876" spans="1:59" outlineLevel="1" x14ac:dyDescent="0.2">
      <c r="A876" s="154"/>
      <c r="B876" s="155"/>
      <c r="C876" s="185" t="s">
        <v>1255</v>
      </c>
      <c r="D876" s="158"/>
      <c r="E876" s="159">
        <v>10.6592</v>
      </c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47"/>
      <c r="Z876" s="147"/>
      <c r="AA876" s="147"/>
      <c r="AB876" s="147"/>
      <c r="AC876" s="147"/>
      <c r="AD876" s="147"/>
      <c r="AE876" s="147"/>
      <c r="AF876" s="147" t="s">
        <v>386</v>
      </c>
      <c r="AG876" s="147">
        <v>0</v>
      </c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</row>
    <row r="877" spans="1:59" outlineLevel="1" x14ac:dyDescent="0.2">
      <c r="A877" s="154"/>
      <c r="B877" s="155"/>
      <c r="C877" s="185" t="s">
        <v>1256</v>
      </c>
      <c r="D877" s="158"/>
      <c r="E877" s="159">
        <v>71.063900000000004</v>
      </c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47"/>
      <c r="Z877" s="147"/>
      <c r="AA877" s="147"/>
      <c r="AB877" s="147"/>
      <c r="AC877" s="147"/>
      <c r="AD877" s="147"/>
      <c r="AE877" s="147"/>
      <c r="AF877" s="147" t="s">
        <v>386</v>
      </c>
      <c r="AG877" s="147">
        <v>0</v>
      </c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</row>
    <row r="878" spans="1:59" outlineLevel="1" x14ac:dyDescent="0.2">
      <c r="A878" s="154"/>
      <c r="B878" s="155"/>
      <c r="C878" s="185" t="s">
        <v>1257</v>
      </c>
      <c r="D878" s="158"/>
      <c r="E878" s="159">
        <v>9.4589999999999996</v>
      </c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47"/>
      <c r="Z878" s="147"/>
      <c r="AA878" s="147"/>
      <c r="AB878" s="147"/>
      <c r="AC878" s="147"/>
      <c r="AD878" s="147"/>
      <c r="AE878" s="147"/>
      <c r="AF878" s="147" t="s">
        <v>386</v>
      </c>
      <c r="AG878" s="147">
        <v>0</v>
      </c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</row>
    <row r="879" spans="1:59" outlineLevel="1" x14ac:dyDescent="0.2">
      <c r="A879" s="170">
        <v>175</v>
      </c>
      <c r="B879" s="171" t="s">
        <v>1258</v>
      </c>
      <c r="C879" s="184" t="s">
        <v>1259</v>
      </c>
      <c r="D879" s="172" t="s">
        <v>397</v>
      </c>
      <c r="E879" s="173">
        <v>252.62</v>
      </c>
      <c r="F879" s="174"/>
      <c r="G879" s="175">
        <f>ROUND(E879*F879,2)</f>
        <v>0</v>
      </c>
      <c r="H879" s="157">
        <v>49.52</v>
      </c>
      <c r="I879" s="156">
        <f>ROUND(E879*H879,2)</f>
        <v>12509.74</v>
      </c>
      <c r="J879" s="157">
        <v>91.98</v>
      </c>
      <c r="K879" s="156">
        <f>ROUND(E879*J879,2)</f>
        <v>23235.99</v>
      </c>
      <c r="L879" s="156">
        <v>15</v>
      </c>
      <c r="M879" s="156">
        <f>G879*(1+L879/100)</f>
        <v>0</v>
      </c>
      <c r="N879" s="156">
        <v>7.6000000000000004E-4</v>
      </c>
      <c r="O879" s="156">
        <f>ROUND(E879*N879,2)</f>
        <v>0.19</v>
      </c>
      <c r="P879" s="156">
        <v>0</v>
      </c>
      <c r="Q879" s="156">
        <f>ROUND(E879*P879,2)</f>
        <v>0</v>
      </c>
      <c r="R879" s="156"/>
      <c r="S879" s="156" t="s">
        <v>381</v>
      </c>
      <c r="T879" s="156" t="s">
        <v>381</v>
      </c>
      <c r="U879" s="156">
        <v>0.189</v>
      </c>
      <c r="V879" s="156">
        <f>ROUND(E879*U879,2)</f>
        <v>47.75</v>
      </c>
      <c r="W879" s="156"/>
      <c r="X879" s="156" t="s">
        <v>383</v>
      </c>
      <c r="Y879" s="147"/>
      <c r="Z879" s="147"/>
      <c r="AA879" s="147"/>
      <c r="AB879" s="147"/>
      <c r="AC879" s="147"/>
      <c r="AD879" s="147"/>
      <c r="AE879" s="147"/>
      <c r="AF879" s="147" t="s">
        <v>486</v>
      </c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</row>
    <row r="880" spans="1:59" outlineLevel="1" x14ac:dyDescent="0.2">
      <c r="A880" s="154"/>
      <c r="B880" s="155"/>
      <c r="C880" s="249" t="s">
        <v>1260</v>
      </c>
      <c r="D880" s="250"/>
      <c r="E880" s="250"/>
      <c r="F880" s="250"/>
      <c r="G880" s="250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47"/>
      <c r="Z880" s="147"/>
      <c r="AA880" s="147"/>
      <c r="AB880" s="147"/>
      <c r="AC880" s="147"/>
      <c r="AD880" s="147"/>
      <c r="AE880" s="147"/>
      <c r="AF880" s="147" t="s">
        <v>655</v>
      </c>
      <c r="AG880" s="147"/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</row>
    <row r="881" spans="1:59" outlineLevel="1" x14ac:dyDescent="0.2">
      <c r="A881" s="154"/>
      <c r="B881" s="155"/>
      <c r="C881" s="185" t="s">
        <v>1261</v>
      </c>
      <c r="D881" s="158"/>
      <c r="E881" s="159">
        <v>121</v>
      </c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47"/>
      <c r="Z881" s="147"/>
      <c r="AA881" s="147"/>
      <c r="AB881" s="147"/>
      <c r="AC881" s="147"/>
      <c r="AD881" s="147"/>
      <c r="AE881" s="147"/>
      <c r="AF881" s="147" t="s">
        <v>386</v>
      </c>
      <c r="AG881" s="147">
        <v>0</v>
      </c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</row>
    <row r="882" spans="1:59" outlineLevel="1" x14ac:dyDescent="0.2">
      <c r="A882" s="154"/>
      <c r="B882" s="155"/>
      <c r="C882" s="185" t="s">
        <v>1262</v>
      </c>
      <c r="D882" s="158"/>
      <c r="E882" s="159">
        <v>33.47</v>
      </c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47"/>
      <c r="Z882" s="147"/>
      <c r="AA882" s="147"/>
      <c r="AB882" s="147"/>
      <c r="AC882" s="147"/>
      <c r="AD882" s="147"/>
      <c r="AE882" s="147"/>
      <c r="AF882" s="147" t="s">
        <v>386</v>
      </c>
      <c r="AG882" s="147">
        <v>0</v>
      </c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</row>
    <row r="883" spans="1:59" outlineLevel="1" x14ac:dyDescent="0.2">
      <c r="A883" s="154"/>
      <c r="B883" s="155"/>
      <c r="C883" s="185" t="s">
        <v>1263</v>
      </c>
      <c r="D883" s="158"/>
      <c r="E883" s="159">
        <v>66.62</v>
      </c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47"/>
      <c r="Z883" s="147"/>
      <c r="AA883" s="147"/>
      <c r="AB883" s="147"/>
      <c r="AC883" s="147"/>
      <c r="AD883" s="147"/>
      <c r="AE883" s="147"/>
      <c r="AF883" s="147" t="s">
        <v>386</v>
      </c>
      <c r="AG883" s="147">
        <v>0</v>
      </c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</row>
    <row r="884" spans="1:59" outlineLevel="1" x14ac:dyDescent="0.2">
      <c r="A884" s="154"/>
      <c r="B884" s="155"/>
      <c r="C884" s="185" t="s">
        <v>1264</v>
      </c>
      <c r="D884" s="158"/>
      <c r="E884" s="159">
        <v>31.53</v>
      </c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47"/>
      <c r="Z884" s="147"/>
      <c r="AA884" s="147"/>
      <c r="AB884" s="147"/>
      <c r="AC884" s="147"/>
      <c r="AD884" s="147"/>
      <c r="AE884" s="147"/>
      <c r="AF884" s="147" t="s">
        <v>386</v>
      </c>
      <c r="AG884" s="147">
        <v>0</v>
      </c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</row>
    <row r="885" spans="1:59" outlineLevel="1" x14ac:dyDescent="0.2">
      <c r="A885" s="170">
        <v>176</v>
      </c>
      <c r="B885" s="171" t="s">
        <v>1265</v>
      </c>
      <c r="C885" s="184" t="s">
        <v>1266</v>
      </c>
      <c r="D885" s="172" t="s">
        <v>397</v>
      </c>
      <c r="E885" s="173">
        <v>210.625</v>
      </c>
      <c r="F885" s="174"/>
      <c r="G885" s="175">
        <f>ROUND(E885*F885,2)</f>
        <v>0</v>
      </c>
      <c r="H885" s="157">
        <v>49.52</v>
      </c>
      <c r="I885" s="156">
        <f>ROUND(E885*H885,2)</f>
        <v>10430.15</v>
      </c>
      <c r="J885" s="157">
        <v>91.98</v>
      </c>
      <c r="K885" s="156">
        <f>ROUND(E885*J885,2)</f>
        <v>19373.29</v>
      </c>
      <c r="L885" s="156">
        <v>15</v>
      </c>
      <c r="M885" s="156">
        <f>G885*(1+L885/100)</f>
        <v>0</v>
      </c>
      <c r="N885" s="156">
        <v>7.6000000000000004E-4</v>
      </c>
      <c r="O885" s="156">
        <f>ROUND(E885*N885,2)</f>
        <v>0.16</v>
      </c>
      <c r="P885" s="156">
        <v>0</v>
      </c>
      <c r="Q885" s="156">
        <f>ROUND(E885*P885,2)</f>
        <v>0</v>
      </c>
      <c r="R885" s="156"/>
      <c r="S885" s="156" t="s">
        <v>381</v>
      </c>
      <c r="T885" s="156" t="s">
        <v>381</v>
      </c>
      <c r="U885" s="156">
        <v>0.189</v>
      </c>
      <c r="V885" s="156">
        <f>ROUND(E885*U885,2)</f>
        <v>39.81</v>
      </c>
      <c r="W885" s="156"/>
      <c r="X885" s="156" t="s">
        <v>383</v>
      </c>
      <c r="Y885" s="147"/>
      <c r="Z885" s="147"/>
      <c r="AA885" s="147"/>
      <c r="AB885" s="147"/>
      <c r="AC885" s="147"/>
      <c r="AD885" s="147"/>
      <c r="AE885" s="147"/>
      <c r="AF885" s="147" t="s">
        <v>486</v>
      </c>
      <c r="AG885" s="147"/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</row>
    <row r="886" spans="1:59" outlineLevel="1" x14ac:dyDescent="0.2">
      <c r="A886" s="154"/>
      <c r="B886" s="155"/>
      <c r="C886" s="249" t="s">
        <v>1260</v>
      </c>
      <c r="D886" s="250"/>
      <c r="E886" s="250"/>
      <c r="F886" s="250"/>
      <c r="G886" s="250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47"/>
      <c r="Z886" s="147"/>
      <c r="AA886" s="147"/>
      <c r="AB886" s="147"/>
      <c r="AC886" s="147"/>
      <c r="AD886" s="147"/>
      <c r="AE886" s="147"/>
      <c r="AF886" s="147" t="s">
        <v>655</v>
      </c>
      <c r="AG886" s="147"/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</row>
    <row r="887" spans="1:59" outlineLevel="1" x14ac:dyDescent="0.2">
      <c r="A887" s="154"/>
      <c r="B887" s="155"/>
      <c r="C887" s="185" t="s">
        <v>1267</v>
      </c>
      <c r="D887" s="158"/>
      <c r="E887" s="159">
        <v>110.535</v>
      </c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47"/>
      <c r="Z887" s="147"/>
      <c r="AA887" s="147"/>
      <c r="AB887" s="147"/>
      <c r="AC887" s="147"/>
      <c r="AD887" s="147"/>
      <c r="AE887" s="147"/>
      <c r="AF887" s="147" t="s">
        <v>386</v>
      </c>
      <c r="AG887" s="147">
        <v>0</v>
      </c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</row>
    <row r="888" spans="1:59" outlineLevel="1" x14ac:dyDescent="0.2">
      <c r="A888" s="154"/>
      <c r="B888" s="155"/>
      <c r="C888" s="185" t="s">
        <v>1262</v>
      </c>
      <c r="D888" s="158"/>
      <c r="E888" s="159">
        <v>33.47</v>
      </c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47"/>
      <c r="Z888" s="147"/>
      <c r="AA888" s="147"/>
      <c r="AB888" s="147"/>
      <c r="AC888" s="147"/>
      <c r="AD888" s="147"/>
      <c r="AE888" s="147"/>
      <c r="AF888" s="147" t="s">
        <v>386</v>
      </c>
      <c r="AG888" s="147">
        <v>0</v>
      </c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</row>
    <row r="889" spans="1:59" outlineLevel="1" x14ac:dyDescent="0.2">
      <c r="A889" s="154"/>
      <c r="B889" s="155"/>
      <c r="C889" s="185" t="s">
        <v>1263</v>
      </c>
      <c r="D889" s="158"/>
      <c r="E889" s="159">
        <v>66.62</v>
      </c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47"/>
      <c r="Z889" s="147"/>
      <c r="AA889" s="147"/>
      <c r="AB889" s="147"/>
      <c r="AC889" s="147"/>
      <c r="AD889" s="147"/>
      <c r="AE889" s="147"/>
      <c r="AF889" s="147" t="s">
        <v>386</v>
      </c>
      <c r="AG889" s="147">
        <v>0</v>
      </c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</row>
    <row r="890" spans="1:59" outlineLevel="1" x14ac:dyDescent="0.2">
      <c r="A890" s="170">
        <v>177</v>
      </c>
      <c r="B890" s="171" t="s">
        <v>1268</v>
      </c>
      <c r="C890" s="184" t="s">
        <v>1269</v>
      </c>
      <c r="D890" s="172" t="s">
        <v>397</v>
      </c>
      <c r="E890" s="173">
        <v>41.994999999999997</v>
      </c>
      <c r="F890" s="174"/>
      <c r="G890" s="175">
        <f>ROUND(E890*F890,2)</f>
        <v>0</v>
      </c>
      <c r="H890" s="157">
        <v>54.02</v>
      </c>
      <c r="I890" s="156">
        <f>ROUND(E890*H890,2)</f>
        <v>2268.5700000000002</v>
      </c>
      <c r="J890" s="157">
        <v>91.98</v>
      </c>
      <c r="K890" s="156">
        <f>ROUND(E890*J890,2)</f>
        <v>3862.7</v>
      </c>
      <c r="L890" s="156">
        <v>15</v>
      </c>
      <c r="M890" s="156">
        <f>G890*(1+L890/100)</f>
        <v>0</v>
      </c>
      <c r="N890" s="156">
        <v>5.8E-4</v>
      </c>
      <c r="O890" s="156">
        <f>ROUND(E890*N890,2)</f>
        <v>0.02</v>
      </c>
      <c r="P890" s="156">
        <v>0</v>
      </c>
      <c r="Q890" s="156">
        <f>ROUND(E890*P890,2)</f>
        <v>0</v>
      </c>
      <c r="R890" s="156"/>
      <c r="S890" s="156" t="s">
        <v>381</v>
      </c>
      <c r="T890" s="156" t="s">
        <v>381</v>
      </c>
      <c r="U890" s="156">
        <v>0.189</v>
      </c>
      <c r="V890" s="156">
        <f>ROUND(E890*U890,2)</f>
        <v>7.94</v>
      </c>
      <c r="W890" s="156"/>
      <c r="X890" s="156" t="s">
        <v>383</v>
      </c>
      <c r="Y890" s="147"/>
      <c r="Z890" s="147"/>
      <c r="AA890" s="147"/>
      <c r="AB890" s="147"/>
      <c r="AC890" s="147"/>
      <c r="AD890" s="147"/>
      <c r="AE890" s="147"/>
      <c r="AF890" s="147" t="s">
        <v>486</v>
      </c>
      <c r="AG890" s="147"/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</row>
    <row r="891" spans="1:59" outlineLevel="1" x14ac:dyDescent="0.2">
      <c r="A891" s="154"/>
      <c r="B891" s="155"/>
      <c r="C891" s="249" t="s">
        <v>1270</v>
      </c>
      <c r="D891" s="250"/>
      <c r="E891" s="250"/>
      <c r="F891" s="250"/>
      <c r="G891" s="250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47"/>
      <c r="Z891" s="147"/>
      <c r="AA891" s="147"/>
      <c r="AB891" s="147"/>
      <c r="AC891" s="147"/>
      <c r="AD891" s="147"/>
      <c r="AE891" s="147"/>
      <c r="AF891" s="147" t="s">
        <v>655</v>
      </c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</row>
    <row r="892" spans="1:59" outlineLevel="1" x14ac:dyDescent="0.2">
      <c r="A892" s="154"/>
      <c r="B892" s="155"/>
      <c r="C892" s="185" t="s">
        <v>1271</v>
      </c>
      <c r="D892" s="158"/>
      <c r="E892" s="159">
        <v>10.465</v>
      </c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47"/>
      <c r="Z892" s="147"/>
      <c r="AA892" s="147"/>
      <c r="AB892" s="147"/>
      <c r="AC892" s="147"/>
      <c r="AD892" s="147"/>
      <c r="AE892" s="147"/>
      <c r="AF892" s="147" t="s">
        <v>386</v>
      </c>
      <c r="AG892" s="147">
        <v>0</v>
      </c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</row>
    <row r="893" spans="1:59" outlineLevel="1" x14ac:dyDescent="0.2">
      <c r="A893" s="154"/>
      <c r="B893" s="155"/>
      <c r="C893" s="185" t="s">
        <v>1272</v>
      </c>
      <c r="D893" s="158"/>
      <c r="E893" s="159">
        <v>31.53</v>
      </c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47"/>
      <c r="Z893" s="147"/>
      <c r="AA893" s="147"/>
      <c r="AB893" s="147"/>
      <c r="AC893" s="147"/>
      <c r="AD893" s="147"/>
      <c r="AE893" s="147"/>
      <c r="AF893" s="147" t="s">
        <v>386</v>
      </c>
      <c r="AG893" s="147">
        <v>0</v>
      </c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</row>
    <row r="894" spans="1:59" outlineLevel="1" x14ac:dyDescent="0.2">
      <c r="A894" s="170">
        <v>178</v>
      </c>
      <c r="B894" s="171" t="s">
        <v>1273</v>
      </c>
      <c r="C894" s="184" t="s">
        <v>1274</v>
      </c>
      <c r="D894" s="172" t="s">
        <v>397</v>
      </c>
      <c r="E894" s="173">
        <v>235.215</v>
      </c>
      <c r="F894" s="174"/>
      <c r="G894" s="175">
        <f>ROUND(E894*F894,2)</f>
        <v>0</v>
      </c>
      <c r="H894" s="157">
        <v>121.86</v>
      </c>
      <c r="I894" s="156">
        <f>ROUND(E894*H894,2)</f>
        <v>28663.3</v>
      </c>
      <c r="J894" s="157">
        <v>122.64</v>
      </c>
      <c r="K894" s="156">
        <f>ROUND(E894*J894,2)</f>
        <v>28846.77</v>
      </c>
      <c r="L894" s="156">
        <v>15</v>
      </c>
      <c r="M894" s="156">
        <f>G894*(1+L894/100)</f>
        <v>0</v>
      </c>
      <c r="N894" s="156">
        <v>1.8400000000000001E-3</v>
      </c>
      <c r="O894" s="156">
        <f>ROUND(E894*N894,2)</f>
        <v>0.43</v>
      </c>
      <c r="P894" s="156">
        <v>0</v>
      </c>
      <c r="Q894" s="156">
        <f>ROUND(E894*P894,2)</f>
        <v>0</v>
      </c>
      <c r="R894" s="156"/>
      <c r="S894" s="156" t="s">
        <v>381</v>
      </c>
      <c r="T894" s="156" t="s">
        <v>381</v>
      </c>
      <c r="U894" s="156">
        <v>0.252</v>
      </c>
      <c r="V894" s="156">
        <f>ROUND(E894*U894,2)</f>
        <v>59.27</v>
      </c>
      <c r="W894" s="156"/>
      <c r="X894" s="156" t="s">
        <v>383</v>
      </c>
      <c r="Y894" s="147"/>
      <c r="Z894" s="147"/>
      <c r="AA894" s="147"/>
      <c r="AB894" s="147"/>
      <c r="AC894" s="147"/>
      <c r="AD894" s="147"/>
      <c r="AE894" s="147"/>
      <c r="AF894" s="147" t="s">
        <v>486</v>
      </c>
      <c r="AG894" s="147"/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</row>
    <row r="895" spans="1:59" outlineLevel="1" x14ac:dyDescent="0.2">
      <c r="A895" s="154"/>
      <c r="B895" s="155"/>
      <c r="C895" s="249" t="s">
        <v>1275</v>
      </c>
      <c r="D895" s="250"/>
      <c r="E895" s="250"/>
      <c r="F895" s="250"/>
      <c r="G895" s="250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47"/>
      <c r="Z895" s="147"/>
      <c r="AA895" s="147"/>
      <c r="AB895" s="147"/>
      <c r="AC895" s="147"/>
      <c r="AD895" s="147"/>
      <c r="AE895" s="147"/>
      <c r="AF895" s="147" t="s">
        <v>655</v>
      </c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</row>
    <row r="896" spans="1:59" outlineLevel="1" x14ac:dyDescent="0.2">
      <c r="A896" s="154"/>
      <c r="B896" s="155"/>
      <c r="C896" s="185" t="s">
        <v>1276</v>
      </c>
      <c r="D896" s="158"/>
      <c r="E896" s="159">
        <v>24.59</v>
      </c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47"/>
      <c r="Z896" s="147"/>
      <c r="AA896" s="147"/>
      <c r="AB896" s="147"/>
      <c r="AC896" s="147"/>
      <c r="AD896" s="147"/>
      <c r="AE896" s="147"/>
      <c r="AF896" s="147" t="s">
        <v>386</v>
      </c>
      <c r="AG896" s="147">
        <v>0</v>
      </c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</row>
    <row r="897" spans="1:59" outlineLevel="1" x14ac:dyDescent="0.2">
      <c r="A897" s="154"/>
      <c r="B897" s="155"/>
      <c r="C897" s="185" t="s">
        <v>1277</v>
      </c>
      <c r="D897" s="158"/>
      <c r="E897" s="159">
        <v>210.625</v>
      </c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47"/>
      <c r="Z897" s="147"/>
      <c r="AA897" s="147"/>
      <c r="AB897" s="147"/>
      <c r="AC897" s="147"/>
      <c r="AD897" s="147"/>
      <c r="AE897" s="147"/>
      <c r="AF897" s="147" t="s">
        <v>386</v>
      </c>
      <c r="AG897" s="147">
        <v>0</v>
      </c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</row>
    <row r="898" spans="1:59" ht="22.5" outlineLevel="1" x14ac:dyDescent="0.2">
      <c r="A898" s="170">
        <v>179</v>
      </c>
      <c r="B898" s="171" t="s">
        <v>1278</v>
      </c>
      <c r="C898" s="184" t="s">
        <v>1279</v>
      </c>
      <c r="D898" s="172" t="s">
        <v>380</v>
      </c>
      <c r="E898" s="173">
        <v>10.804</v>
      </c>
      <c r="F898" s="174"/>
      <c r="G898" s="175">
        <f>ROUND(E898*F898,2)</f>
        <v>0</v>
      </c>
      <c r="H898" s="157">
        <v>53.55</v>
      </c>
      <c r="I898" s="156">
        <f>ROUND(E898*H898,2)</f>
        <v>578.54999999999995</v>
      </c>
      <c r="J898" s="157">
        <v>101.45</v>
      </c>
      <c r="K898" s="156">
        <f>ROUND(E898*J898,2)</f>
        <v>1096.07</v>
      </c>
      <c r="L898" s="156">
        <v>15</v>
      </c>
      <c r="M898" s="156">
        <f>G898*(1+L898/100)</f>
        <v>0</v>
      </c>
      <c r="N898" s="156">
        <v>3.2000000000000003E-4</v>
      </c>
      <c r="O898" s="156">
        <f>ROUND(E898*N898,2)</f>
        <v>0</v>
      </c>
      <c r="P898" s="156">
        <v>0</v>
      </c>
      <c r="Q898" s="156">
        <f>ROUND(E898*P898,2)</f>
        <v>0</v>
      </c>
      <c r="R898" s="156"/>
      <c r="S898" s="156" t="s">
        <v>485</v>
      </c>
      <c r="T898" s="156" t="s">
        <v>382</v>
      </c>
      <c r="U898" s="156">
        <v>0.1</v>
      </c>
      <c r="V898" s="156">
        <f>ROUND(E898*U898,2)</f>
        <v>1.08</v>
      </c>
      <c r="W898" s="156"/>
      <c r="X898" s="156" t="s">
        <v>383</v>
      </c>
      <c r="Y898" s="147"/>
      <c r="Z898" s="147"/>
      <c r="AA898" s="147"/>
      <c r="AB898" s="147"/>
      <c r="AC898" s="147"/>
      <c r="AD898" s="147"/>
      <c r="AE898" s="147"/>
      <c r="AF898" s="147" t="s">
        <v>486</v>
      </c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</row>
    <row r="899" spans="1:59" outlineLevel="1" x14ac:dyDescent="0.2">
      <c r="A899" s="154"/>
      <c r="B899" s="155"/>
      <c r="C899" s="185" t="s">
        <v>1280</v>
      </c>
      <c r="D899" s="158"/>
      <c r="E899" s="159">
        <v>10.804</v>
      </c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47"/>
      <c r="Z899" s="147"/>
      <c r="AA899" s="147"/>
      <c r="AB899" s="147"/>
      <c r="AC899" s="147"/>
      <c r="AD899" s="147"/>
      <c r="AE899" s="147"/>
      <c r="AF899" s="147" t="s">
        <v>386</v>
      </c>
      <c r="AG899" s="147">
        <v>0</v>
      </c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</row>
    <row r="900" spans="1:59" outlineLevel="1" x14ac:dyDescent="0.2">
      <c r="A900" s="176">
        <v>180</v>
      </c>
      <c r="B900" s="177" t="s">
        <v>1281</v>
      </c>
      <c r="C900" s="186" t="s">
        <v>1282</v>
      </c>
      <c r="D900" s="178" t="s">
        <v>413</v>
      </c>
      <c r="E900" s="179">
        <v>0.61277000000000004</v>
      </c>
      <c r="F900" s="174"/>
      <c r="G900" s="181">
        <f>ROUND(E900*F900,2)</f>
        <v>0</v>
      </c>
      <c r="H900" s="157">
        <v>0</v>
      </c>
      <c r="I900" s="156">
        <f>ROUND(E900*H900,2)</f>
        <v>0</v>
      </c>
      <c r="J900" s="157">
        <v>1190</v>
      </c>
      <c r="K900" s="156">
        <f>ROUND(E900*J900,2)</f>
        <v>729.2</v>
      </c>
      <c r="L900" s="156">
        <v>15</v>
      </c>
      <c r="M900" s="156">
        <f>G900*(1+L900/100)</f>
        <v>0</v>
      </c>
      <c r="N900" s="156">
        <v>0</v>
      </c>
      <c r="O900" s="156">
        <f>ROUND(E900*N900,2)</f>
        <v>0</v>
      </c>
      <c r="P900" s="156">
        <v>0</v>
      </c>
      <c r="Q900" s="156">
        <f>ROUND(E900*P900,2)</f>
        <v>0</v>
      </c>
      <c r="R900" s="156"/>
      <c r="S900" s="156" t="s">
        <v>381</v>
      </c>
      <c r="T900" s="156" t="s">
        <v>382</v>
      </c>
      <c r="U900" s="156">
        <v>0</v>
      </c>
      <c r="V900" s="156">
        <f>ROUND(E900*U900,2)</f>
        <v>0</v>
      </c>
      <c r="W900" s="156"/>
      <c r="X900" s="156" t="s">
        <v>383</v>
      </c>
      <c r="Y900" s="147"/>
      <c r="Z900" s="147"/>
      <c r="AA900" s="147"/>
      <c r="AB900" s="147"/>
      <c r="AC900" s="147"/>
      <c r="AD900" s="147"/>
      <c r="AE900" s="147"/>
      <c r="AF900" s="147" t="s">
        <v>541</v>
      </c>
      <c r="AG900" s="147"/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</row>
    <row r="901" spans="1:59" x14ac:dyDescent="0.2">
      <c r="A901" s="164" t="s">
        <v>376</v>
      </c>
      <c r="B901" s="165" t="s">
        <v>303</v>
      </c>
      <c r="C901" s="183" t="s">
        <v>304</v>
      </c>
      <c r="D901" s="166"/>
      <c r="E901" s="167"/>
      <c r="F901" s="168"/>
      <c r="G901" s="169">
        <f>SUMIF(AF902:AF953,"&lt;&gt;NOR",G902:G953)</f>
        <v>0</v>
      </c>
      <c r="H901" s="163"/>
      <c r="I901" s="163">
        <f>SUM(I902:I953)</f>
        <v>2875052.0200000005</v>
      </c>
      <c r="J901" s="163"/>
      <c r="K901" s="163">
        <f>SUM(K902:K953)</f>
        <v>638336.47</v>
      </c>
      <c r="L901" s="163"/>
      <c r="M901" s="163">
        <f>SUM(M902:M953)</f>
        <v>0</v>
      </c>
      <c r="N901" s="163"/>
      <c r="O901" s="163">
        <f>SUM(O902:O953)</f>
        <v>24.849999999999998</v>
      </c>
      <c r="P901" s="163"/>
      <c r="Q901" s="163">
        <f>SUM(Q902:Q953)</f>
        <v>0</v>
      </c>
      <c r="R901" s="163"/>
      <c r="S901" s="163"/>
      <c r="T901" s="163"/>
      <c r="U901" s="163"/>
      <c r="V901" s="163">
        <f>SUM(V902:V953)</f>
        <v>562.20000000000005</v>
      </c>
      <c r="W901" s="163"/>
      <c r="X901" s="163"/>
      <c r="AF901" t="s">
        <v>377</v>
      </c>
    </row>
    <row r="902" spans="1:59" outlineLevel="1" x14ac:dyDescent="0.2">
      <c r="A902" s="170">
        <v>181</v>
      </c>
      <c r="B902" s="171" t="s">
        <v>1283</v>
      </c>
      <c r="C902" s="184" t="s">
        <v>1284</v>
      </c>
      <c r="D902" s="172" t="s">
        <v>380</v>
      </c>
      <c r="E902" s="173">
        <v>2388.83</v>
      </c>
      <c r="F902" s="174"/>
      <c r="G902" s="175">
        <f>ROUND(E902*F902,2)</f>
        <v>0</v>
      </c>
      <c r="H902" s="157">
        <v>6.62</v>
      </c>
      <c r="I902" s="156">
        <f>ROUND(E902*H902,2)</f>
        <v>15814.05</v>
      </c>
      <c r="J902" s="157">
        <v>34.08</v>
      </c>
      <c r="K902" s="156">
        <f>ROUND(E902*J902,2)</f>
        <v>81411.33</v>
      </c>
      <c r="L902" s="156">
        <v>15</v>
      </c>
      <c r="M902" s="156">
        <f>G902*(1+L902/100)</f>
        <v>0</v>
      </c>
      <c r="N902" s="156">
        <v>1.0000000000000001E-5</v>
      </c>
      <c r="O902" s="156">
        <f>ROUND(E902*N902,2)</f>
        <v>0.02</v>
      </c>
      <c r="P902" s="156">
        <v>0</v>
      </c>
      <c r="Q902" s="156">
        <f>ROUND(E902*P902,2)</f>
        <v>0</v>
      </c>
      <c r="R902" s="156"/>
      <c r="S902" s="156" t="s">
        <v>381</v>
      </c>
      <c r="T902" s="156" t="s">
        <v>382</v>
      </c>
      <c r="U902" s="156">
        <v>0</v>
      </c>
      <c r="V902" s="156">
        <f>ROUND(E902*U902,2)</f>
        <v>0</v>
      </c>
      <c r="W902" s="156"/>
      <c r="X902" s="156" t="s">
        <v>383</v>
      </c>
      <c r="Y902" s="147"/>
      <c r="Z902" s="147"/>
      <c r="AA902" s="147"/>
      <c r="AB902" s="147"/>
      <c r="AC902" s="147"/>
      <c r="AD902" s="147"/>
      <c r="AE902" s="147"/>
      <c r="AF902" s="147" t="s">
        <v>541</v>
      </c>
      <c r="AG902" s="147"/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</row>
    <row r="903" spans="1:59" outlineLevel="1" x14ac:dyDescent="0.2">
      <c r="A903" s="154"/>
      <c r="B903" s="155"/>
      <c r="C903" s="185" t="s">
        <v>1285</v>
      </c>
      <c r="D903" s="158"/>
      <c r="E903" s="159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47"/>
      <c r="Z903" s="147"/>
      <c r="AA903" s="147"/>
      <c r="AB903" s="147"/>
      <c r="AC903" s="147"/>
      <c r="AD903" s="147"/>
      <c r="AE903" s="147"/>
      <c r="AF903" s="147" t="s">
        <v>386</v>
      </c>
      <c r="AG903" s="147">
        <v>0</v>
      </c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</row>
    <row r="904" spans="1:59" outlineLevel="1" x14ac:dyDescent="0.2">
      <c r="A904" s="154"/>
      <c r="B904" s="155"/>
      <c r="C904" s="185" t="s">
        <v>1286</v>
      </c>
      <c r="D904" s="158"/>
      <c r="E904" s="159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47"/>
      <c r="Z904" s="147"/>
      <c r="AA904" s="147"/>
      <c r="AB904" s="147"/>
      <c r="AC904" s="147"/>
      <c r="AD904" s="147"/>
      <c r="AE904" s="147"/>
      <c r="AF904" s="147" t="s">
        <v>386</v>
      </c>
      <c r="AG904" s="147">
        <v>0</v>
      </c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</row>
    <row r="905" spans="1:59" ht="33.75" outlineLevel="1" x14ac:dyDescent="0.2">
      <c r="A905" s="154"/>
      <c r="B905" s="155"/>
      <c r="C905" s="185" t="s">
        <v>1287</v>
      </c>
      <c r="D905" s="158"/>
      <c r="E905" s="159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47"/>
      <c r="Z905" s="147"/>
      <c r="AA905" s="147"/>
      <c r="AB905" s="147"/>
      <c r="AC905" s="147"/>
      <c r="AD905" s="147"/>
      <c r="AE905" s="147"/>
      <c r="AF905" s="147" t="s">
        <v>386</v>
      </c>
      <c r="AG905" s="147">
        <v>0</v>
      </c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</row>
    <row r="906" spans="1:59" ht="22.5" outlineLevel="1" x14ac:dyDescent="0.2">
      <c r="A906" s="154"/>
      <c r="B906" s="155"/>
      <c r="C906" s="185" t="s">
        <v>1288</v>
      </c>
      <c r="D906" s="158"/>
      <c r="E906" s="159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47"/>
      <c r="Z906" s="147"/>
      <c r="AA906" s="147"/>
      <c r="AB906" s="147"/>
      <c r="AC906" s="147"/>
      <c r="AD906" s="147"/>
      <c r="AE906" s="147"/>
      <c r="AF906" s="147" t="s">
        <v>386</v>
      </c>
      <c r="AG906" s="147">
        <v>0</v>
      </c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</row>
    <row r="907" spans="1:59" outlineLevel="1" x14ac:dyDescent="0.2">
      <c r="A907" s="154"/>
      <c r="B907" s="155"/>
      <c r="C907" s="185" t="s">
        <v>1146</v>
      </c>
      <c r="D907" s="158"/>
      <c r="E907" s="159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47"/>
      <c r="Z907" s="147"/>
      <c r="AA907" s="147"/>
      <c r="AB907" s="147"/>
      <c r="AC907" s="147"/>
      <c r="AD907" s="147"/>
      <c r="AE907" s="147"/>
      <c r="AF907" s="147" t="s">
        <v>386</v>
      </c>
      <c r="AG907" s="147">
        <v>0</v>
      </c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</row>
    <row r="908" spans="1:59" outlineLevel="1" x14ac:dyDescent="0.2">
      <c r="A908" s="154"/>
      <c r="B908" s="155"/>
      <c r="C908" s="185" t="s">
        <v>1289</v>
      </c>
      <c r="D908" s="158"/>
      <c r="E908" s="159">
        <v>2388.83</v>
      </c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47"/>
      <c r="Z908" s="147"/>
      <c r="AA908" s="147"/>
      <c r="AB908" s="147"/>
      <c r="AC908" s="147"/>
      <c r="AD908" s="147"/>
      <c r="AE908" s="147"/>
      <c r="AF908" s="147" t="s">
        <v>386</v>
      </c>
      <c r="AG908" s="147">
        <v>0</v>
      </c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</row>
    <row r="909" spans="1:59" ht="22.5" outlineLevel="1" x14ac:dyDescent="0.2">
      <c r="A909" s="170">
        <v>182</v>
      </c>
      <c r="B909" s="171" t="s">
        <v>1290</v>
      </c>
      <c r="C909" s="184" t="s">
        <v>1291</v>
      </c>
      <c r="D909" s="172" t="s">
        <v>397</v>
      </c>
      <c r="E909" s="173">
        <v>996.72</v>
      </c>
      <c r="F909" s="174"/>
      <c r="G909" s="175">
        <f>ROUND(E909*F909,2)</f>
        <v>0</v>
      </c>
      <c r="H909" s="157">
        <v>2.59</v>
      </c>
      <c r="I909" s="156">
        <f>ROUND(E909*H909,2)</f>
        <v>2581.5</v>
      </c>
      <c r="J909" s="157">
        <v>24.31</v>
      </c>
      <c r="K909" s="156">
        <f>ROUND(E909*J909,2)</f>
        <v>24230.26</v>
      </c>
      <c r="L909" s="156">
        <v>15</v>
      </c>
      <c r="M909" s="156">
        <f>G909*(1+L909/100)</f>
        <v>0</v>
      </c>
      <c r="N909" s="156">
        <v>0</v>
      </c>
      <c r="O909" s="156">
        <f>ROUND(E909*N909,2)</f>
        <v>0</v>
      </c>
      <c r="P909" s="156">
        <v>0</v>
      </c>
      <c r="Q909" s="156">
        <f>ROUND(E909*P909,2)</f>
        <v>0</v>
      </c>
      <c r="R909" s="156"/>
      <c r="S909" s="156" t="s">
        <v>381</v>
      </c>
      <c r="T909" s="156" t="s">
        <v>382</v>
      </c>
      <c r="U909" s="156">
        <v>0</v>
      </c>
      <c r="V909" s="156">
        <f>ROUND(E909*U909,2)</f>
        <v>0</v>
      </c>
      <c r="W909" s="156"/>
      <c r="X909" s="156" t="s">
        <v>383</v>
      </c>
      <c r="Y909" s="147"/>
      <c r="Z909" s="147"/>
      <c r="AA909" s="147"/>
      <c r="AB909" s="147"/>
      <c r="AC909" s="147"/>
      <c r="AD909" s="147"/>
      <c r="AE909" s="147"/>
      <c r="AF909" s="147" t="s">
        <v>541</v>
      </c>
      <c r="AG909" s="147"/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</row>
    <row r="910" spans="1:59" outlineLevel="1" x14ac:dyDescent="0.2">
      <c r="A910" s="154"/>
      <c r="B910" s="155"/>
      <c r="C910" s="185" t="s">
        <v>1292</v>
      </c>
      <c r="D910" s="158"/>
      <c r="E910" s="159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47"/>
      <c r="Z910" s="147"/>
      <c r="AA910" s="147"/>
      <c r="AB910" s="147"/>
      <c r="AC910" s="147"/>
      <c r="AD910" s="147"/>
      <c r="AE910" s="147"/>
      <c r="AF910" s="147" t="s">
        <v>386</v>
      </c>
      <c r="AG910" s="147">
        <v>0</v>
      </c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</row>
    <row r="911" spans="1:59" outlineLevel="1" x14ac:dyDescent="0.2">
      <c r="A911" s="154"/>
      <c r="B911" s="155"/>
      <c r="C911" s="185" t="s">
        <v>1293</v>
      </c>
      <c r="D911" s="158"/>
      <c r="E911" s="159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47"/>
      <c r="Z911" s="147"/>
      <c r="AA911" s="147"/>
      <c r="AB911" s="147"/>
      <c r="AC911" s="147"/>
      <c r="AD911" s="147"/>
      <c r="AE911" s="147"/>
      <c r="AF911" s="147" t="s">
        <v>386</v>
      </c>
      <c r="AG911" s="147">
        <v>0</v>
      </c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</row>
    <row r="912" spans="1:59" outlineLevel="1" x14ac:dyDescent="0.2">
      <c r="A912" s="154"/>
      <c r="B912" s="155"/>
      <c r="C912" s="185" t="s">
        <v>1294</v>
      </c>
      <c r="D912" s="158"/>
      <c r="E912" s="159">
        <v>996.72</v>
      </c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47"/>
      <c r="Z912" s="147"/>
      <c r="AA912" s="147"/>
      <c r="AB912" s="147"/>
      <c r="AC912" s="147"/>
      <c r="AD912" s="147"/>
      <c r="AE912" s="147"/>
      <c r="AF912" s="147" t="s">
        <v>386</v>
      </c>
      <c r="AG912" s="147">
        <v>0</v>
      </c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</row>
    <row r="913" spans="1:59" outlineLevel="1" x14ac:dyDescent="0.2">
      <c r="A913" s="170">
        <v>183</v>
      </c>
      <c r="B913" s="171" t="s">
        <v>531</v>
      </c>
      <c r="C913" s="184" t="s">
        <v>1295</v>
      </c>
      <c r="D913" s="172" t="s">
        <v>380</v>
      </c>
      <c r="E913" s="173">
        <v>2388.83</v>
      </c>
      <c r="F913" s="174"/>
      <c r="G913" s="175">
        <f>ROUND(E913*F913,2)</f>
        <v>0</v>
      </c>
      <c r="H913" s="157">
        <v>0</v>
      </c>
      <c r="I913" s="156">
        <f>ROUND(E913*H913,2)</f>
        <v>0</v>
      </c>
      <c r="J913" s="157">
        <v>38.9</v>
      </c>
      <c r="K913" s="156">
        <f>ROUND(E913*J913,2)</f>
        <v>92925.49</v>
      </c>
      <c r="L913" s="156">
        <v>15</v>
      </c>
      <c r="M913" s="156">
        <f>G913*(1+L913/100)</f>
        <v>0</v>
      </c>
      <c r="N913" s="156">
        <v>0</v>
      </c>
      <c r="O913" s="156">
        <f>ROUND(E913*N913,2)</f>
        <v>0</v>
      </c>
      <c r="P913" s="156">
        <v>0</v>
      </c>
      <c r="Q913" s="156">
        <f>ROUND(E913*P913,2)</f>
        <v>0</v>
      </c>
      <c r="R913" s="156"/>
      <c r="S913" s="156" t="s">
        <v>381</v>
      </c>
      <c r="T913" s="156" t="s">
        <v>382</v>
      </c>
      <c r="U913" s="156">
        <v>0</v>
      </c>
      <c r="V913" s="156">
        <f>ROUND(E913*U913,2)</f>
        <v>0</v>
      </c>
      <c r="W913" s="156"/>
      <c r="X913" s="156" t="s">
        <v>383</v>
      </c>
      <c r="Y913" s="147"/>
      <c r="Z913" s="147"/>
      <c r="AA913" s="147"/>
      <c r="AB913" s="147"/>
      <c r="AC913" s="147"/>
      <c r="AD913" s="147"/>
      <c r="AE913" s="147"/>
      <c r="AF913" s="147" t="s">
        <v>541</v>
      </c>
      <c r="AG913" s="147"/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</row>
    <row r="914" spans="1:59" outlineLevel="1" x14ac:dyDescent="0.2">
      <c r="A914" s="154"/>
      <c r="B914" s="155"/>
      <c r="C914" s="185" t="s">
        <v>1285</v>
      </c>
      <c r="D914" s="158"/>
      <c r="E914" s="159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47"/>
      <c r="Z914" s="147"/>
      <c r="AA914" s="147"/>
      <c r="AB914" s="147"/>
      <c r="AC914" s="147"/>
      <c r="AD914" s="147"/>
      <c r="AE914" s="147"/>
      <c r="AF914" s="147" t="s">
        <v>386</v>
      </c>
      <c r="AG914" s="147">
        <v>0</v>
      </c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</row>
    <row r="915" spans="1:59" outlineLevel="1" x14ac:dyDescent="0.2">
      <c r="A915" s="154"/>
      <c r="B915" s="155"/>
      <c r="C915" s="185" t="s">
        <v>1286</v>
      </c>
      <c r="D915" s="158"/>
      <c r="E915" s="159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47"/>
      <c r="Z915" s="147"/>
      <c r="AA915" s="147"/>
      <c r="AB915" s="147"/>
      <c r="AC915" s="147"/>
      <c r="AD915" s="147"/>
      <c r="AE915" s="147"/>
      <c r="AF915" s="147" t="s">
        <v>386</v>
      </c>
      <c r="AG915" s="147">
        <v>0</v>
      </c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</row>
    <row r="916" spans="1:59" ht="33.75" outlineLevel="1" x14ac:dyDescent="0.2">
      <c r="A916" s="154"/>
      <c r="B916" s="155"/>
      <c r="C916" s="185" t="s">
        <v>1287</v>
      </c>
      <c r="D916" s="158"/>
      <c r="E916" s="159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47"/>
      <c r="Z916" s="147"/>
      <c r="AA916" s="147"/>
      <c r="AB916" s="147"/>
      <c r="AC916" s="147"/>
      <c r="AD916" s="147"/>
      <c r="AE916" s="147"/>
      <c r="AF916" s="147" t="s">
        <v>386</v>
      </c>
      <c r="AG916" s="147">
        <v>0</v>
      </c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</row>
    <row r="917" spans="1:59" ht="22.5" outlineLevel="1" x14ac:dyDescent="0.2">
      <c r="A917" s="154"/>
      <c r="B917" s="155"/>
      <c r="C917" s="185" t="s">
        <v>1288</v>
      </c>
      <c r="D917" s="158"/>
      <c r="E917" s="159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47"/>
      <c r="Z917" s="147"/>
      <c r="AA917" s="147"/>
      <c r="AB917" s="147"/>
      <c r="AC917" s="147"/>
      <c r="AD917" s="147"/>
      <c r="AE917" s="147"/>
      <c r="AF917" s="147" t="s">
        <v>386</v>
      </c>
      <c r="AG917" s="147">
        <v>0</v>
      </c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</row>
    <row r="918" spans="1:59" outlineLevel="1" x14ac:dyDescent="0.2">
      <c r="A918" s="154"/>
      <c r="B918" s="155"/>
      <c r="C918" s="185" t="s">
        <v>1146</v>
      </c>
      <c r="D918" s="158"/>
      <c r="E918" s="159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47"/>
      <c r="Z918" s="147"/>
      <c r="AA918" s="147"/>
      <c r="AB918" s="147"/>
      <c r="AC918" s="147"/>
      <c r="AD918" s="147"/>
      <c r="AE918" s="147"/>
      <c r="AF918" s="147" t="s">
        <v>386</v>
      </c>
      <c r="AG918" s="147">
        <v>0</v>
      </c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</row>
    <row r="919" spans="1:59" outlineLevel="1" x14ac:dyDescent="0.2">
      <c r="A919" s="154"/>
      <c r="B919" s="155"/>
      <c r="C919" s="185" t="s">
        <v>1289</v>
      </c>
      <c r="D919" s="158"/>
      <c r="E919" s="159">
        <v>2388.83</v>
      </c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47"/>
      <c r="Z919" s="147"/>
      <c r="AA919" s="147"/>
      <c r="AB919" s="147"/>
      <c r="AC919" s="147"/>
      <c r="AD919" s="147"/>
      <c r="AE919" s="147"/>
      <c r="AF919" s="147" t="s">
        <v>386</v>
      </c>
      <c r="AG919" s="147">
        <v>0</v>
      </c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</row>
    <row r="920" spans="1:59" ht="22.5" outlineLevel="1" x14ac:dyDescent="0.2">
      <c r="A920" s="170">
        <v>184</v>
      </c>
      <c r="B920" s="171" t="s">
        <v>1296</v>
      </c>
      <c r="C920" s="184" t="s">
        <v>1297</v>
      </c>
      <c r="D920" s="172" t="s">
        <v>380</v>
      </c>
      <c r="E920" s="173">
        <v>2627.7130000000002</v>
      </c>
      <c r="F920" s="174"/>
      <c r="G920" s="175">
        <f>ROUND(E920*F920,2)</f>
        <v>0</v>
      </c>
      <c r="H920" s="157">
        <v>233</v>
      </c>
      <c r="I920" s="156">
        <f>ROUND(E920*H920,2)</f>
        <v>612257.13</v>
      </c>
      <c r="J920" s="157">
        <v>0</v>
      </c>
      <c r="K920" s="156">
        <f>ROUND(E920*J920,2)</f>
        <v>0</v>
      </c>
      <c r="L920" s="156">
        <v>15</v>
      </c>
      <c r="M920" s="156">
        <f>G920*(1+L920/100)</f>
        <v>0</v>
      </c>
      <c r="N920" s="156">
        <v>3.2000000000000002E-3</v>
      </c>
      <c r="O920" s="156">
        <f>ROUND(E920*N920,2)</f>
        <v>8.41</v>
      </c>
      <c r="P920" s="156">
        <v>0</v>
      </c>
      <c r="Q920" s="156">
        <f>ROUND(E920*P920,2)</f>
        <v>0</v>
      </c>
      <c r="R920" s="156" t="s">
        <v>730</v>
      </c>
      <c r="S920" s="156" t="s">
        <v>381</v>
      </c>
      <c r="T920" s="156" t="s">
        <v>382</v>
      </c>
      <c r="U920" s="156">
        <v>0</v>
      </c>
      <c r="V920" s="156">
        <f>ROUND(E920*U920,2)</f>
        <v>0</v>
      </c>
      <c r="W920" s="156"/>
      <c r="X920" s="156" t="s">
        <v>407</v>
      </c>
      <c r="Y920" s="147"/>
      <c r="Z920" s="147"/>
      <c r="AA920" s="147"/>
      <c r="AB920" s="147"/>
      <c r="AC920" s="147"/>
      <c r="AD920" s="147"/>
      <c r="AE920" s="147"/>
      <c r="AF920" s="147" t="s">
        <v>408</v>
      </c>
      <c r="AG920" s="147"/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</row>
    <row r="921" spans="1:59" outlineLevel="1" x14ac:dyDescent="0.2">
      <c r="A921" s="154"/>
      <c r="B921" s="155"/>
      <c r="C921" s="185" t="s">
        <v>1298</v>
      </c>
      <c r="D921" s="158"/>
      <c r="E921" s="159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47"/>
      <c r="Z921" s="147"/>
      <c r="AA921" s="147"/>
      <c r="AB921" s="147"/>
      <c r="AC921" s="147"/>
      <c r="AD921" s="147"/>
      <c r="AE921" s="147"/>
      <c r="AF921" s="147" t="s">
        <v>386</v>
      </c>
      <c r="AG921" s="147">
        <v>0</v>
      </c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</row>
    <row r="922" spans="1:59" outlineLevel="1" x14ac:dyDescent="0.2">
      <c r="A922" s="154"/>
      <c r="B922" s="155"/>
      <c r="C922" s="185" t="s">
        <v>1299</v>
      </c>
      <c r="D922" s="158"/>
      <c r="E922" s="159">
        <v>2627.71</v>
      </c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47"/>
      <c r="Z922" s="147"/>
      <c r="AA922" s="147"/>
      <c r="AB922" s="147"/>
      <c r="AC922" s="147"/>
      <c r="AD922" s="147"/>
      <c r="AE922" s="147"/>
      <c r="AF922" s="147" t="s">
        <v>386</v>
      </c>
      <c r="AG922" s="147">
        <v>0</v>
      </c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</row>
    <row r="923" spans="1:59" outlineLevel="1" x14ac:dyDescent="0.2">
      <c r="A923" s="170">
        <v>185</v>
      </c>
      <c r="B923" s="171" t="s">
        <v>1300</v>
      </c>
      <c r="C923" s="184" t="s">
        <v>1301</v>
      </c>
      <c r="D923" s="172" t="s">
        <v>380</v>
      </c>
      <c r="E923" s="173">
        <v>1024.5512000000001</v>
      </c>
      <c r="F923" s="174"/>
      <c r="G923" s="175">
        <f>ROUND(E923*F923,2)</f>
        <v>0</v>
      </c>
      <c r="H923" s="157">
        <v>0</v>
      </c>
      <c r="I923" s="156">
        <f>ROUND(E923*H923,2)</f>
        <v>0</v>
      </c>
      <c r="J923" s="157">
        <v>382</v>
      </c>
      <c r="K923" s="156">
        <f>ROUND(E923*J923,2)</f>
        <v>391378.56</v>
      </c>
      <c r="L923" s="156">
        <v>15</v>
      </c>
      <c r="M923" s="156">
        <f>G923*(1+L923/100)</f>
        <v>0</v>
      </c>
      <c r="N923" s="156">
        <v>0</v>
      </c>
      <c r="O923" s="156">
        <f>ROUND(E923*N923,2)</f>
        <v>0</v>
      </c>
      <c r="P923" s="156">
        <v>0</v>
      </c>
      <c r="Q923" s="156">
        <f>ROUND(E923*P923,2)</f>
        <v>0</v>
      </c>
      <c r="R923" s="156"/>
      <c r="S923" s="156" t="s">
        <v>485</v>
      </c>
      <c r="T923" s="156" t="s">
        <v>381</v>
      </c>
      <c r="U923" s="156">
        <v>0.45</v>
      </c>
      <c r="V923" s="156">
        <f>ROUND(E923*U923,2)</f>
        <v>461.05</v>
      </c>
      <c r="W923" s="156"/>
      <c r="X923" s="156" t="s">
        <v>383</v>
      </c>
      <c r="Y923" s="147"/>
      <c r="Z923" s="147"/>
      <c r="AA923" s="147"/>
      <c r="AB923" s="147"/>
      <c r="AC923" s="147"/>
      <c r="AD923" s="147"/>
      <c r="AE923" s="147"/>
      <c r="AF923" s="147" t="s">
        <v>486</v>
      </c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</row>
    <row r="924" spans="1:59" outlineLevel="1" x14ac:dyDescent="0.2">
      <c r="A924" s="154"/>
      <c r="B924" s="155"/>
      <c r="C924" s="185" t="s">
        <v>1237</v>
      </c>
      <c r="D924" s="158"/>
      <c r="E924" s="159">
        <v>660</v>
      </c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47"/>
      <c r="Z924" s="147"/>
      <c r="AA924" s="147"/>
      <c r="AB924" s="147"/>
      <c r="AC924" s="147"/>
      <c r="AD924" s="147"/>
      <c r="AE924" s="147"/>
      <c r="AF924" s="147" t="s">
        <v>386</v>
      </c>
      <c r="AG924" s="147">
        <v>0</v>
      </c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</row>
    <row r="925" spans="1:59" outlineLevel="1" x14ac:dyDescent="0.2">
      <c r="A925" s="154"/>
      <c r="B925" s="155"/>
      <c r="C925" s="185" t="s">
        <v>1238</v>
      </c>
      <c r="D925" s="158"/>
      <c r="E925" s="159">
        <v>11.0732</v>
      </c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47"/>
      <c r="Z925" s="147"/>
      <c r="AA925" s="147"/>
      <c r="AB925" s="147"/>
      <c r="AC925" s="147"/>
      <c r="AD925" s="147"/>
      <c r="AE925" s="147"/>
      <c r="AF925" s="147" t="s">
        <v>386</v>
      </c>
      <c r="AG925" s="147">
        <v>0</v>
      </c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</row>
    <row r="926" spans="1:59" outlineLevel="1" x14ac:dyDescent="0.2">
      <c r="A926" s="154"/>
      <c r="B926" s="155"/>
      <c r="C926" s="185" t="s">
        <v>1239</v>
      </c>
      <c r="D926" s="158"/>
      <c r="E926" s="159">
        <v>132.28800000000001</v>
      </c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47"/>
      <c r="Z926" s="147"/>
      <c r="AA926" s="147"/>
      <c r="AB926" s="147"/>
      <c r="AC926" s="147"/>
      <c r="AD926" s="147"/>
      <c r="AE926" s="147"/>
      <c r="AF926" s="147" t="s">
        <v>386</v>
      </c>
      <c r="AG926" s="147">
        <v>0</v>
      </c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</row>
    <row r="927" spans="1:59" ht="22.5" outlineLevel="1" x14ac:dyDescent="0.2">
      <c r="A927" s="154"/>
      <c r="B927" s="155"/>
      <c r="C927" s="185" t="s">
        <v>1240</v>
      </c>
      <c r="D927" s="158"/>
      <c r="E927" s="159">
        <v>221.19</v>
      </c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47"/>
      <c r="Z927" s="147"/>
      <c r="AA927" s="147"/>
      <c r="AB927" s="147"/>
      <c r="AC927" s="147"/>
      <c r="AD927" s="147"/>
      <c r="AE927" s="147"/>
      <c r="AF927" s="147" t="s">
        <v>386</v>
      </c>
      <c r="AG927" s="147">
        <v>0</v>
      </c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</row>
    <row r="928" spans="1:59" outlineLevel="1" x14ac:dyDescent="0.2">
      <c r="A928" s="170">
        <v>186</v>
      </c>
      <c r="B928" s="171" t="s">
        <v>1302</v>
      </c>
      <c r="C928" s="184" t="s">
        <v>1303</v>
      </c>
      <c r="D928" s="172" t="s">
        <v>380</v>
      </c>
      <c r="E928" s="173">
        <v>246.70400000000001</v>
      </c>
      <c r="F928" s="174"/>
      <c r="G928" s="175">
        <f>ROUND(E928*F928,2)</f>
        <v>0</v>
      </c>
      <c r="H928" s="157">
        <v>64.319999999999993</v>
      </c>
      <c r="I928" s="156">
        <f>ROUND(E928*H928,2)</f>
        <v>15868</v>
      </c>
      <c r="J928" s="157">
        <v>177.68</v>
      </c>
      <c r="K928" s="156">
        <f>ROUND(E928*J928,2)</f>
        <v>43834.37</v>
      </c>
      <c r="L928" s="156">
        <v>15</v>
      </c>
      <c r="M928" s="156">
        <f>G928*(1+L928/100)</f>
        <v>0</v>
      </c>
      <c r="N928" s="156">
        <v>0</v>
      </c>
      <c r="O928" s="156">
        <f>ROUND(E928*N928,2)</f>
        <v>0</v>
      </c>
      <c r="P928" s="156">
        <v>0</v>
      </c>
      <c r="Q928" s="156">
        <f>ROUND(E928*P928,2)</f>
        <v>0</v>
      </c>
      <c r="R928" s="156"/>
      <c r="S928" s="156" t="s">
        <v>381</v>
      </c>
      <c r="T928" s="156" t="s">
        <v>381</v>
      </c>
      <c r="U928" s="156">
        <v>0.41</v>
      </c>
      <c r="V928" s="156">
        <f>ROUND(E928*U928,2)</f>
        <v>101.15</v>
      </c>
      <c r="W928" s="156"/>
      <c r="X928" s="156" t="s">
        <v>383</v>
      </c>
      <c r="Y928" s="147"/>
      <c r="Z928" s="147"/>
      <c r="AA928" s="147"/>
      <c r="AB928" s="147"/>
      <c r="AC928" s="147"/>
      <c r="AD928" s="147"/>
      <c r="AE928" s="147"/>
      <c r="AF928" s="147" t="s">
        <v>486</v>
      </c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</row>
    <row r="929" spans="1:59" outlineLevel="1" x14ac:dyDescent="0.2">
      <c r="A929" s="154"/>
      <c r="B929" s="155"/>
      <c r="C929" s="185" t="s">
        <v>1304</v>
      </c>
      <c r="D929" s="158"/>
      <c r="E929" s="159">
        <v>45.31935</v>
      </c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47"/>
      <c r="Z929" s="147"/>
      <c r="AA929" s="147"/>
      <c r="AB929" s="147"/>
      <c r="AC929" s="147"/>
      <c r="AD929" s="147"/>
      <c r="AE929" s="147"/>
      <c r="AF929" s="147" t="s">
        <v>386</v>
      </c>
      <c r="AG929" s="147">
        <v>0</v>
      </c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</row>
    <row r="930" spans="1:59" outlineLevel="1" x14ac:dyDescent="0.2">
      <c r="A930" s="154"/>
      <c r="B930" s="155"/>
      <c r="C930" s="185" t="s">
        <v>1252</v>
      </c>
      <c r="D930" s="158"/>
      <c r="E930" s="159">
        <v>78.479849999999999</v>
      </c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47"/>
      <c r="Z930" s="147"/>
      <c r="AA930" s="147"/>
      <c r="AB930" s="147"/>
      <c r="AC930" s="147"/>
      <c r="AD930" s="147"/>
      <c r="AE930" s="147"/>
      <c r="AF930" s="147" t="s">
        <v>386</v>
      </c>
      <c r="AG930" s="147">
        <v>0</v>
      </c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</row>
    <row r="931" spans="1:59" outlineLevel="1" x14ac:dyDescent="0.2">
      <c r="A931" s="154"/>
      <c r="B931" s="155"/>
      <c r="C931" s="185" t="s">
        <v>1305</v>
      </c>
      <c r="D931" s="158"/>
      <c r="E931" s="159">
        <v>10.804</v>
      </c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47"/>
      <c r="Z931" s="147"/>
      <c r="AA931" s="147"/>
      <c r="AB931" s="147"/>
      <c r="AC931" s="147"/>
      <c r="AD931" s="147"/>
      <c r="AE931" s="147"/>
      <c r="AF931" s="147" t="s">
        <v>386</v>
      </c>
      <c r="AG931" s="147">
        <v>0</v>
      </c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</row>
    <row r="932" spans="1:59" outlineLevel="1" x14ac:dyDescent="0.2">
      <c r="A932" s="154"/>
      <c r="B932" s="155"/>
      <c r="C932" s="185" t="s">
        <v>1306</v>
      </c>
      <c r="D932" s="158"/>
      <c r="E932" s="159">
        <v>13.7227</v>
      </c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47"/>
      <c r="Z932" s="147"/>
      <c r="AA932" s="147"/>
      <c r="AB932" s="147"/>
      <c r="AC932" s="147"/>
      <c r="AD932" s="147"/>
      <c r="AE932" s="147"/>
      <c r="AF932" s="147" t="s">
        <v>386</v>
      </c>
      <c r="AG932" s="147">
        <v>0</v>
      </c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</row>
    <row r="933" spans="1:59" outlineLevel="1" x14ac:dyDescent="0.2">
      <c r="A933" s="154"/>
      <c r="B933" s="155"/>
      <c r="C933" s="185" t="s">
        <v>1307</v>
      </c>
      <c r="D933" s="158"/>
      <c r="E933" s="159">
        <v>27.3142</v>
      </c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47"/>
      <c r="Z933" s="147"/>
      <c r="AA933" s="147"/>
      <c r="AB933" s="147"/>
      <c r="AC933" s="147"/>
      <c r="AD933" s="147"/>
      <c r="AE933" s="147"/>
      <c r="AF933" s="147" t="s">
        <v>386</v>
      </c>
      <c r="AG933" s="147">
        <v>0</v>
      </c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</row>
    <row r="934" spans="1:59" outlineLevel="1" x14ac:dyDescent="0.2">
      <c r="A934" s="154"/>
      <c r="B934" s="155"/>
      <c r="C934" s="185" t="s">
        <v>1256</v>
      </c>
      <c r="D934" s="158"/>
      <c r="E934" s="159">
        <v>71.063900000000004</v>
      </c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47"/>
      <c r="Z934" s="147"/>
      <c r="AA934" s="147"/>
      <c r="AB934" s="147"/>
      <c r="AC934" s="147"/>
      <c r="AD934" s="147"/>
      <c r="AE934" s="147"/>
      <c r="AF934" s="147" t="s">
        <v>386</v>
      </c>
      <c r="AG934" s="147">
        <v>0</v>
      </c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</row>
    <row r="935" spans="1:59" outlineLevel="1" x14ac:dyDescent="0.2">
      <c r="A935" s="170">
        <v>187</v>
      </c>
      <c r="B935" s="171" t="s">
        <v>1308</v>
      </c>
      <c r="C935" s="184" t="s">
        <v>1309</v>
      </c>
      <c r="D935" s="172" t="s">
        <v>406</v>
      </c>
      <c r="E935" s="173">
        <v>248.65445</v>
      </c>
      <c r="F935" s="174"/>
      <c r="G935" s="175">
        <f>ROUND(E935*F935,2)</f>
        <v>0</v>
      </c>
      <c r="H935" s="157">
        <v>3660</v>
      </c>
      <c r="I935" s="156">
        <f>ROUND(E935*H935,2)</f>
        <v>910075.29</v>
      </c>
      <c r="J935" s="157">
        <v>0</v>
      </c>
      <c r="K935" s="156">
        <f>ROUND(E935*J935,2)</f>
        <v>0</v>
      </c>
      <c r="L935" s="156">
        <v>15</v>
      </c>
      <c r="M935" s="156">
        <f>G935*(1+L935/100)</f>
        <v>0</v>
      </c>
      <c r="N935" s="156">
        <v>2.5000000000000001E-2</v>
      </c>
      <c r="O935" s="156">
        <f>ROUND(E935*N935,2)</f>
        <v>6.22</v>
      </c>
      <c r="P935" s="156">
        <v>0</v>
      </c>
      <c r="Q935" s="156">
        <f>ROUND(E935*P935,2)</f>
        <v>0</v>
      </c>
      <c r="R935" s="156" t="s">
        <v>730</v>
      </c>
      <c r="S935" s="156" t="s">
        <v>381</v>
      </c>
      <c r="T935" s="156" t="s">
        <v>381</v>
      </c>
      <c r="U935" s="156">
        <v>0</v>
      </c>
      <c r="V935" s="156">
        <f>ROUND(E935*U935,2)</f>
        <v>0</v>
      </c>
      <c r="W935" s="156"/>
      <c r="X935" s="156" t="s">
        <v>407</v>
      </c>
      <c r="Y935" s="147"/>
      <c r="Z935" s="147"/>
      <c r="AA935" s="147"/>
      <c r="AB935" s="147"/>
      <c r="AC935" s="147"/>
      <c r="AD935" s="147"/>
      <c r="AE935" s="147"/>
      <c r="AF935" s="147" t="s">
        <v>731</v>
      </c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</row>
    <row r="936" spans="1:59" outlineLevel="1" x14ac:dyDescent="0.2">
      <c r="A936" s="154"/>
      <c r="B936" s="155"/>
      <c r="C936" s="185" t="s">
        <v>1310</v>
      </c>
      <c r="D936" s="158"/>
      <c r="E936" s="159">
        <v>159.72</v>
      </c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47"/>
      <c r="Z936" s="147"/>
      <c r="AA936" s="147"/>
      <c r="AB936" s="147"/>
      <c r="AC936" s="147"/>
      <c r="AD936" s="147"/>
      <c r="AE936" s="147"/>
      <c r="AF936" s="147" t="s">
        <v>386</v>
      </c>
      <c r="AG936" s="147">
        <v>0</v>
      </c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</row>
    <row r="937" spans="1:59" outlineLevel="1" x14ac:dyDescent="0.2">
      <c r="A937" s="154"/>
      <c r="B937" s="155"/>
      <c r="C937" s="185" t="s">
        <v>1311</v>
      </c>
      <c r="D937" s="158"/>
      <c r="E937" s="159">
        <v>0.71306000000000003</v>
      </c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47"/>
      <c r="Z937" s="147"/>
      <c r="AA937" s="147"/>
      <c r="AB937" s="147"/>
      <c r="AC937" s="147"/>
      <c r="AD937" s="147"/>
      <c r="AE937" s="147"/>
      <c r="AF937" s="147" t="s">
        <v>386</v>
      </c>
      <c r="AG937" s="147">
        <v>0</v>
      </c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</row>
    <row r="938" spans="1:59" outlineLevel="1" x14ac:dyDescent="0.2">
      <c r="A938" s="154"/>
      <c r="B938" s="155"/>
      <c r="C938" s="185" t="s">
        <v>1312</v>
      </c>
      <c r="D938" s="158"/>
      <c r="E938" s="159">
        <v>2.67971</v>
      </c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47"/>
      <c r="Z938" s="147"/>
      <c r="AA938" s="147"/>
      <c r="AB938" s="147"/>
      <c r="AC938" s="147"/>
      <c r="AD938" s="147"/>
      <c r="AE938" s="147"/>
      <c r="AF938" s="147" t="s">
        <v>386</v>
      </c>
      <c r="AG938" s="147">
        <v>0</v>
      </c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</row>
    <row r="939" spans="1:59" outlineLevel="1" x14ac:dyDescent="0.2">
      <c r="A939" s="154"/>
      <c r="B939" s="155"/>
      <c r="C939" s="185" t="s">
        <v>1313</v>
      </c>
      <c r="D939" s="158"/>
      <c r="E939" s="159">
        <v>32.0137</v>
      </c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47"/>
      <c r="Z939" s="147"/>
      <c r="AA939" s="147"/>
      <c r="AB939" s="147"/>
      <c r="AC939" s="147"/>
      <c r="AD939" s="147"/>
      <c r="AE939" s="147"/>
      <c r="AF939" s="147" t="s">
        <v>386</v>
      </c>
      <c r="AG939" s="147">
        <v>0</v>
      </c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</row>
    <row r="940" spans="1:59" ht="22.5" outlineLevel="1" x14ac:dyDescent="0.2">
      <c r="A940" s="154"/>
      <c r="B940" s="155"/>
      <c r="C940" s="185" t="s">
        <v>1314</v>
      </c>
      <c r="D940" s="158"/>
      <c r="E940" s="159">
        <v>53.527979999999999</v>
      </c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47"/>
      <c r="Z940" s="147"/>
      <c r="AA940" s="147"/>
      <c r="AB940" s="147"/>
      <c r="AC940" s="147"/>
      <c r="AD940" s="147"/>
      <c r="AE940" s="147"/>
      <c r="AF940" s="147" t="s">
        <v>386</v>
      </c>
      <c r="AG940" s="147">
        <v>0</v>
      </c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</row>
    <row r="941" spans="1:59" outlineLevel="1" x14ac:dyDescent="0.2">
      <c r="A941" s="170">
        <v>188</v>
      </c>
      <c r="B941" s="171" t="s">
        <v>1315</v>
      </c>
      <c r="C941" s="184" t="s">
        <v>1316</v>
      </c>
      <c r="D941" s="172" t="s">
        <v>406</v>
      </c>
      <c r="E941" s="173">
        <v>338.1019</v>
      </c>
      <c r="F941" s="174"/>
      <c r="G941" s="175">
        <f>ROUND(E941*F941,2)</f>
        <v>0</v>
      </c>
      <c r="H941" s="157">
        <v>3335</v>
      </c>
      <c r="I941" s="156">
        <f>ROUND(E941*H941,2)</f>
        <v>1127569.8400000001</v>
      </c>
      <c r="J941" s="157">
        <v>0</v>
      </c>
      <c r="K941" s="156">
        <f>ROUND(E941*J941,2)</f>
        <v>0</v>
      </c>
      <c r="L941" s="156">
        <v>15</v>
      </c>
      <c r="M941" s="156">
        <f>G941*(1+L941/100)</f>
        <v>0</v>
      </c>
      <c r="N941" s="156">
        <v>2.5000000000000001E-2</v>
      </c>
      <c r="O941" s="156">
        <f>ROUND(E941*N941,2)</f>
        <v>8.4499999999999993</v>
      </c>
      <c r="P941" s="156">
        <v>0</v>
      </c>
      <c r="Q941" s="156">
        <f>ROUND(E941*P941,2)</f>
        <v>0</v>
      </c>
      <c r="R941" s="156" t="s">
        <v>730</v>
      </c>
      <c r="S941" s="156" t="s">
        <v>381</v>
      </c>
      <c r="T941" s="156" t="s">
        <v>381</v>
      </c>
      <c r="U941" s="156">
        <v>0</v>
      </c>
      <c r="V941" s="156">
        <f>ROUND(E941*U941,2)</f>
        <v>0</v>
      </c>
      <c r="W941" s="156"/>
      <c r="X941" s="156" t="s">
        <v>407</v>
      </c>
      <c r="Y941" s="147"/>
      <c r="Z941" s="147"/>
      <c r="AA941" s="147"/>
      <c r="AB941" s="147"/>
      <c r="AC941" s="147"/>
      <c r="AD941" s="147"/>
      <c r="AE941" s="147"/>
      <c r="AF941" s="147" t="s">
        <v>731</v>
      </c>
      <c r="AG941" s="147"/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</row>
    <row r="942" spans="1:59" outlineLevel="1" x14ac:dyDescent="0.2">
      <c r="A942" s="154"/>
      <c r="B942" s="155"/>
      <c r="C942" s="185" t="s">
        <v>1317</v>
      </c>
      <c r="D942" s="158"/>
      <c r="E942" s="159">
        <v>217.8</v>
      </c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47"/>
      <c r="Z942" s="147"/>
      <c r="AA942" s="147"/>
      <c r="AB942" s="147"/>
      <c r="AC942" s="147"/>
      <c r="AD942" s="147"/>
      <c r="AE942" s="147"/>
      <c r="AF942" s="147" t="s">
        <v>386</v>
      </c>
      <c r="AG942" s="147">
        <v>0</v>
      </c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</row>
    <row r="943" spans="1:59" outlineLevel="1" x14ac:dyDescent="0.2">
      <c r="A943" s="154"/>
      <c r="B943" s="155"/>
      <c r="C943" s="185" t="s">
        <v>1318</v>
      </c>
      <c r="D943" s="158"/>
      <c r="E943" s="159">
        <v>3.6541600000000001</v>
      </c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47"/>
      <c r="Z943" s="147"/>
      <c r="AA943" s="147"/>
      <c r="AB943" s="147"/>
      <c r="AC943" s="147"/>
      <c r="AD943" s="147"/>
      <c r="AE943" s="147"/>
      <c r="AF943" s="147" t="s">
        <v>386</v>
      </c>
      <c r="AG943" s="147">
        <v>0</v>
      </c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</row>
    <row r="944" spans="1:59" outlineLevel="1" x14ac:dyDescent="0.2">
      <c r="A944" s="154"/>
      <c r="B944" s="155"/>
      <c r="C944" s="185" t="s">
        <v>1319</v>
      </c>
      <c r="D944" s="158"/>
      <c r="E944" s="159">
        <v>43.65504</v>
      </c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47"/>
      <c r="Z944" s="147"/>
      <c r="AA944" s="147"/>
      <c r="AB944" s="147"/>
      <c r="AC944" s="147"/>
      <c r="AD944" s="147"/>
      <c r="AE944" s="147"/>
      <c r="AF944" s="147" t="s">
        <v>386</v>
      </c>
      <c r="AG944" s="147">
        <v>0</v>
      </c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</row>
    <row r="945" spans="1:59" ht="22.5" outlineLevel="1" x14ac:dyDescent="0.2">
      <c r="A945" s="154"/>
      <c r="B945" s="155"/>
      <c r="C945" s="185" t="s">
        <v>1320</v>
      </c>
      <c r="D945" s="158"/>
      <c r="E945" s="159">
        <v>72.992699999999999</v>
      </c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47"/>
      <c r="Z945" s="147"/>
      <c r="AA945" s="147"/>
      <c r="AB945" s="147"/>
      <c r="AC945" s="147"/>
      <c r="AD945" s="147"/>
      <c r="AE945" s="147"/>
      <c r="AF945" s="147" t="s">
        <v>386</v>
      </c>
      <c r="AG945" s="147">
        <v>0</v>
      </c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</row>
    <row r="946" spans="1:59" outlineLevel="1" x14ac:dyDescent="0.2">
      <c r="A946" s="170">
        <v>189</v>
      </c>
      <c r="B946" s="171" t="s">
        <v>1321</v>
      </c>
      <c r="C946" s="184" t="s">
        <v>1322</v>
      </c>
      <c r="D946" s="172" t="s">
        <v>406</v>
      </c>
      <c r="E946" s="173">
        <v>14.24878</v>
      </c>
      <c r="F946" s="174"/>
      <c r="G946" s="175">
        <f>ROUND(E946*F946,2)</f>
        <v>0</v>
      </c>
      <c r="H946" s="157">
        <v>2185</v>
      </c>
      <c r="I946" s="156">
        <f>ROUND(E946*H946,2)</f>
        <v>31133.58</v>
      </c>
      <c r="J946" s="157">
        <v>0</v>
      </c>
      <c r="K946" s="156">
        <f>ROUND(E946*J946,2)</f>
        <v>0</v>
      </c>
      <c r="L946" s="156">
        <v>15</v>
      </c>
      <c r="M946" s="156">
        <f>G946*(1+L946/100)</f>
        <v>0</v>
      </c>
      <c r="N946" s="156">
        <v>1.4999999999999999E-2</v>
      </c>
      <c r="O946" s="156">
        <f>ROUND(E946*N946,2)</f>
        <v>0.21</v>
      </c>
      <c r="P946" s="156">
        <v>0</v>
      </c>
      <c r="Q946" s="156">
        <f>ROUND(E946*P946,2)</f>
        <v>0</v>
      </c>
      <c r="R946" s="156" t="s">
        <v>730</v>
      </c>
      <c r="S946" s="156" t="s">
        <v>381</v>
      </c>
      <c r="T946" s="156" t="s">
        <v>381</v>
      </c>
      <c r="U946" s="156">
        <v>0</v>
      </c>
      <c r="V946" s="156">
        <f>ROUND(E946*U946,2)</f>
        <v>0</v>
      </c>
      <c r="W946" s="156"/>
      <c r="X946" s="156" t="s">
        <v>407</v>
      </c>
      <c r="Y946" s="147"/>
      <c r="Z946" s="147"/>
      <c r="AA946" s="147"/>
      <c r="AB946" s="147"/>
      <c r="AC946" s="147"/>
      <c r="AD946" s="147"/>
      <c r="AE946" s="147"/>
      <c r="AF946" s="147" t="s">
        <v>731</v>
      </c>
      <c r="AG946" s="147"/>
      <c r="AH946" s="147"/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</row>
    <row r="947" spans="1:59" outlineLevel="1" x14ac:dyDescent="0.2">
      <c r="A947" s="154"/>
      <c r="B947" s="155"/>
      <c r="C947" s="185" t="s">
        <v>1323</v>
      </c>
      <c r="D947" s="158"/>
      <c r="E947" s="159">
        <v>7.4776899999999999</v>
      </c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47"/>
      <c r="Z947" s="147"/>
      <c r="AA947" s="147"/>
      <c r="AB947" s="147"/>
      <c r="AC947" s="147"/>
      <c r="AD947" s="147"/>
      <c r="AE947" s="147"/>
      <c r="AF947" s="147" t="s">
        <v>386</v>
      </c>
      <c r="AG947" s="147">
        <v>0</v>
      </c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</row>
    <row r="948" spans="1:59" outlineLevel="1" x14ac:dyDescent="0.2">
      <c r="A948" s="154"/>
      <c r="B948" s="155"/>
      <c r="C948" s="185" t="s">
        <v>1324</v>
      </c>
      <c r="D948" s="158"/>
      <c r="E948" s="159">
        <v>2.2642500000000001</v>
      </c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47"/>
      <c r="Z948" s="147"/>
      <c r="AA948" s="147"/>
      <c r="AB948" s="147"/>
      <c r="AC948" s="147"/>
      <c r="AD948" s="147"/>
      <c r="AE948" s="147"/>
      <c r="AF948" s="147" t="s">
        <v>386</v>
      </c>
      <c r="AG948" s="147">
        <v>0</v>
      </c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</row>
    <row r="949" spans="1:59" outlineLevel="1" x14ac:dyDescent="0.2">
      <c r="A949" s="154"/>
      <c r="B949" s="155"/>
      <c r="C949" s="185" t="s">
        <v>1325</v>
      </c>
      <c r="D949" s="158"/>
      <c r="E949" s="159">
        <v>4.5068400000000004</v>
      </c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47"/>
      <c r="Z949" s="147"/>
      <c r="AA949" s="147"/>
      <c r="AB949" s="147"/>
      <c r="AC949" s="147"/>
      <c r="AD949" s="147"/>
      <c r="AE949" s="147"/>
      <c r="AF949" s="147" t="s">
        <v>386</v>
      </c>
      <c r="AG949" s="147">
        <v>0</v>
      </c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</row>
    <row r="950" spans="1:59" outlineLevel="1" x14ac:dyDescent="0.2">
      <c r="A950" s="170">
        <v>190</v>
      </c>
      <c r="B950" s="171" t="s">
        <v>1326</v>
      </c>
      <c r="C950" s="184" t="s">
        <v>1327</v>
      </c>
      <c r="D950" s="172" t="s">
        <v>406</v>
      </c>
      <c r="E950" s="173">
        <v>44.069690000000001</v>
      </c>
      <c r="F950" s="174"/>
      <c r="G950" s="175">
        <f>ROUND(E950*F950,2)</f>
        <v>0</v>
      </c>
      <c r="H950" s="157">
        <v>3625</v>
      </c>
      <c r="I950" s="156">
        <f>ROUND(E950*H950,2)</f>
        <v>159752.63</v>
      </c>
      <c r="J950" s="157">
        <v>0</v>
      </c>
      <c r="K950" s="156">
        <f>ROUND(E950*J950,2)</f>
        <v>0</v>
      </c>
      <c r="L950" s="156">
        <v>15</v>
      </c>
      <c r="M950" s="156">
        <f>G950*(1+L950/100)</f>
        <v>0</v>
      </c>
      <c r="N950" s="156">
        <v>3.5000000000000003E-2</v>
      </c>
      <c r="O950" s="156">
        <f>ROUND(E950*N950,2)</f>
        <v>1.54</v>
      </c>
      <c r="P950" s="156">
        <v>0</v>
      </c>
      <c r="Q950" s="156">
        <f>ROUND(E950*P950,2)</f>
        <v>0</v>
      </c>
      <c r="R950" s="156" t="s">
        <v>730</v>
      </c>
      <c r="S950" s="156" t="s">
        <v>381</v>
      </c>
      <c r="T950" s="156" t="s">
        <v>381</v>
      </c>
      <c r="U950" s="156">
        <v>0</v>
      </c>
      <c r="V950" s="156">
        <f>ROUND(E950*U950,2)</f>
        <v>0</v>
      </c>
      <c r="W950" s="156"/>
      <c r="X950" s="156" t="s">
        <v>407</v>
      </c>
      <c r="Y950" s="147"/>
      <c r="Z950" s="147"/>
      <c r="AA950" s="147"/>
      <c r="AB950" s="147"/>
      <c r="AC950" s="147"/>
      <c r="AD950" s="147"/>
      <c r="AE950" s="147"/>
      <c r="AF950" s="147" t="s">
        <v>731</v>
      </c>
      <c r="AG950" s="147"/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</row>
    <row r="951" spans="1:59" outlineLevel="1" x14ac:dyDescent="0.2">
      <c r="A951" s="154"/>
      <c r="B951" s="155"/>
      <c r="C951" s="185" t="s">
        <v>1328</v>
      </c>
      <c r="D951" s="158"/>
      <c r="E951" s="159">
        <v>24.171790000000001</v>
      </c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47"/>
      <c r="Z951" s="147"/>
      <c r="AA951" s="147"/>
      <c r="AB951" s="147"/>
      <c r="AC951" s="147"/>
      <c r="AD951" s="147"/>
      <c r="AE951" s="147"/>
      <c r="AF951" s="147" t="s">
        <v>386</v>
      </c>
      <c r="AG951" s="147">
        <v>0</v>
      </c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</row>
    <row r="952" spans="1:59" outlineLevel="1" x14ac:dyDescent="0.2">
      <c r="A952" s="154"/>
      <c r="B952" s="155"/>
      <c r="C952" s="185" t="s">
        <v>1329</v>
      </c>
      <c r="D952" s="158"/>
      <c r="E952" s="159">
        <v>19.89789</v>
      </c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47"/>
      <c r="Z952" s="147"/>
      <c r="AA952" s="147"/>
      <c r="AB952" s="147"/>
      <c r="AC952" s="147"/>
      <c r="AD952" s="147"/>
      <c r="AE952" s="147"/>
      <c r="AF952" s="147" t="s">
        <v>386</v>
      </c>
      <c r="AG952" s="147">
        <v>0</v>
      </c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</row>
    <row r="953" spans="1:59" outlineLevel="1" x14ac:dyDescent="0.2">
      <c r="A953" s="176">
        <v>191</v>
      </c>
      <c r="B953" s="177" t="s">
        <v>1330</v>
      </c>
      <c r="C953" s="186" t="s">
        <v>1331</v>
      </c>
      <c r="D953" s="178" t="s">
        <v>413</v>
      </c>
      <c r="E953" s="179">
        <v>4.1573500000000001</v>
      </c>
      <c r="F953" s="174"/>
      <c r="G953" s="181">
        <f>ROUND(E953*F953,2)</f>
        <v>0</v>
      </c>
      <c r="H953" s="157">
        <v>0</v>
      </c>
      <c r="I953" s="156">
        <f>ROUND(E953*H953,2)</f>
        <v>0</v>
      </c>
      <c r="J953" s="157">
        <v>1096</v>
      </c>
      <c r="K953" s="156">
        <f>ROUND(E953*J953,2)</f>
        <v>4556.46</v>
      </c>
      <c r="L953" s="156">
        <v>15</v>
      </c>
      <c r="M953" s="156">
        <f>G953*(1+L953/100)</f>
        <v>0</v>
      </c>
      <c r="N953" s="156">
        <v>0</v>
      </c>
      <c r="O953" s="156">
        <f>ROUND(E953*N953,2)</f>
        <v>0</v>
      </c>
      <c r="P953" s="156">
        <v>0</v>
      </c>
      <c r="Q953" s="156">
        <f>ROUND(E953*P953,2)</f>
        <v>0</v>
      </c>
      <c r="R953" s="156"/>
      <c r="S953" s="156" t="s">
        <v>381</v>
      </c>
      <c r="T953" s="156" t="s">
        <v>382</v>
      </c>
      <c r="U953" s="156">
        <v>0</v>
      </c>
      <c r="V953" s="156">
        <f>ROUND(E953*U953,2)</f>
        <v>0</v>
      </c>
      <c r="W953" s="156"/>
      <c r="X953" s="156" t="s">
        <v>383</v>
      </c>
      <c r="Y953" s="147"/>
      <c r="Z953" s="147"/>
      <c r="AA953" s="147"/>
      <c r="AB953" s="147"/>
      <c r="AC953" s="147"/>
      <c r="AD953" s="147"/>
      <c r="AE953" s="147"/>
      <c r="AF953" s="147" t="s">
        <v>541</v>
      </c>
      <c r="AG953" s="147"/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</row>
    <row r="954" spans="1:59" x14ac:dyDescent="0.2">
      <c r="A954" s="164" t="s">
        <v>376</v>
      </c>
      <c r="B954" s="165" t="s">
        <v>317</v>
      </c>
      <c r="C954" s="183" t="s">
        <v>318</v>
      </c>
      <c r="D954" s="166"/>
      <c r="E954" s="167"/>
      <c r="F954" s="168"/>
      <c r="G954" s="169">
        <f>SUMIF(AF955:AF973,"&lt;&gt;NOR",G955:G973)</f>
        <v>0</v>
      </c>
      <c r="H954" s="163"/>
      <c r="I954" s="163">
        <f>SUM(I955:I973)</f>
        <v>45399.209999999992</v>
      </c>
      <c r="J954" s="163"/>
      <c r="K954" s="163">
        <f>SUM(K955:K973)</f>
        <v>46558.59</v>
      </c>
      <c r="L954" s="163"/>
      <c r="M954" s="163">
        <f>SUM(M955:M973)</f>
        <v>0</v>
      </c>
      <c r="N954" s="163"/>
      <c r="O954" s="163">
        <f>SUM(O955:O973)</f>
        <v>2.8299999999999996</v>
      </c>
      <c r="P954" s="163"/>
      <c r="Q954" s="163">
        <f>SUM(Q955:Q973)</f>
        <v>0</v>
      </c>
      <c r="R954" s="163"/>
      <c r="S954" s="163"/>
      <c r="T954" s="163"/>
      <c r="U954" s="163"/>
      <c r="V954" s="163">
        <f>SUM(V955:V973)</f>
        <v>83.65</v>
      </c>
      <c r="W954" s="163"/>
      <c r="X954" s="163"/>
      <c r="AF954" t="s">
        <v>377</v>
      </c>
    </row>
    <row r="955" spans="1:59" ht="33.75" outlineLevel="1" x14ac:dyDescent="0.2">
      <c r="A955" s="170">
        <v>192</v>
      </c>
      <c r="B955" s="171" t="s">
        <v>1332</v>
      </c>
      <c r="C955" s="184" t="s">
        <v>1333</v>
      </c>
      <c r="D955" s="172" t="s">
        <v>380</v>
      </c>
      <c r="E955" s="173">
        <v>164.91249999999999</v>
      </c>
      <c r="F955" s="174"/>
      <c r="G955" s="175">
        <f>ROUND(E955*F955,2)</f>
        <v>0</v>
      </c>
      <c r="H955" s="157">
        <v>242.99</v>
      </c>
      <c r="I955" s="156">
        <f>ROUND(E955*H955,2)</f>
        <v>40072.089999999997</v>
      </c>
      <c r="J955" s="157">
        <v>184.88</v>
      </c>
      <c r="K955" s="156">
        <f>ROUND(E955*J955,2)</f>
        <v>30489.02</v>
      </c>
      <c r="L955" s="156">
        <v>15</v>
      </c>
      <c r="M955" s="156">
        <f>G955*(1+L955/100)</f>
        <v>0</v>
      </c>
      <c r="N955" s="156">
        <v>1.404E-2</v>
      </c>
      <c r="O955" s="156">
        <f>ROUND(E955*N955,2)</f>
        <v>2.3199999999999998</v>
      </c>
      <c r="P955" s="156">
        <v>0</v>
      </c>
      <c r="Q955" s="156">
        <f>ROUND(E955*P955,2)</f>
        <v>0</v>
      </c>
      <c r="R955" s="156"/>
      <c r="S955" s="156" t="s">
        <v>485</v>
      </c>
      <c r="T955" s="156" t="s">
        <v>1249</v>
      </c>
      <c r="U955" s="156">
        <v>0.33500000000000002</v>
      </c>
      <c r="V955" s="156">
        <f>ROUND(E955*U955,2)</f>
        <v>55.25</v>
      </c>
      <c r="W955" s="156"/>
      <c r="X955" s="156" t="s">
        <v>383</v>
      </c>
      <c r="Y955" s="147"/>
      <c r="Z955" s="147"/>
      <c r="AA955" s="147"/>
      <c r="AB955" s="147"/>
      <c r="AC955" s="147"/>
      <c r="AD955" s="147"/>
      <c r="AE955" s="147"/>
      <c r="AF955" s="147" t="s">
        <v>486</v>
      </c>
      <c r="AG955" s="147"/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</row>
    <row r="956" spans="1:59" ht="22.5" outlineLevel="1" x14ac:dyDescent="0.2">
      <c r="A956" s="154"/>
      <c r="B956" s="155"/>
      <c r="C956" s="185" t="s">
        <v>1334</v>
      </c>
      <c r="D956" s="158"/>
      <c r="E956" s="159">
        <v>15.36875</v>
      </c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47"/>
      <c r="Z956" s="147"/>
      <c r="AA956" s="147"/>
      <c r="AB956" s="147"/>
      <c r="AC956" s="147"/>
      <c r="AD956" s="147"/>
      <c r="AE956" s="147"/>
      <c r="AF956" s="147" t="s">
        <v>386</v>
      </c>
      <c r="AG956" s="147">
        <v>0</v>
      </c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</row>
    <row r="957" spans="1:59" outlineLevel="1" x14ac:dyDescent="0.2">
      <c r="A957" s="154"/>
      <c r="B957" s="155"/>
      <c r="C957" s="185" t="s">
        <v>1252</v>
      </c>
      <c r="D957" s="158"/>
      <c r="E957" s="159">
        <v>78.479849999999999</v>
      </c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47"/>
      <c r="Z957" s="147"/>
      <c r="AA957" s="147"/>
      <c r="AB957" s="147"/>
      <c r="AC957" s="147"/>
      <c r="AD957" s="147"/>
      <c r="AE957" s="147"/>
      <c r="AF957" s="147" t="s">
        <v>386</v>
      </c>
      <c r="AG957" s="147">
        <v>0</v>
      </c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</row>
    <row r="958" spans="1:59" outlineLevel="1" x14ac:dyDescent="0.2">
      <c r="A958" s="154"/>
      <c r="B958" s="155"/>
      <c r="C958" s="185" t="s">
        <v>1335</v>
      </c>
      <c r="D958" s="158"/>
      <c r="E958" s="159">
        <v>71.063900000000004</v>
      </c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47"/>
      <c r="Z958" s="147"/>
      <c r="AA958" s="147"/>
      <c r="AB958" s="147"/>
      <c r="AC958" s="147"/>
      <c r="AD958" s="147"/>
      <c r="AE958" s="147"/>
      <c r="AF958" s="147" t="s">
        <v>386</v>
      </c>
      <c r="AG958" s="147">
        <v>0</v>
      </c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</row>
    <row r="959" spans="1:59" ht="22.5" outlineLevel="1" x14ac:dyDescent="0.2">
      <c r="A959" s="170">
        <v>193</v>
      </c>
      <c r="B959" s="171" t="s">
        <v>1336</v>
      </c>
      <c r="C959" s="184" t="s">
        <v>1337</v>
      </c>
      <c r="D959" s="172" t="s">
        <v>397</v>
      </c>
      <c r="E959" s="173">
        <v>57.376669999999997</v>
      </c>
      <c r="F959" s="174"/>
      <c r="G959" s="175">
        <f>ROUND(E959*F959,2)</f>
        <v>0</v>
      </c>
      <c r="H959" s="157">
        <v>74.81</v>
      </c>
      <c r="I959" s="156">
        <f>ROUND(E959*H959,2)</f>
        <v>4292.3500000000004</v>
      </c>
      <c r="J959" s="157">
        <v>278.19</v>
      </c>
      <c r="K959" s="156">
        <f>ROUND(E959*J959,2)</f>
        <v>15961.62</v>
      </c>
      <c r="L959" s="156">
        <v>15</v>
      </c>
      <c r="M959" s="156">
        <f>G959*(1+L959/100)</f>
        <v>0</v>
      </c>
      <c r="N959" s="156">
        <v>8.4899999999999993E-3</v>
      </c>
      <c r="O959" s="156">
        <f>ROUND(E959*N959,2)</f>
        <v>0.49</v>
      </c>
      <c r="P959" s="156">
        <v>0</v>
      </c>
      <c r="Q959" s="156">
        <f>ROUND(E959*P959,2)</f>
        <v>0</v>
      </c>
      <c r="R959" s="156"/>
      <c r="S959" s="156" t="s">
        <v>381</v>
      </c>
      <c r="T959" s="156" t="s">
        <v>381</v>
      </c>
      <c r="U959" s="156">
        <v>0.495</v>
      </c>
      <c r="V959" s="156">
        <f>ROUND(E959*U959,2)</f>
        <v>28.4</v>
      </c>
      <c r="W959" s="156"/>
      <c r="X959" s="156" t="s">
        <v>383</v>
      </c>
      <c r="Y959" s="147"/>
      <c r="Z959" s="147"/>
      <c r="AA959" s="147"/>
      <c r="AB959" s="147"/>
      <c r="AC959" s="147"/>
      <c r="AD959" s="147"/>
      <c r="AE959" s="147"/>
      <c r="AF959" s="147" t="s">
        <v>486</v>
      </c>
      <c r="AG959" s="147"/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</row>
    <row r="960" spans="1:59" outlineLevel="1" x14ac:dyDescent="0.2">
      <c r="A960" s="154"/>
      <c r="B960" s="155"/>
      <c r="C960" s="185" t="s">
        <v>1338</v>
      </c>
      <c r="D960" s="158"/>
      <c r="E960" s="159">
        <v>13.41</v>
      </c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47"/>
      <c r="Z960" s="147"/>
      <c r="AA960" s="147"/>
      <c r="AB960" s="147"/>
      <c r="AC960" s="147"/>
      <c r="AD960" s="147"/>
      <c r="AE960" s="147"/>
      <c r="AF960" s="147" t="s">
        <v>386</v>
      </c>
      <c r="AG960" s="147">
        <v>0</v>
      </c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</row>
    <row r="961" spans="1:59" outlineLevel="1" x14ac:dyDescent="0.2">
      <c r="A961" s="154"/>
      <c r="B961" s="155"/>
      <c r="C961" s="185" t="s">
        <v>1339</v>
      </c>
      <c r="D961" s="158"/>
      <c r="E961" s="159">
        <v>17.88</v>
      </c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47"/>
      <c r="Z961" s="147"/>
      <c r="AA961" s="147"/>
      <c r="AB961" s="147"/>
      <c r="AC961" s="147"/>
      <c r="AD961" s="147"/>
      <c r="AE961" s="147"/>
      <c r="AF961" s="147" t="s">
        <v>386</v>
      </c>
      <c r="AG961" s="147">
        <v>0</v>
      </c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</row>
    <row r="962" spans="1:59" outlineLevel="1" x14ac:dyDescent="0.2">
      <c r="A962" s="154"/>
      <c r="B962" s="155"/>
      <c r="C962" s="185" t="s">
        <v>1340</v>
      </c>
      <c r="D962" s="158"/>
      <c r="E962" s="159">
        <v>11.18</v>
      </c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47"/>
      <c r="Z962" s="147"/>
      <c r="AA962" s="147"/>
      <c r="AB962" s="147"/>
      <c r="AC962" s="147"/>
      <c r="AD962" s="147"/>
      <c r="AE962" s="147"/>
      <c r="AF962" s="147" t="s">
        <v>386</v>
      </c>
      <c r="AG962" s="147">
        <v>0</v>
      </c>
      <c r="AH962" s="147"/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</row>
    <row r="963" spans="1:59" outlineLevel="1" x14ac:dyDescent="0.2">
      <c r="A963" s="154"/>
      <c r="B963" s="155"/>
      <c r="C963" s="185" t="s">
        <v>1341</v>
      </c>
      <c r="D963" s="158"/>
      <c r="E963" s="159">
        <v>14.90667</v>
      </c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47"/>
      <c r="Z963" s="147"/>
      <c r="AA963" s="147"/>
      <c r="AB963" s="147"/>
      <c r="AC963" s="147"/>
      <c r="AD963" s="147"/>
      <c r="AE963" s="147"/>
      <c r="AF963" s="147" t="s">
        <v>386</v>
      </c>
      <c r="AG963" s="147">
        <v>0</v>
      </c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</row>
    <row r="964" spans="1:59" outlineLevel="1" x14ac:dyDescent="0.2">
      <c r="A964" s="170">
        <v>194</v>
      </c>
      <c r="B964" s="171" t="s">
        <v>1342</v>
      </c>
      <c r="C964" s="184" t="s">
        <v>1343</v>
      </c>
      <c r="D964" s="172" t="s">
        <v>406</v>
      </c>
      <c r="E964" s="173">
        <v>0.68852000000000002</v>
      </c>
      <c r="F964" s="174"/>
      <c r="G964" s="175">
        <f>ROUND(E964*F964,2)</f>
        <v>0</v>
      </c>
      <c r="H964" s="157">
        <v>1123</v>
      </c>
      <c r="I964" s="156">
        <f>ROUND(E964*H964,2)</f>
        <v>773.21</v>
      </c>
      <c r="J964" s="157">
        <v>0</v>
      </c>
      <c r="K964" s="156">
        <f>ROUND(E964*J964,2)</f>
        <v>0</v>
      </c>
      <c r="L964" s="156">
        <v>15</v>
      </c>
      <c r="M964" s="156">
        <f>G964*(1+L964/100)</f>
        <v>0</v>
      </c>
      <c r="N964" s="156">
        <v>2.3570000000000001E-2</v>
      </c>
      <c r="O964" s="156">
        <f>ROUND(E964*N964,2)</f>
        <v>0.02</v>
      </c>
      <c r="P964" s="156">
        <v>0</v>
      </c>
      <c r="Q964" s="156">
        <f>ROUND(E964*P964,2)</f>
        <v>0</v>
      </c>
      <c r="R964" s="156"/>
      <c r="S964" s="156" t="s">
        <v>381</v>
      </c>
      <c r="T964" s="156" t="s">
        <v>381</v>
      </c>
      <c r="U964" s="156">
        <v>0</v>
      </c>
      <c r="V964" s="156">
        <f>ROUND(E964*U964,2)</f>
        <v>0</v>
      </c>
      <c r="W964" s="156"/>
      <c r="X964" s="156" t="s">
        <v>383</v>
      </c>
      <c r="Y964" s="147"/>
      <c r="Z964" s="147"/>
      <c r="AA964" s="147"/>
      <c r="AB964" s="147"/>
      <c r="AC964" s="147"/>
      <c r="AD964" s="147"/>
      <c r="AE964" s="147"/>
      <c r="AF964" s="147" t="s">
        <v>486</v>
      </c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</row>
    <row r="965" spans="1:59" outlineLevel="1" x14ac:dyDescent="0.2">
      <c r="A965" s="154"/>
      <c r="B965" s="155"/>
      <c r="C965" s="185" t="s">
        <v>1344</v>
      </c>
      <c r="D965" s="158"/>
      <c r="E965" s="159">
        <v>0.16092000000000001</v>
      </c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47"/>
      <c r="Z965" s="147"/>
      <c r="AA965" s="147"/>
      <c r="AB965" s="147"/>
      <c r="AC965" s="147"/>
      <c r="AD965" s="147"/>
      <c r="AE965" s="147"/>
      <c r="AF965" s="147" t="s">
        <v>386</v>
      </c>
      <c r="AG965" s="147">
        <v>0</v>
      </c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</row>
    <row r="966" spans="1:59" outlineLevel="1" x14ac:dyDescent="0.2">
      <c r="A966" s="154"/>
      <c r="B966" s="155"/>
      <c r="C966" s="185" t="s">
        <v>1345</v>
      </c>
      <c r="D966" s="158"/>
      <c r="E966" s="159">
        <v>0.21456</v>
      </c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47"/>
      <c r="Z966" s="147"/>
      <c r="AA966" s="147"/>
      <c r="AB966" s="147"/>
      <c r="AC966" s="147"/>
      <c r="AD966" s="147"/>
      <c r="AE966" s="147"/>
      <c r="AF966" s="147" t="s">
        <v>386</v>
      </c>
      <c r="AG966" s="147">
        <v>0</v>
      </c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</row>
    <row r="967" spans="1:59" outlineLevel="1" x14ac:dyDescent="0.2">
      <c r="A967" s="154"/>
      <c r="B967" s="155"/>
      <c r="C967" s="185" t="s">
        <v>1346</v>
      </c>
      <c r="D967" s="158"/>
      <c r="E967" s="159">
        <v>0.13416</v>
      </c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47"/>
      <c r="Z967" s="147"/>
      <c r="AA967" s="147"/>
      <c r="AB967" s="147"/>
      <c r="AC967" s="147"/>
      <c r="AD967" s="147"/>
      <c r="AE967" s="147"/>
      <c r="AF967" s="147" t="s">
        <v>386</v>
      </c>
      <c r="AG967" s="147">
        <v>0</v>
      </c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</row>
    <row r="968" spans="1:59" outlineLevel="1" x14ac:dyDescent="0.2">
      <c r="A968" s="154"/>
      <c r="B968" s="155"/>
      <c r="C968" s="185" t="s">
        <v>1347</v>
      </c>
      <c r="D968" s="158"/>
      <c r="E968" s="159">
        <v>0.17888000000000001</v>
      </c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47"/>
      <c r="Z968" s="147"/>
      <c r="AA968" s="147"/>
      <c r="AB968" s="147"/>
      <c r="AC968" s="147"/>
      <c r="AD968" s="147"/>
      <c r="AE968" s="147"/>
      <c r="AF968" s="147" t="s">
        <v>386</v>
      </c>
      <c r="AG968" s="147">
        <v>0</v>
      </c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</row>
    <row r="969" spans="1:59" outlineLevel="1" x14ac:dyDescent="0.2">
      <c r="A969" s="170">
        <v>195</v>
      </c>
      <c r="B969" s="171" t="s">
        <v>1348</v>
      </c>
      <c r="C969" s="184" t="s">
        <v>1349</v>
      </c>
      <c r="D969" s="172" t="s">
        <v>380</v>
      </c>
      <c r="E969" s="173">
        <v>26.393270000000001</v>
      </c>
      <c r="F969" s="174"/>
      <c r="G969" s="175">
        <f>ROUND(E969*F969,2)</f>
        <v>0</v>
      </c>
      <c r="H969" s="157">
        <v>9.91</v>
      </c>
      <c r="I969" s="156">
        <f>ROUND(E969*H969,2)</f>
        <v>261.56</v>
      </c>
      <c r="J969" s="157">
        <v>4.09</v>
      </c>
      <c r="K969" s="156">
        <f>ROUND(E969*J969,2)</f>
        <v>107.95</v>
      </c>
      <c r="L969" s="156">
        <v>15</v>
      </c>
      <c r="M969" s="156">
        <f>G969*(1+L969/100)</f>
        <v>0</v>
      </c>
      <c r="N969" s="156">
        <v>6.0000000000000002E-5</v>
      </c>
      <c r="O969" s="156">
        <f>ROUND(E969*N969,2)</f>
        <v>0</v>
      </c>
      <c r="P969" s="156">
        <v>0</v>
      </c>
      <c r="Q969" s="156">
        <f>ROUND(E969*P969,2)</f>
        <v>0</v>
      </c>
      <c r="R969" s="156"/>
      <c r="S969" s="156" t="s">
        <v>381</v>
      </c>
      <c r="T969" s="156" t="s">
        <v>381</v>
      </c>
      <c r="U969" s="156">
        <v>0</v>
      </c>
      <c r="V969" s="156">
        <f>ROUND(E969*U969,2)</f>
        <v>0</v>
      </c>
      <c r="W969" s="156"/>
      <c r="X969" s="156" t="s">
        <v>383</v>
      </c>
      <c r="Y969" s="147"/>
      <c r="Z969" s="147"/>
      <c r="AA969" s="147"/>
      <c r="AB969" s="147"/>
      <c r="AC969" s="147"/>
      <c r="AD969" s="147"/>
      <c r="AE969" s="147"/>
      <c r="AF969" s="147" t="s">
        <v>486</v>
      </c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</row>
    <row r="970" spans="1:59" outlineLevel="1" x14ac:dyDescent="0.2">
      <c r="A970" s="154"/>
      <c r="B970" s="155"/>
      <c r="C970" s="185" t="s">
        <v>1350</v>
      </c>
      <c r="D970" s="158"/>
      <c r="E970" s="159">
        <v>6.1685999999999996</v>
      </c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47"/>
      <c r="Z970" s="147"/>
      <c r="AA970" s="147"/>
      <c r="AB970" s="147"/>
      <c r="AC970" s="147"/>
      <c r="AD970" s="147"/>
      <c r="AE970" s="147"/>
      <c r="AF970" s="147" t="s">
        <v>386</v>
      </c>
      <c r="AG970" s="147">
        <v>0</v>
      </c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</row>
    <row r="971" spans="1:59" outlineLevel="1" x14ac:dyDescent="0.2">
      <c r="A971" s="154"/>
      <c r="B971" s="155"/>
      <c r="C971" s="185" t="s">
        <v>1351</v>
      </c>
      <c r="D971" s="158"/>
      <c r="E971" s="159">
        <v>8.2248000000000001</v>
      </c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47"/>
      <c r="Z971" s="147"/>
      <c r="AA971" s="147"/>
      <c r="AB971" s="147"/>
      <c r="AC971" s="147"/>
      <c r="AD971" s="147"/>
      <c r="AE971" s="147"/>
      <c r="AF971" s="147" t="s">
        <v>386</v>
      </c>
      <c r="AG971" s="147">
        <v>0</v>
      </c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</row>
    <row r="972" spans="1:59" outlineLevel="1" x14ac:dyDescent="0.2">
      <c r="A972" s="154"/>
      <c r="B972" s="155"/>
      <c r="C972" s="185" t="s">
        <v>1352</v>
      </c>
      <c r="D972" s="158"/>
      <c r="E972" s="159">
        <v>5.1428000000000003</v>
      </c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47"/>
      <c r="Z972" s="147"/>
      <c r="AA972" s="147"/>
      <c r="AB972" s="147"/>
      <c r="AC972" s="147"/>
      <c r="AD972" s="147"/>
      <c r="AE972" s="147"/>
      <c r="AF972" s="147" t="s">
        <v>386</v>
      </c>
      <c r="AG972" s="147">
        <v>0</v>
      </c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</row>
    <row r="973" spans="1:59" outlineLevel="1" x14ac:dyDescent="0.2">
      <c r="A973" s="154"/>
      <c r="B973" s="155"/>
      <c r="C973" s="185" t="s">
        <v>1353</v>
      </c>
      <c r="D973" s="158"/>
      <c r="E973" s="159">
        <v>6.8570700000000002</v>
      </c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47"/>
      <c r="Z973" s="147"/>
      <c r="AA973" s="147"/>
      <c r="AB973" s="147"/>
      <c r="AC973" s="147"/>
      <c r="AD973" s="147"/>
      <c r="AE973" s="147"/>
      <c r="AF973" s="147" t="s">
        <v>386</v>
      </c>
      <c r="AG973" s="147">
        <v>0</v>
      </c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</row>
    <row r="974" spans="1:59" x14ac:dyDescent="0.2">
      <c r="A974" s="164" t="s">
        <v>376</v>
      </c>
      <c r="B974" s="165" t="s">
        <v>319</v>
      </c>
      <c r="C974" s="183" t="s">
        <v>320</v>
      </c>
      <c r="D974" s="166"/>
      <c r="E974" s="167"/>
      <c r="F974" s="168"/>
      <c r="G974" s="169">
        <f>SUMIF(AF975:AF977,"&lt;&gt;NOR",G975:G977)</f>
        <v>0</v>
      </c>
      <c r="H974" s="163"/>
      <c r="I974" s="163">
        <f>SUM(I975:I977)</f>
        <v>4764.5600000000004</v>
      </c>
      <c r="J974" s="163"/>
      <c r="K974" s="163">
        <f>SUM(K975:K977)</f>
        <v>1744.83</v>
      </c>
      <c r="L974" s="163"/>
      <c r="M974" s="163">
        <f>SUM(M975:M977)</f>
        <v>0</v>
      </c>
      <c r="N974" s="163"/>
      <c r="O974" s="163">
        <f>SUM(O975:O977)</f>
        <v>0.15</v>
      </c>
      <c r="P974" s="163"/>
      <c r="Q974" s="163">
        <f>SUM(Q975:Q977)</f>
        <v>0</v>
      </c>
      <c r="R974" s="163"/>
      <c r="S974" s="163"/>
      <c r="T974" s="163"/>
      <c r="U974" s="163"/>
      <c r="V974" s="163">
        <f>SUM(V975:V977)</f>
        <v>3.25</v>
      </c>
      <c r="W974" s="163"/>
      <c r="X974" s="163"/>
      <c r="AF974" t="s">
        <v>377</v>
      </c>
    </row>
    <row r="975" spans="1:59" ht="22.5" outlineLevel="1" x14ac:dyDescent="0.2">
      <c r="A975" s="170">
        <v>196</v>
      </c>
      <c r="B975" s="171" t="s">
        <v>1354</v>
      </c>
      <c r="C975" s="184" t="s">
        <v>1355</v>
      </c>
      <c r="D975" s="172" t="s">
        <v>380</v>
      </c>
      <c r="E975" s="173">
        <v>10.804</v>
      </c>
      <c r="F975" s="174"/>
      <c r="G975" s="175">
        <f>ROUND(E975*F975,2)</f>
        <v>0</v>
      </c>
      <c r="H975" s="157">
        <v>441</v>
      </c>
      <c r="I975" s="156">
        <f>ROUND(E975*H975,2)</f>
        <v>4764.5600000000004</v>
      </c>
      <c r="J975" s="157">
        <v>146.76</v>
      </c>
      <c r="K975" s="156">
        <f>ROUND(E975*J975,2)</f>
        <v>1585.6</v>
      </c>
      <c r="L975" s="156">
        <v>15</v>
      </c>
      <c r="M975" s="156">
        <f>G975*(1+L975/100)</f>
        <v>0</v>
      </c>
      <c r="N975" s="156">
        <v>1.371E-2</v>
      </c>
      <c r="O975" s="156">
        <f>ROUND(E975*N975,2)</f>
        <v>0.15</v>
      </c>
      <c r="P975" s="156">
        <v>0</v>
      </c>
      <c r="Q975" s="156">
        <f>ROUND(E975*P975,2)</f>
        <v>0</v>
      </c>
      <c r="R975" s="156"/>
      <c r="S975" s="156" t="s">
        <v>485</v>
      </c>
      <c r="T975" s="156" t="s">
        <v>1249</v>
      </c>
      <c r="U975" s="156">
        <v>0.28499999999999998</v>
      </c>
      <c r="V975" s="156">
        <f>ROUND(E975*U975,2)</f>
        <v>3.08</v>
      </c>
      <c r="W975" s="156"/>
      <c r="X975" s="156" t="s">
        <v>383</v>
      </c>
      <c r="Y975" s="147"/>
      <c r="Z975" s="147"/>
      <c r="AA975" s="147"/>
      <c r="AB975" s="147"/>
      <c r="AC975" s="147"/>
      <c r="AD975" s="147"/>
      <c r="AE975" s="147"/>
      <c r="AF975" s="147" t="s">
        <v>486</v>
      </c>
      <c r="AG975" s="147"/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</row>
    <row r="976" spans="1:59" outlineLevel="1" x14ac:dyDescent="0.2">
      <c r="A976" s="154"/>
      <c r="B976" s="155"/>
      <c r="C976" s="185" t="s">
        <v>1280</v>
      </c>
      <c r="D976" s="158"/>
      <c r="E976" s="159">
        <v>10.804</v>
      </c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47"/>
      <c r="Z976" s="147"/>
      <c r="AA976" s="147"/>
      <c r="AB976" s="147"/>
      <c r="AC976" s="147"/>
      <c r="AD976" s="147"/>
      <c r="AE976" s="147"/>
      <c r="AF976" s="147" t="s">
        <v>386</v>
      </c>
      <c r="AG976" s="147">
        <v>0</v>
      </c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</row>
    <row r="977" spans="1:59" outlineLevel="1" x14ac:dyDescent="0.2">
      <c r="A977" s="176">
        <v>197</v>
      </c>
      <c r="B977" s="177" t="s">
        <v>1356</v>
      </c>
      <c r="C977" s="186" t="s">
        <v>1357</v>
      </c>
      <c r="D977" s="178" t="s">
        <v>413</v>
      </c>
      <c r="E977" s="179">
        <v>0.14812</v>
      </c>
      <c r="F977" s="174"/>
      <c r="G977" s="181">
        <f>ROUND(E977*F977,2)</f>
        <v>0</v>
      </c>
      <c r="H977" s="157">
        <v>0</v>
      </c>
      <c r="I977" s="156">
        <f>ROUND(E977*H977,2)</f>
        <v>0</v>
      </c>
      <c r="J977" s="157">
        <v>1075</v>
      </c>
      <c r="K977" s="156">
        <f>ROUND(E977*J977,2)</f>
        <v>159.22999999999999</v>
      </c>
      <c r="L977" s="156">
        <v>15</v>
      </c>
      <c r="M977" s="156">
        <f>G977*(1+L977/100)</f>
        <v>0</v>
      </c>
      <c r="N977" s="156">
        <v>0</v>
      </c>
      <c r="O977" s="156">
        <f>ROUND(E977*N977,2)</f>
        <v>0</v>
      </c>
      <c r="P977" s="156">
        <v>0</v>
      </c>
      <c r="Q977" s="156">
        <f>ROUND(E977*P977,2)</f>
        <v>0</v>
      </c>
      <c r="R977" s="156"/>
      <c r="S977" s="156" t="s">
        <v>381</v>
      </c>
      <c r="T977" s="156" t="s">
        <v>381</v>
      </c>
      <c r="U977" s="156">
        <v>1.1559999999999999</v>
      </c>
      <c r="V977" s="156">
        <f>ROUND(E977*U977,2)</f>
        <v>0.17</v>
      </c>
      <c r="W977" s="156"/>
      <c r="X977" s="156" t="s">
        <v>292</v>
      </c>
      <c r="Y977" s="147"/>
      <c r="Z977" s="147"/>
      <c r="AA977" s="147"/>
      <c r="AB977" s="147"/>
      <c r="AC977" s="147"/>
      <c r="AD977" s="147"/>
      <c r="AE977" s="147"/>
      <c r="AF977" s="147" t="s">
        <v>420</v>
      </c>
      <c r="AG977" s="147"/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</row>
    <row r="978" spans="1:59" x14ac:dyDescent="0.2">
      <c r="A978" s="164" t="s">
        <v>376</v>
      </c>
      <c r="B978" s="165" t="s">
        <v>317</v>
      </c>
      <c r="C978" s="183" t="s">
        <v>318</v>
      </c>
      <c r="D978" s="166"/>
      <c r="E978" s="167"/>
      <c r="F978" s="168"/>
      <c r="G978" s="169">
        <f>SUMIF(AF979:AF979,"&lt;&gt;NOR",G979:G979)</f>
        <v>0</v>
      </c>
      <c r="H978" s="163"/>
      <c r="I978" s="163">
        <f>SUM(I979:I979)</f>
        <v>0</v>
      </c>
      <c r="J978" s="163"/>
      <c r="K978" s="163">
        <f>SUM(K979:K979)</f>
        <v>4165.6000000000004</v>
      </c>
      <c r="L978" s="163"/>
      <c r="M978" s="163">
        <f>SUM(M979:M979)</f>
        <v>0</v>
      </c>
      <c r="N978" s="163"/>
      <c r="O978" s="163">
        <f>SUM(O979:O979)</f>
        <v>0</v>
      </c>
      <c r="P978" s="163"/>
      <c r="Q978" s="163">
        <f>SUM(Q979:Q979)</f>
        <v>0</v>
      </c>
      <c r="R978" s="163"/>
      <c r="S978" s="163"/>
      <c r="T978" s="163"/>
      <c r="U978" s="163"/>
      <c r="V978" s="163">
        <f>SUM(V979:V979)</f>
        <v>5.25</v>
      </c>
      <c r="W978" s="163"/>
      <c r="X978" s="163"/>
      <c r="AF978" t="s">
        <v>377</v>
      </c>
    </row>
    <row r="979" spans="1:59" ht="22.5" outlineLevel="1" x14ac:dyDescent="0.2">
      <c r="A979" s="176">
        <v>198</v>
      </c>
      <c r="B979" s="177" t="s">
        <v>1358</v>
      </c>
      <c r="C979" s="186" t="s">
        <v>1359</v>
      </c>
      <c r="D979" s="178" t="s">
        <v>413</v>
      </c>
      <c r="E979" s="179">
        <v>2.8203100000000001</v>
      </c>
      <c r="F979" s="174"/>
      <c r="G979" s="181">
        <f>ROUND(E979*F979,2)</f>
        <v>0</v>
      </c>
      <c r="H979" s="157">
        <v>0</v>
      </c>
      <c r="I979" s="156">
        <f>ROUND(E979*H979,2)</f>
        <v>0</v>
      </c>
      <c r="J979" s="157">
        <v>1477</v>
      </c>
      <c r="K979" s="156">
        <f>ROUND(E979*J979,2)</f>
        <v>4165.6000000000004</v>
      </c>
      <c r="L979" s="156">
        <v>15</v>
      </c>
      <c r="M979" s="156">
        <f>G979*(1+L979/100)</f>
        <v>0</v>
      </c>
      <c r="N979" s="156">
        <v>0</v>
      </c>
      <c r="O979" s="156">
        <f>ROUND(E979*N979,2)</f>
        <v>0</v>
      </c>
      <c r="P979" s="156">
        <v>0</v>
      </c>
      <c r="Q979" s="156">
        <f>ROUND(E979*P979,2)</f>
        <v>0</v>
      </c>
      <c r="R979" s="156"/>
      <c r="S979" s="156" t="s">
        <v>381</v>
      </c>
      <c r="T979" s="156" t="s">
        <v>381</v>
      </c>
      <c r="U979" s="156">
        <v>1.863</v>
      </c>
      <c r="V979" s="156">
        <f>ROUND(E979*U979,2)</f>
        <v>5.25</v>
      </c>
      <c r="W979" s="156"/>
      <c r="X979" s="156" t="s">
        <v>292</v>
      </c>
      <c r="Y979" s="147"/>
      <c r="Z979" s="147"/>
      <c r="AA979" s="147"/>
      <c r="AB979" s="147"/>
      <c r="AC979" s="147"/>
      <c r="AD979" s="147"/>
      <c r="AE979" s="147"/>
      <c r="AF979" s="147" t="s">
        <v>420</v>
      </c>
      <c r="AG979" s="147"/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</row>
    <row r="980" spans="1:59" x14ac:dyDescent="0.2">
      <c r="A980" s="164" t="s">
        <v>376</v>
      </c>
      <c r="B980" s="165" t="s">
        <v>321</v>
      </c>
      <c r="C980" s="183" t="s">
        <v>322</v>
      </c>
      <c r="D980" s="166"/>
      <c r="E980" s="167"/>
      <c r="F980" s="168"/>
      <c r="G980" s="169">
        <f>SUMIF(AF981:AF1041,"&lt;&gt;NOR",G981:G1041)</f>
        <v>0</v>
      </c>
      <c r="H980" s="163"/>
      <c r="I980" s="163">
        <f>SUM(I981:I1041)</f>
        <v>0</v>
      </c>
      <c r="J980" s="163"/>
      <c r="K980" s="163">
        <f>SUM(K981:K1041)</f>
        <v>439151.1</v>
      </c>
      <c r="L980" s="163"/>
      <c r="M980" s="163">
        <f>SUM(M981:M1041)</f>
        <v>0</v>
      </c>
      <c r="N980" s="163"/>
      <c r="O980" s="163">
        <f>SUM(O981:O1041)</f>
        <v>0.67</v>
      </c>
      <c r="P980" s="163"/>
      <c r="Q980" s="163">
        <f>SUM(Q981:Q1041)</f>
        <v>0</v>
      </c>
      <c r="R980" s="163"/>
      <c r="S980" s="163"/>
      <c r="T980" s="163"/>
      <c r="U980" s="163"/>
      <c r="V980" s="163">
        <f>SUM(V981:V1041)</f>
        <v>3.31</v>
      </c>
      <c r="W980" s="163"/>
      <c r="X980" s="163"/>
      <c r="AF980" t="s">
        <v>377</v>
      </c>
    </row>
    <row r="981" spans="1:59" outlineLevel="1" x14ac:dyDescent="0.2">
      <c r="A981" s="170">
        <v>199</v>
      </c>
      <c r="B981" s="171" t="s">
        <v>1360</v>
      </c>
      <c r="C981" s="184" t="s">
        <v>1361</v>
      </c>
      <c r="D981" s="172" t="s">
        <v>397</v>
      </c>
      <c r="E981" s="173">
        <v>49.5</v>
      </c>
      <c r="F981" s="174"/>
      <c r="G981" s="175">
        <f>ROUND(E981*F981,2)</f>
        <v>0</v>
      </c>
      <c r="H981" s="157">
        <v>0</v>
      </c>
      <c r="I981" s="156">
        <f>ROUND(E981*H981,2)</f>
        <v>0</v>
      </c>
      <c r="J981" s="157">
        <v>415</v>
      </c>
      <c r="K981" s="156">
        <f>ROUND(E981*J981,2)</f>
        <v>20542.5</v>
      </c>
      <c r="L981" s="156">
        <v>15</v>
      </c>
      <c r="M981" s="156">
        <f>G981*(1+L981/100)</f>
        <v>0</v>
      </c>
      <c r="N981" s="156">
        <v>0</v>
      </c>
      <c r="O981" s="156">
        <f>ROUND(E981*N981,2)</f>
        <v>0</v>
      </c>
      <c r="P981" s="156">
        <v>0</v>
      </c>
      <c r="Q981" s="156">
        <f>ROUND(E981*P981,2)</f>
        <v>0</v>
      </c>
      <c r="R981" s="156"/>
      <c r="S981" s="156" t="s">
        <v>485</v>
      </c>
      <c r="T981" s="156" t="s">
        <v>382</v>
      </c>
      <c r="U981" s="156">
        <v>0</v>
      </c>
      <c r="V981" s="156">
        <f>ROUND(E981*U981,2)</f>
        <v>0</v>
      </c>
      <c r="W981" s="156"/>
      <c r="X981" s="156" t="s">
        <v>383</v>
      </c>
      <c r="Y981" s="147"/>
      <c r="Z981" s="147"/>
      <c r="AA981" s="147"/>
      <c r="AB981" s="147"/>
      <c r="AC981" s="147"/>
      <c r="AD981" s="147"/>
      <c r="AE981" s="147"/>
      <c r="AF981" s="147" t="s">
        <v>541</v>
      </c>
      <c r="AG981" s="147"/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</row>
    <row r="982" spans="1:59" outlineLevel="1" x14ac:dyDescent="0.2">
      <c r="A982" s="154"/>
      <c r="B982" s="155"/>
      <c r="C982" s="185" t="s">
        <v>1362</v>
      </c>
      <c r="D982" s="158"/>
      <c r="E982" s="159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47"/>
      <c r="Z982" s="147"/>
      <c r="AA982" s="147"/>
      <c r="AB982" s="147"/>
      <c r="AC982" s="147"/>
      <c r="AD982" s="147"/>
      <c r="AE982" s="147"/>
      <c r="AF982" s="147" t="s">
        <v>386</v>
      </c>
      <c r="AG982" s="147">
        <v>0</v>
      </c>
      <c r="AH982" s="147"/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</row>
    <row r="983" spans="1:59" outlineLevel="1" x14ac:dyDescent="0.2">
      <c r="A983" s="154"/>
      <c r="B983" s="155"/>
      <c r="C983" s="185" t="s">
        <v>1363</v>
      </c>
      <c r="D983" s="158"/>
      <c r="E983" s="159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47"/>
      <c r="Z983" s="147"/>
      <c r="AA983" s="147"/>
      <c r="AB983" s="147"/>
      <c r="AC983" s="147"/>
      <c r="AD983" s="147"/>
      <c r="AE983" s="147"/>
      <c r="AF983" s="147" t="s">
        <v>386</v>
      </c>
      <c r="AG983" s="147">
        <v>0</v>
      </c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</row>
    <row r="984" spans="1:59" outlineLevel="1" x14ac:dyDescent="0.2">
      <c r="A984" s="154"/>
      <c r="B984" s="155"/>
      <c r="C984" s="185" t="s">
        <v>1364</v>
      </c>
      <c r="D984" s="158"/>
      <c r="E984" s="159">
        <v>49.5</v>
      </c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47"/>
      <c r="Z984" s="147"/>
      <c r="AA984" s="147"/>
      <c r="AB984" s="147"/>
      <c r="AC984" s="147"/>
      <c r="AD984" s="147"/>
      <c r="AE984" s="147"/>
      <c r="AF984" s="147" t="s">
        <v>386</v>
      </c>
      <c r="AG984" s="147">
        <v>0</v>
      </c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</row>
    <row r="985" spans="1:59" ht="22.5" outlineLevel="1" x14ac:dyDescent="0.2">
      <c r="A985" s="170">
        <v>200</v>
      </c>
      <c r="B985" s="171" t="s">
        <v>1365</v>
      </c>
      <c r="C985" s="184" t="s">
        <v>1366</v>
      </c>
      <c r="D985" s="172" t="s">
        <v>397</v>
      </c>
      <c r="E985" s="173">
        <v>49.5</v>
      </c>
      <c r="F985" s="174"/>
      <c r="G985" s="175">
        <f>ROUND(E985*F985,2)</f>
        <v>0</v>
      </c>
      <c r="H985" s="157">
        <v>0</v>
      </c>
      <c r="I985" s="156">
        <f>ROUND(E985*H985,2)</f>
        <v>0</v>
      </c>
      <c r="J985" s="157">
        <v>415</v>
      </c>
      <c r="K985" s="156">
        <f>ROUND(E985*J985,2)</f>
        <v>20542.5</v>
      </c>
      <c r="L985" s="156">
        <v>15</v>
      </c>
      <c r="M985" s="156">
        <f>G985*(1+L985/100)</f>
        <v>0</v>
      </c>
      <c r="N985" s="156">
        <v>0</v>
      </c>
      <c r="O985" s="156">
        <f>ROUND(E985*N985,2)</f>
        <v>0</v>
      </c>
      <c r="P985" s="156">
        <v>0</v>
      </c>
      <c r="Q985" s="156">
        <f>ROUND(E985*P985,2)</f>
        <v>0</v>
      </c>
      <c r="R985" s="156"/>
      <c r="S985" s="156" t="s">
        <v>485</v>
      </c>
      <c r="T985" s="156" t="s">
        <v>382</v>
      </c>
      <c r="U985" s="156">
        <v>0</v>
      </c>
      <c r="V985" s="156">
        <f>ROUND(E985*U985,2)</f>
        <v>0</v>
      </c>
      <c r="W985" s="156"/>
      <c r="X985" s="156" t="s">
        <v>383</v>
      </c>
      <c r="Y985" s="147"/>
      <c r="Z985" s="147"/>
      <c r="AA985" s="147"/>
      <c r="AB985" s="147"/>
      <c r="AC985" s="147"/>
      <c r="AD985" s="147"/>
      <c r="AE985" s="147"/>
      <c r="AF985" s="147" t="s">
        <v>541</v>
      </c>
      <c r="AG985" s="147"/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</row>
    <row r="986" spans="1:59" outlineLevel="1" x14ac:dyDescent="0.2">
      <c r="A986" s="154"/>
      <c r="B986" s="155"/>
      <c r="C986" s="185" t="s">
        <v>1367</v>
      </c>
      <c r="D986" s="158"/>
      <c r="E986" s="159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47"/>
      <c r="Z986" s="147"/>
      <c r="AA986" s="147"/>
      <c r="AB986" s="147"/>
      <c r="AC986" s="147"/>
      <c r="AD986" s="147"/>
      <c r="AE986" s="147"/>
      <c r="AF986" s="147" t="s">
        <v>386</v>
      </c>
      <c r="AG986" s="147">
        <v>0</v>
      </c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</row>
    <row r="987" spans="1:59" outlineLevel="1" x14ac:dyDescent="0.2">
      <c r="A987" s="154"/>
      <c r="B987" s="155"/>
      <c r="C987" s="185" t="s">
        <v>1363</v>
      </c>
      <c r="D987" s="158"/>
      <c r="E987" s="159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47"/>
      <c r="Z987" s="147"/>
      <c r="AA987" s="147"/>
      <c r="AB987" s="147"/>
      <c r="AC987" s="147"/>
      <c r="AD987" s="147"/>
      <c r="AE987" s="147"/>
      <c r="AF987" s="147" t="s">
        <v>386</v>
      </c>
      <c r="AG987" s="147">
        <v>0</v>
      </c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</row>
    <row r="988" spans="1:59" outlineLevel="1" x14ac:dyDescent="0.2">
      <c r="A988" s="154"/>
      <c r="B988" s="155"/>
      <c r="C988" s="185" t="s">
        <v>1364</v>
      </c>
      <c r="D988" s="158"/>
      <c r="E988" s="159">
        <v>49.5</v>
      </c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47"/>
      <c r="Z988" s="147"/>
      <c r="AA988" s="147"/>
      <c r="AB988" s="147"/>
      <c r="AC988" s="147"/>
      <c r="AD988" s="147"/>
      <c r="AE988" s="147"/>
      <c r="AF988" s="147" t="s">
        <v>386</v>
      </c>
      <c r="AG988" s="147">
        <v>0</v>
      </c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</row>
    <row r="989" spans="1:59" ht="22.5" outlineLevel="1" x14ac:dyDescent="0.2">
      <c r="A989" s="170">
        <v>201</v>
      </c>
      <c r="B989" s="171" t="s">
        <v>1368</v>
      </c>
      <c r="C989" s="184" t="s">
        <v>1369</v>
      </c>
      <c r="D989" s="172" t="s">
        <v>397</v>
      </c>
      <c r="E989" s="173">
        <v>228.5</v>
      </c>
      <c r="F989" s="174"/>
      <c r="G989" s="175">
        <f>ROUND(E989*F989,2)</f>
        <v>0</v>
      </c>
      <c r="H989" s="157">
        <v>0</v>
      </c>
      <c r="I989" s="156">
        <f>ROUND(E989*H989,2)</f>
        <v>0</v>
      </c>
      <c r="J989" s="157">
        <v>415</v>
      </c>
      <c r="K989" s="156">
        <f>ROUND(E989*J989,2)</f>
        <v>94827.5</v>
      </c>
      <c r="L989" s="156">
        <v>15</v>
      </c>
      <c r="M989" s="156">
        <f>G989*(1+L989/100)</f>
        <v>0</v>
      </c>
      <c r="N989" s="156">
        <v>0</v>
      </c>
      <c r="O989" s="156">
        <f>ROUND(E989*N989,2)</f>
        <v>0</v>
      </c>
      <c r="P989" s="156">
        <v>0</v>
      </c>
      <c r="Q989" s="156">
        <f>ROUND(E989*P989,2)</f>
        <v>0</v>
      </c>
      <c r="R989" s="156"/>
      <c r="S989" s="156" t="s">
        <v>485</v>
      </c>
      <c r="T989" s="156" t="s">
        <v>382</v>
      </c>
      <c r="U989" s="156">
        <v>0</v>
      </c>
      <c r="V989" s="156">
        <f>ROUND(E989*U989,2)</f>
        <v>0</v>
      </c>
      <c r="W989" s="156"/>
      <c r="X989" s="156" t="s">
        <v>383</v>
      </c>
      <c r="Y989" s="147"/>
      <c r="Z989" s="147"/>
      <c r="AA989" s="147"/>
      <c r="AB989" s="147"/>
      <c r="AC989" s="147"/>
      <c r="AD989" s="147"/>
      <c r="AE989" s="147"/>
      <c r="AF989" s="147" t="s">
        <v>541</v>
      </c>
      <c r="AG989" s="147"/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</row>
    <row r="990" spans="1:59" outlineLevel="1" x14ac:dyDescent="0.2">
      <c r="A990" s="154"/>
      <c r="B990" s="155"/>
      <c r="C990" s="185" t="s">
        <v>1370</v>
      </c>
      <c r="D990" s="158"/>
      <c r="E990" s="159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47"/>
      <c r="Z990" s="147"/>
      <c r="AA990" s="147"/>
      <c r="AB990" s="147"/>
      <c r="AC990" s="147"/>
      <c r="AD990" s="147"/>
      <c r="AE990" s="147"/>
      <c r="AF990" s="147" t="s">
        <v>386</v>
      </c>
      <c r="AG990" s="147">
        <v>0</v>
      </c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</row>
    <row r="991" spans="1:59" outlineLevel="1" x14ac:dyDescent="0.2">
      <c r="A991" s="154"/>
      <c r="B991" s="155"/>
      <c r="C991" s="185" t="s">
        <v>1371</v>
      </c>
      <c r="D991" s="158"/>
      <c r="E991" s="159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47"/>
      <c r="Z991" s="147"/>
      <c r="AA991" s="147"/>
      <c r="AB991" s="147"/>
      <c r="AC991" s="147"/>
      <c r="AD991" s="147"/>
      <c r="AE991" s="147"/>
      <c r="AF991" s="147" t="s">
        <v>386</v>
      </c>
      <c r="AG991" s="147">
        <v>0</v>
      </c>
      <c r="AH991" s="147"/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</row>
    <row r="992" spans="1:59" outlineLevel="1" x14ac:dyDescent="0.2">
      <c r="A992" s="154"/>
      <c r="B992" s="155"/>
      <c r="C992" s="185" t="s">
        <v>1372</v>
      </c>
      <c r="D992" s="158"/>
      <c r="E992" s="159">
        <v>228.5</v>
      </c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47"/>
      <c r="Z992" s="147"/>
      <c r="AA992" s="147"/>
      <c r="AB992" s="147"/>
      <c r="AC992" s="147"/>
      <c r="AD992" s="147"/>
      <c r="AE992" s="147"/>
      <c r="AF992" s="147" t="s">
        <v>386</v>
      </c>
      <c r="AG992" s="147">
        <v>0</v>
      </c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</row>
    <row r="993" spans="1:59" ht="22.5" outlineLevel="1" x14ac:dyDescent="0.2">
      <c r="A993" s="170">
        <v>202</v>
      </c>
      <c r="B993" s="171" t="s">
        <v>1373</v>
      </c>
      <c r="C993" s="184" t="s">
        <v>1374</v>
      </c>
      <c r="D993" s="172" t="s">
        <v>397</v>
      </c>
      <c r="E993" s="173">
        <v>228.5</v>
      </c>
      <c r="F993" s="174"/>
      <c r="G993" s="175">
        <f>ROUND(E993*F993,2)</f>
        <v>0</v>
      </c>
      <c r="H993" s="157">
        <v>0</v>
      </c>
      <c r="I993" s="156">
        <f>ROUND(E993*H993,2)</f>
        <v>0</v>
      </c>
      <c r="J993" s="157">
        <v>415</v>
      </c>
      <c r="K993" s="156">
        <f>ROUND(E993*J993,2)</f>
        <v>94827.5</v>
      </c>
      <c r="L993" s="156">
        <v>15</v>
      </c>
      <c r="M993" s="156">
        <f>G993*(1+L993/100)</f>
        <v>0</v>
      </c>
      <c r="N993" s="156">
        <v>0</v>
      </c>
      <c r="O993" s="156">
        <f>ROUND(E993*N993,2)</f>
        <v>0</v>
      </c>
      <c r="P993" s="156">
        <v>0</v>
      </c>
      <c r="Q993" s="156">
        <f>ROUND(E993*P993,2)</f>
        <v>0</v>
      </c>
      <c r="R993" s="156"/>
      <c r="S993" s="156" t="s">
        <v>485</v>
      </c>
      <c r="T993" s="156" t="s">
        <v>382</v>
      </c>
      <c r="U993" s="156">
        <v>0</v>
      </c>
      <c r="V993" s="156">
        <f>ROUND(E993*U993,2)</f>
        <v>0</v>
      </c>
      <c r="W993" s="156"/>
      <c r="X993" s="156" t="s">
        <v>383</v>
      </c>
      <c r="Y993" s="147"/>
      <c r="Z993" s="147"/>
      <c r="AA993" s="147"/>
      <c r="AB993" s="147"/>
      <c r="AC993" s="147"/>
      <c r="AD993" s="147"/>
      <c r="AE993" s="147"/>
      <c r="AF993" s="147" t="s">
        <v>541</v>
      </c>
      <c r="AG993" s="147"/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</row>
    <row r="994" spans="1:59" outlineLevel="1" x14ac:dyDescent="0.2">
      <c r="A994" s="154"/>
      <c r="B994" s="155"/>
      <c r="C994" s="185" t="s">
        <v>1375</v>
      </c>
      <c r="D994" s="158"/>
      <c r="E994" s="159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47"/>
      <c r="Z994" s="147"/>
      <c r="AA994" s="147"/>
      <c r="AB994" s="147"/>
      <c r="AC994" s="147"/>
      <c r="AD994" s="147"/>
      <c r="AE994" s="147"/>
      <c r="AF994" s="147" t="s">
        <v>386</v>
      </c>
      <c r="AG994" s="147">
        <v>0</v>
      </c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</row>
    <row r="995" spans="1:59" outlineLevel="1" x14ac:dyDescent="0.2">
      <c r="A995" s="154"/>
      <c r="B995" s="155"/>
      <c r="C995" s="185" t="s">
        <v>1371</v>
      </c>
      <c r="D995" s="158"/>
      <c r="E995" s="159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47"/>
      <c r="Z995" s="147"/>
      <c r="AA995" s="147"/>
      <c r="AB995" s="147"/>
      <c r="AC995" s="147"/>
      <c r="AD995" s="147"/>
      <c r="AE995" s="147"/>
      <c r="AF995" s="147" t="s">
        <v>386</v>
      </c>
      <c r="AG995" s="147">
        <v>0</v>
      </c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</row>
    <row r="996" spans="1:59" outlineLevel="1" x14ac:dyDescent="0.2">
      <c r="A996" s="154"/>
      <c r="B996" s="155"/>
      <c r="C996" s="185" t="s">
        <v>1372</v>
      </c>
      <c r="D996" s="158"/>
      <c r="E996" s="159">
        <v>228.5</v>
      </c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47"/>
      <c r="Z996" s="147"/>
      <c r="AA996" s="147"/>
      <c r="AB996" s="147"/>
      <c r="AC996" s="147"/>
      <c r="AD996" s="147"/>
      <c r="AE996" s="147"/>
      <c r="AF996" s="147" t="s">
        <v>386</v>
      </c>
      <c r="AG996" s="147">
        <v>0</v>
      </c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</row>
    <row r="997" spans="1:59" ht="22.5" outlineLevel="1" x14ac:dyDescent="0.2">
      <c r="A997" s="170">
        <v>203</v>
      </c>
      <c r="B997" s="171" t="s">
        <v>1376</v>
      </c>
      <c r="C997" s="184" t="s">
        <v>1377</v>
      </c>
      <c r="D997" s="172" t="s">
        <v>397</v>
      </c>
      <c r="E997" s="173">
        <v>213.2</v>
      </c>
      <c r="F997" s="174"/>
      <c r="G997" s="175">
        <f>ROUND(E997*F997,2)</f>
        <v>0</v>
      </c>
      <c r="H997" s="157">
        <v>0</v>
      </c>
      <c r="I997" s="156">
        <f>ROUND(E997*H997,2)</f>
        <v>0</v>
      </c>
      <c r="J997" s="157">
        <v>487</v>
      </c>
      <c r="K997" s="156">
        <f>ROUND(E997*J997,2)</f>
        <v>103828.4</v>
      </c>
      <c r="L997" s="156">
        <v>15</v>
      </c>
      <c r="M997" s="156">
        <f>G997*(1+L997/100)</f>
        <v>0</v>
      </c>
      <c r="N997" s="156">
        <v>0</v>
      </c>
      <c r="O997" s="156">
        <f>ROUND(E997*N997,2)</f>
        <v>0</v>
      </c>
      <c r="P997" s="156">
        <v>0</v>
      </c>
      <c r="Q997" s="156">
        <f>ROUND(E997*P997,2)</f>
        <v>0</v>
      </c>
      <c r="R997" s="156"/>
      <c r="S997" s="156" t="s">
        <v>485</v>
      </c>
      <c r="T997" s="156" t="s">
        <v>382</v>
      </c>
      <c r="U997" s="156">
        <v>0</v>
      </c>
      <c r="V997" s="156">
        <f>ROUND(E997*U997,2)</f>
        <v>0</v>
      </c>
      <c r="W997" s="156"/>
      <c r="X997" s="156" t="s">
        <v>383</v>
      </c>
      <c r="Y997" s="147"/>
      <c r="Z997" s="147"/>
      <c r="AA997" s="147"/>
      <c r="AB997" s="147"/>
      <c r="AC997" s="147"/>
      <c r="AD997" s="147"/>
      <c r="AE997" s="147"/>
      <c r="AF997" s="147" t="s">
        <v>541</v>
      </c>
      <c r="AG997" s="147"/>
      <c r="AH997" s="147"/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</row>
    <row r="998" spans="1:59" outlineLevel="1" x14ac:dyDescent="0.2">
      <c r="A998" s="154"/>
      <c r="B998" s="155"/>
      <c r="C998" s="185" t="s">
        <v>1378</v>
      </c>
      <c r="D998" s="158"/>
      <c r="E998" s="159"/>
      <c r="F998" s="156"/>
      <c r="G998" s="156"/>
      <c r="H998" s="156"/>
      <c r="I998" s="156"/>
      <c r="J998" s="156"/>
      <c r="K998" s="156"/>
      <c r="L998" s="156"/>
      <c r="M998" s="156"/>
      <c r="N998" s="156"/>
      <c r="O998" s="156"/>
      <c r="P998" s="156"/>
      <c r="Q998" s="156"/>
      <c r="R998" s="156"/>
      <c r="S998" s="156"/>
      <c r="T998" s="156"/>
      <c r="U998" s="156"/>
      <c r="V998" s="156"/>
      <c r="W998" s="156"/>
      <c r="X998" s="156"/>
      <c r="Y998" s="147"/>
      <c r="Z998" s="147"/>
      <c r="AA998" s="147"/>
      <c r="AB998" s="147"/>
      <c r="AC998" s="147"/>
      <c r="AD998" s="147"/>
      <c r="AE998" s="147"/>
      <c r="AF998" s="147" t="s">
        <v>386</v>
      </c>
      <c r="AG998" s="147">
        <v>0</v>
      </c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</row>
    <row r="999" spans="1:59" outlineLevel="1" x14ac:dyDescent="0.2">
      <c r="A999" s="154"/>
      <c r="B999" s="155"/>
      <c r="C999" s="185" t="s">
        <v>1379</v>
      </c>
      <c r="D999" s="158"/>
      <c r="E999" s="159"/>
      <c r="F999" s="156"/>
      <c r="G999" s="156"/>
      <c r="H999" s="156"/>
      <c r="I999" s="156"/>
      <c r="J999" s="156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47"/>
      <c r="Z999" s="147"/>
      <c r="AA999" s="147"/>
      <c r="AB999" s="147"/>
      <c r="AC999" s="147"/>
      <c r="AD999" s="147"/>
      <c r="AE999" s="147"/>
      <c r="AF999" s="147" t="s">
        <v>386</v>
      </c>
      <c r="AG999" s="147">
        <v>0</v>
      </c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</row>
    <row r="1000" spans="1:59" outlineLevel="1" x14ac:dyDescent="0.2">
      <c r="A1000" s="154"/>
      <c r="B1000" s="155"/>
      <c r="C1000" s="185" t="s">
        <v>1380</v>
      </c>
      <c r="D1000" s="158"/>
      <c r="E1000" s="159">
        <v>213.2</v>
      </c>
      <c r="F1000" s="156"/>
      <c r="G1000" s="156"/>
      <c r="H1000" s="156"/>
      <c r="I1000" s="156"/>
      <c r="J1000" s="156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47"/>
      <c r="Z1000" s="147"/>
      <c r="AA1000" s="147"/>
      <c r="AB1000" s="147"/>
      <c r="AC1000" s="147"/>
      <c r="AD1000" s="147"/>
      <c r="AE1000" s="147"/>
      <c r="AF1000" s="147" t="s">
        <v>386</v>
      </c>
      <c r="AG1000" s="147">
        <v>0</v>
      </c>
      <c r="AH1000" s="147"/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</row>
    <row r="1001" spans="1:59" outlineLevel="1" x14ac:dyDescent="0.2">
      <c r="A1001" s="170">
        <v>204</v>
      </c>
      <c r="B1001" s="171" t="s">
        <v>1381</v>
      </c>
      <c r="C1001" s="184" t="s">
        <v>1382</v>
      </c>
      <c r="D1001" s="172" t="s">
        <v>397</v>
      </c>
      <c r="E1001" s="173">
        <v>14</v>
      </c>
      <c r="F1001" s="174"/>
      <c r="G1001" s="175">
        <f>ROUND(E1001*F1001,2)</f>
        <v>0</v>
      </c>
      <c r="H1001" s="157">
        <v>0</v>
      </c>
      <c r="I1001" s="156">
        <f>ROUND(E1001*H1001,2)</f>
        <v>0</v>
      </c>
      <c r="J1001" s="157">
        <v>615</v>
      </c>
      <c r="K1001" s="156">
        <f>ROUND(E1001*J1001,2)</f>
        <v>8610</v>
      </c>
      <c r="L1001" s="156">
        <v>15</v>
      </c>
      <c r="M1001" s="156">
        <f>G1001*(1+L1001/100)</f>
        <v>0</v>
      </c>
      <c r="N1001" s="156">
        <v>0</v>
      </c>
      <c r="O1001" s="156">
        <f>ROUND(E1001*N1001,2)</f>
        <v>0</v>
      </c>
      <c r="P1001" s="156">
        <v>0</v>
      </c>
      <c r="Q1001" s="156">
        <f>ROUND(E1001*P1001,2)</f>
        <v>0</v>
      </c>
      <c r="R1001" s="156"/>
      <c r="S1001" s="156" t="s">
        <v>485</v>
      </c>
      <c r="T1001" s="156" t="s">
        <v>382</v>
      </c>
      <c r="U1001" s="156">
        <v>0</v>
      </c>
      <c r="V1001" s="156">
        <f>ROUND(E1001*U1001,2)</f>
        <v>0</v>
      </c>
      <c r="W1001" s="156"/>
      <c r="X1001" s="156" t="s">
        <v>383</v>
      </c>
      <c r="Y1001" s="147"/>
      <c r="Z1001" s="147"/>
      <c r="AA1001" s="147"/>
      <c r="AB1001" s="147"/>
      <c r="AC1001" s="147"/>
      <c r="AD1001" s="147"/>
      <c r="AE1001" s="147"/>
      <c r="AF1001" s="147" t="s">
        <v>541</v>
      </c>
      <c r="AG1001" s="147"/>
      <c r="AH1001" s="147"/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</row>
    <row r="1002" spans="1:59" outlineLevel="1" x14ac:dyDescent="0.2">
      <c r="A1002" s="154"/>
      <c r="B1002" s="155"/>
      <c r="C1002" s="185" t="s">
        <v>1383</v>
      </c>
      <c r="D1002" s="158"/>
      <c r="E1002" s="159"/>
      <c r="F1002" s="156"/>
      <c r="G1002" s="156"/>
      <c r="H1002" s="156"/>
      <c r="I1002" s="156"/>
      <c r="J1002" s="156"/>
      <c r="K1002" s="156"/>
      <c r="L1002" s="156"/>
      <c r="M1002" s="156"/>
      <c r="N1002" s="156"/>
      <c r="O1002" s="156"/>
      <c r="P1002" s="156"/>
      <c r="Q1002" s="156"/>
      <c r="R1002" s="156"/>
      <c r="S1002" s="156"/>
      <c r="T1002" s="156"/>
      <c r="U1002" s="156"/>
      <c r="V1002" s="156"/>
      <c r="W1002" s="156"/>
      <c r="X1002" s="156"/>
      <c r="Y1002" s="147"/>
      <c r="Z1002" s="147"/>
      <c r="AA1002" s="147"/>
      <c r="AB1002" s="147"/>
      <c r="AC1002" s="147"/>
      <c r="AD1002" s="147"/>
      <c r="AE1002" s="147"/>
      <c r="AF1002" s="147" t="s">
        <v>386</v>
      </c>
      <c r="AG1002" s="147">
        <v>0</v>
      </c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</row>
    <row r="1003" spans="1:59" outlineLevel="1" x14ac:dyDescent="0.2">
      <c r="A1003" s="154"/>
      <c r="B1003" s="155"/>
      <c r="C1003" s="185" t="s">
        <v>1384</v>
      </c>
      <c r="D1003" s="158"/>
      <c r="E1003" s="159"/>
      <c r="F1003" s="156"/>
      <c r="G1003" s="156"/>
      <c r="H1003" s="156"/>
      <c r="I1003" s="156"/>
      <c r="J1003" s="156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47"/>
      <c r="Z1003" s="147"/>
      <c r="AA1003" s="147"/>
      <c r="AB1003" s="147"/>
      <c r="AC1003" s="147"/>
      <c r="AD1003" s="147"/>
      <c r="AE1003" s="147"/>
      <c r="AF1003" s="147" t="s">
        <v>386</v>
      </c>
      <c r="AG1003" s="147">
        <v>0</v>
      </c>
      <c r="AH1003" s="147"/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</row>
    <row r="1004" spans="1:59" outlineLevel="1" x14ac:dyDescent="0.2">
      <c r="A1004" s="154"/>
      <c r="B1004" s="155"/>
      <c r="C1004" s="185" t="s">
        <v>245</v>
      </c>
      <c r="D1004" s="158"/>
      <c r="E1004" s="159">
        <v>14</v>
      </c>
      <c r="F1004" s="156"/>
      <c r="G1004" s="156"/>
      <c r="H1004" s="156"/>
      <c r="I1004" s="156"/>
      <c r="J1004" s="156"/>
      <c r="K1004" s="156"/>
      <c r="L1004" s="156"/>
      <c r="M1004" s="156"/>
      <c r="N1004" s="156"/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47"/>
      <c r="Z1004" s="147"/>
      <c r="AA1004" s="147"/>
      <c r="AB1004" s="147"/>
      <c r="AC1004" s="147"/>
      <c r="AD1004" s="147"/>
      <c r="AE1004" s="147"/>
      <c r="AF1004" s="147" t="s">
        <v>386</v>
      </c>
      <c r="AG1004" s="147">
        <v>0</v>
      </c>
      <c r="AH1004" s="147"/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</row>
    <row r="1005" spans="1:59" ht="22.5" outlineLevel="1" x14ac:dyDescent="0.2">
      <c r="A1005" s="170">
        <v>205</v>
      </c>
      <c r="B1005" s="171" t="s">
        <v>1385</v>
      </c>
      <c r="C1005" s="184" t="s">
        <v>1386</v>
      </c>
      <c r="D1005" s="172" t="s">
        <v>397</v>
      </c>
      <c r="E1005" s="173">
        <v>21.5</v>
      </c>
      <c r="F1005" s="174"/>
      <c r="G1005" s="175">
        <f>ROUND(E1005*F1005,2)</f>
        <v>0</v>
      </c>
      <c r="H1005" s="157">
        <v>0</v>
      </c>
      <c r="I1005" s="156">
        <f>ROUND(E1005*H1005,2)</f>
        <v>0</v>
      </c>
      <c r="J1005" s="157">
        <v>930</v>
      </c>
      <c r="K1005" s="156">
        <f>ROUND(E1005*J1005,2)</f>
        <v>19995</v>
      </c>
      <c r="L1005" s="156">
        <v>15</v>
      </c>
      <c r="M1005" s="156">
        <f>G1005*(1+L1005/100)</f>
        <v>0</v>
      </c>
      <c r="N1005" s="156">
        <v>0</v>
      </c>
      <c r="O1005" s="156">
        <f>ROUND(E1005*N1005,2)</f>
        <v>0</v>
      </c>
      <c r="P1005" s="156">
        <v>0</v>
      </c>
      <c r="Q1005" s="156">
        <f>ROUND(E1005*P1005,2)</f>
        <v>0</v>
      </c>
      <c r="R1005" s="156"/>
      <c r="S1005" s="156" t="s">
        <v>485</v>
      </c>
      <c r="T1005" s="156" t="s">
        <v>382</v>
      </c>
      <c r="U1005" s="156">
        <v>0</v>
      </c>
      <c r="V1005" s="156">
        <f>ROUND(E1005*U1005,2)</f>
        <v>0</v>
      </c>
      <c r="W1005" s="156"/>
      <c r="X1005" s="156" t="s">
        <v>383</v>
      </c>
      <c r="Y1005" s="147"/>
      <c r="Z1005" s="147"/>
      <c r="AA1005" s="147"/>
      <c r="AB1005" s="147"/>
      <c r="AC1005" s="147"/>
      <c r="AD1005" s="147"/>
      <c r="AE1005" s="147"/>
      <c r="AF1005" s="147" t="s">
        <v>541</v>
      </c>
      <c r="AG1005" s="147"/>
      <c r="AH1005" s="147"/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</row>
    <row r="1006" spans="1:59" outlineLevel="1" x14ac:dyDescent="0.2">
      <c r="A1006" s="154"/>
      <c r="B1006" s="155"/>
      <c r="C1006" s="185" t="s">
        <v>1387</v>
      </c>
      <c r="D1006" s="158"/>
      <c r="E1006" s="159"/>
      <c r="F1006" s="156"/>
      <c r="G1006" s="156"/>
      <c r="H1006" s="156"/>
      <c r="I1006" s="156"/>
      <c r="J1006" s="156"/>
      <c r="K1006" s="156"/>
      <c r="L1006" s="156"/>
      <c r="M1006" s="156"/>
      <c r="N1006" s="156"/>
      <c r="O1006" s="156"/>
      <c r="P1006" s="156"/>
      <c r="Q1006" s="156"/>
      <c r="R1006" s="156"/>
      <c r="S1006" s="156"/>
      <c r="T1006" s="156"/>
      <c r="U1006" s="156"/>
      <c r="V1006" s="156"/>
      <c r="W1006" s="156"/>
      <c r="X1006" s="156"/>
      <c r="Y1006" s="147"/>
      <c r="Z1006" s="147"/>
      <c r="AA1006" s="147"/>
      <c r="AB1006" s="147"/>
      <c r="AC1006" s="147"/>
      <c r="AD1006" s="147"/>
      <c r="AE1006" s="147"/>
      <c r="AF1006" s="147" t="s">
        <v>386</v>
      </c>
      <c r="AG1006" s="147">
        <v>0</v>
      </c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</row>
    <row r="1007" spans="1:59" outlineLevel="1" x14ac:dyDescent="0.2">
      <c r="A1007" s="154"/>
      <c r="B1007" s="155"/>
      <c r="C1007" s="185" t="s">
        <v>1388</v>
      </c>
      <c r="D1007" s="158"/>
      <c r="E1007" s="159"/>
      <c r="F1007" s="156"/>
      <c r="G1007" s="156"/>
      <c r="H1007" s="156"/>
      <c r="I1007" s="156"/>
      <c r="J1007" s="156"/>
      <c r="K1007" s="156"/>
      <c r="L1007" s="156"/>
      <c r="M1007" s="156"/>
      <c r="N1007" s="156"/>
      <c r="O1007" s="156"/>
      <c r="P1007" s="156"/>
      <c r="Q1007" s="156"/>
      <c r="R1007" s="156"/>
      <c r="S1007" s="156"/>
      <c r="T1007" s="156"/>
      <c r="U1007" s="156"/>
      <c r="V1007" s="156"/>
      <c r="W1007" s="156"/>
      <c r="X1007" s="156"/>
      <c r="Y1007" s="147"/>
      <c r="Z1007" s="147"/>
      <c r="AA1007" s="147"/>
      <c r="AB1007" s="147"/>
      <c r="AC1007" s="147"/>
      <c r="AD1007" s="147"/>
      <c r="AE1007" s="147"/>
      <c r="AF1007" s="147" t="s">
        <v>386</v>
      </c>
      <c r="AG1007" s="147">
        <v>0</v>
      </c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</row>
    <row r="1008" spans="1:59" outlineLevel="1" x14ac:dyDescent="0.2">
      <c r="A1008" s="154"/>
      <c r="B1008" s="155"/>
      <c r="C1008" s="185" t="s">
        <v>1389</v>
      </c>
      <c r="D1008" s="158"/>
      <c r="E1008" s="159">
        <v>21.5</v>
      </c>
      <c r="F1008" s="156"/>
      <c r="G1008" s="156"/>
      <c r="H1008" s="156"/>
      <c r="I1008" s="156"/>
      <c r="J1008" s="156"/>
      <c r="K1008" s="156"/>
      <c r="L1008" s="156"/>
      <c r="M1008" s="156"/>
      <c r="N1008" s="156"/>
      <c r="O1008" s="156"/>
      <c r="P1008" s="156"/>
      <c r="Q1008" s="156"/>
      <c r="R1008" s="156"/>
      <c r="S1008" s="156"/>
      <c r="T1008" s="156"/>
      <c r="U1008" s="156"/>
      <c r="V1008" s="156"/>
      <c r="W1008" s="156"/>
      <c r="X1008" s="156"/>
      <c r="Y1008" s="147"/>
      <c r="Z1008" s="147"/>
      <c r="AA1008" s="147"/>
      <c r="AB1008" s="147"/>
      <c r="AC1008" s="147"/>
      <c r="AD1008" s="147"/>
      <c r="AE1008" s="147"/>
      <c r="AF1008" s="147" t="s">
        <v>386</v>
      </c>
      <c r="AG1008" s="147">
        <v>0</v>
      </c>
      <c r="AH1008" s="147"/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</row>
    <row r="1009" spans="1:59" ht="22.5" outlineLevel="1" x14ac:dyDescent="0.2">
      <c r="A1009" s="170">
        <v>206</v>
      </c>
      <c r="B1009" s="171" t="s">
        <v>1390</v>
      </c>
      <c r="C1009" s="184" t="s">
        <v>1391</v>
      </c>
      <c r="D1009" s="172" t="s">
        <v>397</v>
      </c>
      <c r="E1009" s="173">
        <v>1.5</v>
      </c>
      <c r="F1009" s="174"/>
      <c r="G1009" s="175">
        <f>ROUND(E1009*F1009,2)</f>
        <v>0</v>
      </c>
      <c r="H1009" s="157">
        <v>0</v>
      </c>
      <c r="I1009" s="156">
        <f>ROUND(E1009*H1009,2)</f>
        <v>0</v>
      </c>
      <c r="J1009" s="157">
        <v>320</v>
      </c>
      <c r="K1009" s="156">
        <f>ROUND(E1009*J1009,2)</f>
        <v>480</v>
      </c>
      <c r="L1009" s="156">
        <v>15</v>
      </c>
      <c r="M1009" s="156">
        <f>G1009*(1+L1009/100)</f>
        <v>0</v>
      </c>
      <c r="N1009" s="156">
        <v>2.16E-3</v>
      </c>
      <c r="O1009" s="156">
        <f>ROUND(E1009*N1009,2)</f>
        <v>0</v>
      </c>
      <c r="P1009" s="156">
        <v>0</v>
      </c>
      <c r="Q1009" s="156">
        <f>ROUND(E1009*P1009,2)</f>
        <v>0</v>
      </c>
      <c r="R1009" s="156"/>
      <c r="S1009" s="156" t="s">
        <v>398</v>
      </c>
      <c r="T1009" s="156" t="s">
        <v>399</v>
      </c>
      <c r="U1009" s="156">
        <v>0</v>
      </c>
      <c r="V1009" s="156">
        <f>ROUND(E1009*U1009,2)</f>
        <v>0</v>
      </c>
      <c r="W1009" s="156"/>
      <c r="X1009" s="156" t="s">
        <v>383</v>
      </c>
      <c r="Y1009" s="147"/>
      <c r="Z1009" s="147"/>
      <c r="AA1009" s="147"/>
      <c r="AB1009" s="147"/>
      <c r="AC1009" s="147"/>
      <c r="AD1009" s="147"/>
      <c r="AE1009" s="147"/>
      <c r="AF1009" s="147" t="s">
        <v>541</v>
      </c>
      <c r="AG1009" s="147"/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</row>
    <row r="1010" spans="1:59" outlineLevel="1" x14ac:dyDescent="0.2">
      <c r="A1010" s="154"/>
      <c r="B1010" s="155"/>
      <c r="C1010" s="185" t="s">
        <v>1392</v>
      </c>
      <c r="D1010" s="158"/>
      <c r="E1010" s="159"/>
      <c r="F1010" s="156"/>
      <c r="G1010" s="156"/>
      <c r="H1010" s="156"/>
      <c r="I1010" s="156"/>
      <c r="J1010" s="156"/>
      <c r="K1010" s="156"/>
      <c r="L1010" s="156"/>
      <c r="M1010" s="156"/>
      <c r="N1010" s="156"/>
      <c r="O1010" s="156"/>
      <c r="P1010" s="156"/>
      <c r="Q1010" s="156"/>
      <c r="R1010" s="156"/>
      <c r="S1010" s="156"/>
      <c r="T1010" s="156"/>
      <c r="U1010" s="156"/>
      <c r="V1010" s="156"/>
      <c r="W1010" s="156"/>
      <c r="X1010" s="156"/>
      <c r="Y1010" s="147"/>
      <c r="Z1010" s="147"/>
      <c r="AA1010" s="147"/>
      <c r="AB1010" s="147"/>
      <c r="AC1010" s="147"/>
      <c r="AD1010" s="147"/>
      <c r="AE1010" s="147"/>
      <c r="AF1010" s="147" t="s">
        <v>386</v>
      </c>
      <c r="AG1010" s="147">
        <v>0</v>
      </c>
      <c r="AH1010" s="147"/>
      <c r="AI1010" s="147"/>
      <c r="AJ1010" s="147"/>
      <c r="AK1010" s="147"/>
      <c r="AL1010" s="147"/>
      <c r="AM1010" s="147"/>
      <c r="AN1010" s="147"/>
      <c r="AO1010" s="147"/>
      <c r="AP1010" s="147"/>
      <c r="AQ1010" s="147"/>
      <c r="AR1010" s="147"/>
      <c r="AS1010" s="147"/>
      <c r="AT1010" s="147"/>
      <c r="AU1010" s="147"/>
      <c r="AV1010" s="147"/>
      <c r="AW1010" s="147"/>
      <c r="AX1010" s="147"/>
      <c r="AY1010" s="147"/>
      <c r="AZ1010" s="147"/>
      <c r="BA1010" s="147"/>
      <c r="BB1010" s="147"/>
      <c r="BC1010" s="147"/>
      <c r="BD1010" s="147"/>
      <c r="BE1010" s="147"/>
      <c r="BF1010" s="147"/>
      <c r="BG1010" s="147"/>
    </row>
    <row r="1011" spans="1:59" outlineLevel="1" x14ac:dyDescent="0.2">
      <c r="A1011" s="154"/>
      <c r="B1011" s="155"/>
      <c r="C1011" s="185" t="s">
        <v>1393</v>
      </c>
      <c r="D1011" s="158"/>
      <c r="E1011" s="159"/>
      <c r="F1011" s="156"/>
      <c r="G1011" s="156"/>
      <c r="H1011" s="156"/>
      <c r="I1011" s="156"/>
      <c r="J1011" s="156"/>
      <c r="K1011" s="156"/>
      <c r="L1011" s="156"/>
      <c r="M1011" s="156"/>
      <c r="N1011" s="156"/>
      <c r="O1011" s="156"/>
      <c r="P1011" s="156"/>
      <c r="Q1011" s="156"/>
      <c r="R1011" s="156"/>
      <c r="S1011" s="156"/>
      <c r="T1011" s="156"/>
      <c r="U1011" s="156"/>
      <c r="V1011" s="156"/>
      <c r="W1011" s="156"/>
      <c r="X1011" s="156"/>
      <c r="Y1011" s="147"/>
      <c r="Z1011" s="147"/>
      <c r="AA1011" s="147"/>
      <c r="AB1011" s="147"/>
      <c r="AC1011" s="147"/>
      <c r="AD1011" s="147"/>
      <c r="AE1011" s="147"/>
      <c r="AF1011" s="147" t="s">
        <v>386</v>
      </c>
      <c r="AG1011" s="147">
        <v>0</v>
      </c>
      <c r="AH1011" s="147"/>
      <c r="AI1011" s="147"/>
      <c r="AJ1011" s="147"/>
      <c r="AK1011" s="147"/>
      <c r="AL1011" s="147"/>
      <c r="AM1011" s="147"/>
      <c r="AN1011" s="147"/>
      <c r="AO1011" s="147"/>
      <c r="AP1011" s="147"/>
      <c r="AQ1011" s="147"/>
      <c r="AR1011" s="147"/>
      <c r="AS1011" s="147"/>
      <c r="AT1011" s="147"/>
      <c r="AU1011" s="147"/>
      <c r="AV1011" s="147"/>
      <c r="AW1011" s="147"/>
      <c r="AX1011" s="147"/>
      <c r="AY1011" s="147"/>
      <c r="AZ1011" s="147"/>
      <c r="BA1011" s="147"/>
      <c r="BB1011" s="147"/>
      <c r="BC1011" s="147"/>
      <c r="BD1011" s="147"/>
      <c r="BE1011" s="147"/>
      <c r="BF1011" s="147"/>
      <c r="BG1011" s="147"/>
    </row>
    <row r="1012" spans="1:59" outlineLevel="1" x14ac:dyDescent="0.2">
      <c r="A1012" s="154"/>
      <c r="B1012" s="155"/>
      <c r="C1012" s="185" t="s">
        <v>1394</v>
      </c>
      <c r="D1012" s="158"/>
      <c r="E1012" s="159">
        <v>1.5</v>
      </c>
      <c r="F1012" s="156"/>
      <c r="G1012" s="156"/>
      <c r="H1012" s="156"/>
      <c r="I1012" s="156"/>
      <c r="J1012" s="156"/>
      <c r="K1012" s="156"/>
      <c r="L1012" s="156"/>
      <c r="M1012" s="156"/>
      <c r="N1012" s="156"/>
      <c r="O1012" s="156"/>
      <c r="P1012" s="156"/>
      <c r="Q1012" s="156"/>
      <c r="R1012" s="156"/>
      <c r="S1012" s="156"/>
      <c r="T1012" s="156"/>
      <c r="U1012" s="156"/>
      <c r="V1012" s="156"/>
      <c r="W1012" s="156"/>
      <c r="X1012" s="156"/>
      <c r="Y1012" s="147"/>
      <c r="Z1012" s="147"/>
      <c r="AA1012" s="147"/>
      <c r="AB1012" s="147"/>
      <c r="AC1012" s="147"/>
      <c r="AD1012" s="147"/>
      <c r="AE1012" s="147"/>
      <c r="AF1012" s="147" t="s">
        <v>386</v>
      </c>
      <c r="AG1012" s="147">
        <v>0</v>
      </c>
      <c r="AH1012" s="147"/>
      <c r="AI1012" s="147"/>
      <c r="AJ1012" s="147"/>
      <c r="AK1012" s="147"/>
      <c r="AL1012" s="147"/>
      <c r="AM1012" s="147"/>
      <c r="AN1012" s="147"/>
      <c r="AO1012" s="147"/>
      <c r="AP1012" s="147"/>
      <c r="AQ1012" s="147"/>
      <c r="AR1012" s="147"/>
      <c r="AS1012" s="147"/>
      <c r="AT1012" s="147"/>
      <c r="AU1012" s="147"/>
      <c r="AV1012" s="147"/>
      <c r="AW1012" s="147"/>
      <c r="AX1012" s="147"/>
      <c r="AY1012" s="147"/>
      <c r="AZ1012" s="147"/>
      <c r="BA1012" s="147"/>
      <c r="BB1012" s="147"/>
      <c r="BC1012" s="147"/>
      <c r="BD1012" s="147"/>
      <c r="BE1012" s="147"/>
      <c r="BF1012" s="147"/>
      <c r="BG1012" s="147"/>
    </row>
    <row r="1013" spans="1:59" ht="22.5" outlineLevel="1" x14ac:dyDescent="0.2">
      <c r="A1013" s="170">
        <v>207</v>
      </c>
      <c r="B1013" s="171" t="s">
        <v>1395</v>
      </c>
      <c r="C1013" s="184" t="s">
        <v>1396</v>
      </c>
      <c r="D1013" s="172" t="s">
        <v>397</v>
      </c>
      <c r="E1013" s="173">
        <v>1.6</v>
      </c>
      <c r="F1013" s="174"/>
      <c r="G1013" s="175">
        <f>ROUND(E1013*F1013,2)</f>
        <v>0</v>
      </c>
      <c r="H1013" s="157">
        <v>0</v>
      </c>
      <c r="I1013" s="156">
        <f>ROUND(E1013*H1013,2)</f>
        <v>0</v>
      </c>
      <c r="J1013" s="157">
        <v>362</v>
      </c>
      <c r="K1013" s="156">
        <f>ROUND(E1013*J1013,2)</f>
        <v>579.20000000000005</v>
      </c>
      <c r="L1013" s="156">
        <v>15</v>
      </c>
      <c r="M1013" s="156">
        <f>G1013*(1+L1013/100)</f>
        <v>0</v>
      </c>
      <c r="N1013" s="156">
        <v>2.6900000000000001E-3</v>
      </c>
      <c r="O1013" s="156">
        <f>ROUND(E1013*N1013,2)</f>
        <v>0</v>
      </c>
      <c r="P1013" s="156">
        <v>0</v>
      </c>
      <c r="Q1013" s="156">
        <f>ROUND(E1013*P1013,2)</f>
        <v>0</v>
      </c>
      <c r="R1013" s="156"/>
      <c r="S1013" s="156" t="s">
        <v>398</v>
      </c>
      <c r="T1013" s="156" t="s">
        <v>399</v>
      </c>
      <c r="U1013" s="156">
        <v>0</v>
      </c>
      <c r="V1013" s="156">
        <f>ROUND(E1013*U1013,2)</f>
        <v>0</v>
      </c>
      <c r="W1013" s="156"/>
      <c r="X1013" s="156" t="s">
        <v>383</v>
      </c>
      <c r="Y1013" s="147"/>
      <c r="Z1013" s="147"/>
      <c r="AA1013" s="147"/>
      <c r="AB1013" s="147"/>
      <c r="AC1013" s="147"/>
      <c r="AD1013" s="147"/>
      <c r="AE1013" s="147"/>
      <c r="AF1013" s="147" t="s">
        <v>541</v>
      </c>
      <c r="AG1013" s="147"/>
      <c r="AH1013" s="147"/>
      <c r="AI1013" s="147"/>
      <c r="AJ1013" s="147"/>
      <c r="AK1013" s="147"/>
      <c r="AL1013" s="147"/>
      <c r="AM1013" s="147"/>
      <c r="AN1013" s="147"/>
      <c r="AO1013" s="147"/>
      <c r="AP1013" s="147"/>
      <c r="AQ1013" s="147"/>
      <c r="AR1013" s="147"/>
      <c r="AS1013" s="147"/>
      <c r="AT1013" s="147"/>
      <c r="AU1013" s="147"/>
      <c r="AV1013" s="147"/>
      <c r="AW1013" s="147"/>
      <c r="AX1013" s="147"/>
      <c r="AY1013" s="147"/>
      <c r="AZ1013" s="147"/>
      <c r="BA1013" s="147"/>
      <c r="BB1013" s="147"/>
      <c r="BC1013" s="147"/>
      <c r="BD1013" s="147"/>
      <c r="BE1013" s="147"/>
      <c r="BF1013" s="147"/>
      <c r="BG1013" s="147"/>
    </row>
    <row r="1014" spans="1:59" outlineLevel="1" x14ac:dyDescent="0.2">
      <c r="A1014" s="154"/>
      <c r="B1014" s="155"/>
      <c r="C1014" s="185" t="s">
        <v>1397</v>
      </c>
      <c r="D1014" s="158"/>
      <c r="E1014" s="159"/>
      <c r="F1014" s="156"/>
      <c r="G1014" s="156"/>
      <c r="H1014" s="156"/>
      <c r="I1014" s="156"/>
      <c r="J1014" s="156"/>
      <c r="K1014" s="156"/>
      <c r="L1014" s="156"/>
      <c r="M1014" s="156"/>
      <c r="N1014" s="156"/>
      <c r="O1014" s="156"/>
      <c r="P1014" s="156"/>
      <c r="Q1014" s="156"/>
      <c r="R1014" s="156"/>
      <c r="S1014" s="156"/>
      <c r="T1014" s="156"/>
      <c r="U1014" s="156"/>
      <c r="V1014" s="156"/>
      <c r="W1014" s="156"/>
      <c r="X1014" s="156"/>
      <c r="Y1014" s="147"/>
      <c r="Z1014" s="147"/>
      <c r="AA1014" s="147"/>
      <c r="AB1014" s="147"/>
      <c r="AC1014" s="147"/>
      <c r="AD1014" s="147"/>
      <c r="AE1014" s="147"/>
      <c r="AF1014" s="147" t="s">
        <v>386</v>
      </c>
      <c r="AG1014" s="147">
        <v>0</v>
      </c>
      <c r="AH1014" s="147"/>
      <c r="AI1014" s="147"/>
      <c r="AJ1014" s="147"/>
      <c r="AK1014" s="147"/>
      <c r="AL1014" s="147"/>
      <c r="AM1014" s="147"/>
      <c r="AN1014" s="147"/>
      <c r="AO1014" s="147"/>
      <c r="AP1014" s="147"/>
      <c r="AQ1014" s="147"/>
      <c r="AR1014" s="147"/>
      <c r="AS1014" s="147"/>
      <c r="AT1014" s="147"/>
      <c r="AU1014" s="147"/>
      <c r="AV1014" s="147"/>
      <c r="AW1014" s="147"/>
      <c r="AX1014" s="147"/>
      <c r="AY1014" s="147"/>
      <c r="AZ1014" s="147"/>
      <c r="BA1014" s="147"/>
      <c r="BB1014" s="147"/>
      <c r="BC1014" s="147"/>
      <c r="BD1014" s="147"/>
      <c r="BE1014" s="147"/>
      <c r="BF1014" s="147"/>
      <c r="BG1014" s="147"/>
    </row>
    <row r="1015" spans="1:59" outlineLevel="1" x14ac:dyDescent="0.2">
      <c r="A1015" s="154"/>
      <c r="B1015" s="155"/>
      <c r="C1015" s="185" t="s">
        <v>1398</v>
      </c>
      <c r="D1015" s="158"/>
      <c r="E1015" s="159"/>
      <c r="F1015" s="156"/>
      <c r="G1015" s="156"/>
      <c r="H1015" s="156"/>
      <c r="I1015" s="156"/>
      <c r="J1015" s="156"/>
      <c r="K1015" s="156"/>
      <c r="L1015" s="156"/>
      <c r="M1015" s="156"/>
      <c r="N1015" s="156"/>
      <c r="O1015" s="156"/>
      <c r="P1015" s="156"/>
      <c r="Q1015" s="156"/>
      <c r="R1015" s="156"/>
      <c r="S1015" s="156"/>
      <c r="T1015" s="156"/>
      <c r="U1015" s="156"/>
      <c r="V1015" s="156"/>
      <c r="W1015" s="156"/>
      <c r="X1015" s="156"/>
      <c r="Y1015" s="147"/>
      <c r="Z1015" s="147"/>
      <c r="AA1015" s="147"/>
      <c r="AB1015" s="147"/>
      <c r="AC1015" s="147"/>
      <c r="AD1015" s="147"/>
      <c r="AE1015" s="147"/>
      <c r="AF1015" s="147" t="s">
        <v>386</v>
      </c>
      <c r="AG1015" s="147">
        <v>0</v>
      </c>
      <c r="AH1015" s="147"/>
      <c r="AI1015" s="147"/>
      <c r="AJ1015" s="147"/>
      <c r="AK1015" s="147"/>
      <c r="AL1015" s="147"/>
      <c r="AM1015" s="147"/>
      <c r="AN1015" s="147"/>
      <c r="AO1015" s="147"/>
      <c r="AP1015" s="147"/>
      <c r="AQ1015" s="147"/>
      <c r="AR1015" s="147"/>
      <c r="AS1015" s="147"/>
      <c r="AT1015" s="147"/>
      <c r="AU1015" s="147"/>
      <c r="AV1015" s="147"/>
      <c r="AW1015" s="147"/>
      <c r="AX1015" s="147"/>
      <c r="AY1015" s="147"/>
      <c r="AZ1015" s="147"/>
      <c r="BA1015" s="147"/>
      <c r="BB1015" s="147"/>
      <c r="BC1015" s="147"/>
      <c r="BD1015" s="147"/>
      <c r="BE1015" s="147"/>
      <c r="BF1015" s="147"/>
      <c r="BG1015" s="147"/>
    </row>
    <row r="1016" spans="1:59" outlineLevel="1" x14ac:dyDescent="0.2">
      <c r="A1016" s="154"/>
      <c r="B1016" s="155"/>
      <c r="C1016" s="185" t="s">
        <v>1399</v>
      </c>
      <c r="D1016" s="158"/>
      <c r="E1016" s="159">
        <v>1.6</v>
      </c>
      <c r="F1016" s="156"/>
      <c r="G1016" s="156"/>
      <c r="H1016" s="156"/>
      <c r="I1016" s="156"/>
      <c r="J1016" s="156"/>
      <c r="K1016" s="156"/>
      <c r="L1016" s="156"/>
      <c r="M1016" s="156"/>
      <c r="N1016" s="156"/>
      <c r="O1016" s="156"/>
      <c r="P1016" s="156"/>
      <c r="Q1016" s="156"/>
      <c r="R1016" s="156"/>
      <c r="S1016" s="156"/>
      <c r="T1016" s="156"/>
      <c r="U1016" s="156"/>
      <c r="V1016" s="156"/>
      <c r="W1016" s="156"/>
      <c r="X1016" s="156"/>
      <c r="Y1016" s="147"/>
      <c r="Z1016" s="147"/>
      <c r="AA1016" s="147"/>
      <c r="AB1016" s="147"/>
      <c r="AC1016" s="147"/>
      <c r="AD1016" s="147"/>
      <c r="AE1016" s="147"/>
      <c r="AF1016" s="147" t="s">
        <v>386</v>
      </c>
      <c r="AG1016" s="147">
        <v>0</v>
      </c>
      <c r="AH1016" s="147"/>
      <c r="AI1016" s="147"/>
      <c r="AJ1016" s="147"/>
      <c r="AK1016" s="147"/>
      <c r="AL1016" s="147"/>
      <c r="AM1016" s="147"/>
      <c r="AN1016" s="147"/>
      <c r="AO1016" s="147"/>
      <c r="AP1016" s="147"/>
      <c r="AQ1016" s="147"/>
      <c r="AR1016" s="147"/>
      <c r="AS1016" s="147"/>
      <c r="AT1016" s="147"/>
      <c r="AU1016" s="147"/>
      <c r="AV1016" s="147"/>
      <c r="AW1016" s="147"/>
      <c r="AX1016" s="147"/>
      <c r="AY1016" s="147"/>
      <c r="AZ1016" s="147"/>
      <c r="BA1016" s="147"/>
      <c r="BB1016" s="147"/>
      <c r="BC1016" s="147"/>
      <c r="BD1016" s="147"/>
      <c r="BE1016" s="147"/>
      <c r="BF1016" s="147"/>
      <c r="BG1016" s="147"/>
    </row>
    <row r="1017" spans="1:59" ht="22.5" outlineLevel="1" x14ac:dyDescent="0.2">
      <c r="A1017" s="170">
        <v>208</v>
      </c>
      <c r="B1017" s="171" t="s">
        <v>1400</v>
      </c>
      <c r="C1017" s="184" t="s">
        <v>1401</v>
      </c>
      <c r="D1017" s="172" t="s">
        <v>397</v>
      </c>
      <c r="E1017" s="173">
        <v>145.80000000000001</v>
      </c>
      <c r="F1017" s="174"/>
      <c r="G1017" s="175">
        <f>ROUND(E1017*F1017,2)</f>
        <v>0</v>
      </c>
      <c r="H1017" s="157">
        <v>0</v>
      </c>
      <c r="I1017" s="156">
        <f>ROUND(E1017*H1017,2)</f>
        <v>0</v>
      </c>
      <c r="J1017" s="157">
        <v>478</v>
      </c>
      <c r="K1017" s="156">
        <f>ROUND(E1017*J1017,2)</f>
        <v>69692.399999999994</v>
      </c>
      <c r="L1017" s="156">
        <v>15</v>
      </c>
      <c r="M1017" s="156">
        <f>G1017*(1+L1017/100)</f>
        <v>0</v>
      </c>
      <c r="N1017" s="156">
        <v>4.2900000000000004E-3</v>
      </c>
      <c r="O1017" s="156">
        <f>ROUND(E1017*N1017,2)</f>
        <v>0.63</v>
      </c>
      <c r="P1017" s="156">
        <v>0</v>
      </c>
      <c r="Q1017" s="156">
        <f>ROUND(E1017*P1017,2)</f>
        <v>0</v>
      </c>
      <c r="R1017" s="156"/>
      <c r="S1017" s="156" t="s">
        <v>398</v>
      </c>
      <c r="T1017" s="156" t="s">
        <v>399</v>
      </c>
      <c r="U1017" s="156">
        <v>0</v>
      </c>
      <c r="V1017" s="156">
        <f>ROUND(E1017*U1017,2)</f>
        <v>0</v>
      </c>
      <c r="W1017" s="156"/>
      <c r="X1017" s="156" t="s">
        <v>383</v>
      </c>
      <c r="Y1017" s="147"/>
      <c r="Z1017" s="147"/>
      <c r="AA1017" s="147"/>
      <c r="AB1017" s="147"/>
      <c r="AC1017" s="147"/>
      <c r="AD1017" s="147"/>
      <c r="AE1017" s="147"/>
      <c r="AF1017" s="147" t="s">
        <v>541</v>
      </c>
      <c r="AG1017" s="147"/>
      <c r="AH1017" s="147"/>
      <c r="AI1017" s="147"/>
      <c r="AJ1017" s="147"/>
      <c r="AK1017" s="147"/>
      <c r="AL1017" s="147"/>
      <c r="AM1017" s="147"/>
      <c r="AN1017" s="147"/>
      <c r="AO1017" s="147"/>
      <c r="AP1017" s="147"/>
      <c r="AQ1017" s="147"/>
      <c r="AR1017" s="147"/>
      <c r="AS1017" s="147"/>
      <c r="AT1017" s="147"/>
      <c r="AU1017" s="147"/>
      <c r="AV1017" s="147"/>
      <c r="AW1017" s="147"/>
      <c r="AX1017" s="147"/>
      <c r="AY1017" s="147"/>
      <c r="AZ1017" s="147"/>
      <c r="BA1017" s="147"/>
      <c r="BB1017" s="147"/>
      <c r="BC1017" s="147"/>
      <c r="BD1017" s="147"/>
      <c r="BE1017" s="147"/>
      <c r="BF1017" s="147"/>
      <c r="BG1017" s="147"/>
    </row>
    <row r="1018" spans="1:59" outlineLevel="1" x14ac:dyDescent="0.2">
      <c r="A1018" s="154"/>
      <c r="B1018" s="155"/>
      <c r="C1018" s="185" t="s">
        <v>1402</v>
      </c>
      <c r="D1018" s="158"/>
      <c r="E1018" s="159"/>
      <c r="F1018" s="156"/>
      <c r="G1018" s="156"/>
      <c r="H1018" s="156"/>
      <c r="I1018" s="156"/>
      <c r="J1018" s="156"/>
      <c r="K1018" s="156"/>
      <c r="L1018" s="156"/>
      <c r="M1018" s="156"/>
      <c r="N1018" s="156"/>
      <c r="O1018" s="156"/>
      <c r="P1018" s="156"/>
      <c r="Q1018" s="156"/>
      <c r="R1018" s="156"/>
      <c r="S1018" s="156"/>
      <c r="T1018" s="156"/>
      <c r="U1018" s="156"/>
      <c r="V1018" s="156"/>
      <c r="W1018" s="156"/>
      <c r="X1018" s="156"/>
      <c r="Y1018" s="147"/>
      <c r="Z1018" s="147"/>
      <c r="AA1018" s="147"/>
      <c r="AB1018" s="147"/>
      <c r="AC1018" s="147"/>
      <c r="AD1018" s="147"/>
      <c r="AE1018" s="147"/>
      <c r="AF1018" s="147" t="s">
        <v>386</v>
      </c>
      <c r="AG1018" s="147">
        <v>0</v>
      </c>
      <c r="AH1018" s="147"/>
      <c r="AI1018" s="147"/>
      <c r="AJ1018" s="147"/>
      <c r="AK1018" s="147"/>
      <c r="AL1018" s="147"/>
      <c r="AM1018" s="147"/>
      <c r="AN1018" s="147"/>
      <c r="AO1018" s="147"/>
      <c r="AP1018" s="147"/>
      <c r="AQ1018" s="147"/>
      <c r="AR1018" s="147"/>
      <c r="AS1018" s="147"/>
      <c r="AT1018" s="147"/>
      <c r="AU1018" s="147"/>
      <c r="AV1018" s="147"/>
      <c r="AW1018" s="147"/>
      <c r="AX1018" s="147"/>
      <c r="AY1018" s="147"/>
      <c r="AZ1018" s="147"/>
      <c r="BA1018" s="147"/>
      <c r="BB1018" s="147"/>
      <c r="BC1018" s="147"/>
      <c r="BD1018" s="147"/>
      <c r="BE1018" s="147"/>
      <c r="BF1018" s="147"/>
      <c r="BG1018" s="147"/>
    </row>
    <row r="1019" spans="1:59" outlineLevel="1" x14ac:dyDescent="0.2">
      <c r="A1019" s="154"/>
      <c r="B1019" s="155"/>
      <c r="C1019" s="185" t="s">
        <v>1403</v>
      </c>
      <c r="D1019" s="158"/>
      <c r="E1019" s="159"/>
      <c r="F1019" s="156"/>
      <c r="G1019" s="156"/>
      <c r="H1019" s="156"/>
      <c r="I1019" s="156"/>
      <c r="J1019" s="156"/>
      <c r="K1019" s="156"/>
      <c r="L1019" s="156"/>
      <c r="M1019" s="156"/>
      <c r="N1019" s="156"/>
      <c r="O1019" s="156"/>
      <c r="P1019" s="156"/>
      <c r="Q1019" s="156"/>
      <c r="R1019" s="156"/>
      <c r="S1019" s="156"/>
      <c r="T1019" s="156"/>
      <c r="U1019" s="156"/>
      <c r="V1019" s="156"/>
      <c r="W1019" s="156"/>
      <c r="X1019" s="156"/>
      <c r="Y1019" s="147"/>
      <c r="Z1019" s="147"/>
      <c r="AA1019" s="147"/>
      <c r="AB1019" s="147"/>
      <c r="AC1019" s="147"/>
      <c r="AD1019" s="147"/>
      <c r="AE1019" s="147"/>
      <c r="AF1019" s="147" t="s">
        <v>386</v>
      </c>
      <c r="AG1019" s="147">
        <v>0</v>
      </c>
      <c r="AH1019" s="147"/>
      <c r="AI1019" s="147"/>
      <c r="AJ1019" s="147"/>
      <c r="AK1019" s="147"/>
      <c r="AL1019" s="147"/>
      <c r="AM1019" s="147"/>
      <c r="AN1019" s="147"/>
      <c r="AO1019" s="147"/>
      <c r="AP1019" s="147"/>
      <c r="AQ1019" s="147"/>
      <c r="AR1019" s="147"/>
      <c r="AS1019" s="147"/>
      <c r="AT1019" s="147"/>
      <c r="AU1019" s="147"/>
      <c r="AV1019" s="147"/>
      <c r="AW1019" s="147"/>
      <c r="AX1019" s="147"/>
      <c r="AY1019" s="147"/>
      <c r="AZ1019" s="147"/>
      <c r="BA1019" s="147"/>
      <c r="BB1019" s="147"/>
      <c r="BC1019" s="147"/>
      <c r="BD1019" s="147"/>
      <c r="BE1019" s="147"/>
      <c r="BF1019" s="147"/>
      <c r="BG1019" s="147"/>
    </row>
    <row r="1020" spans="1:59" outlineLevel="1" x14ac:dyDescent="0.2">
      <c r="A1020" s="154"/>
      <c r="B1020" s="155"/>
      <c r="C1020" s="185" t="s">
        <v>1404</v>
      </c>
      <c r="D1020" s="158"/>
      <c r="E1020" s="159"/>
      <c r="F1020" s="156"/>
      <c r="G1020" s="156"/>
      <c r="H1020" s="156"/>
      <c r="I1020" s="156"/>
      <c r="J1020" s="156"/>
      <c r="K1020" s="156"/>
      <c r="L1020" s="156"/>
      <c r="M1020" s="156"/>
      <c r="N1020" s="156"/>
      <c r="O1020" s="156"/>
      <c r="P1020" s="156"/>
      <c r="Q1020" s="156"/>
      <c r="R1020" s="156"/>
      <c r="S1020" s="156"/>
      <c r="T1020" s="156"/>
      <c r="U1020" s="156"/>
      <c r="V1020" s="156"/>
      <c r="W1020" s="156"/>
      <c r="X1020" s="156"/>
      <c r="Y1020" s="147"/>
      <c r="Z1020" s="147"/>
      <c r="AA1020" s="147"/>
      <c r="AB1020" s="147"/>
      <c r="AC1020" s="147"/>
      <c r="AD1020" s="147"/>
      <c r="AE1020" s="147"/>
      <c r="AF1020" s="147" t="s">
        <v>386</v>
      </c>
      <c r="AG1020" s="147">
        <v>0</v>
      </c>
      <c r="AH1020" s="147"/>
      <c r="AI1020" s="147"/>
      <c r="AJ1020" s="147"/>
      <c r="AK1020" s="147"/>
      <c r="AL1020" s="147"/>
      <c r="AM1020" s="147"/>
      <c r="AN1020" s="147"/>
      <c r="AO1020" s="147"/>
      <c r="AP1020" s="147"/>
      <c r="AQ1020" s="147"/>
      <c r="AR1020" s="147"/>
      <c r="AS1020" s="147"/>
      <c r="AT1020" s="147"/>
      <c r="AU1020" s="147"/>
      <c r="AV1020" s="147"/>
      <c r="AW1020" s="147"/>
      <c r="AX1020" s="147"/>
      <c r="AY1020" s="147"/>
      <c r="AZ1020" s="147"/>
      <c r="BA1020" s="147"/>
      <c r="BB1020" s="147"/>
      <c r="BC1020" s="147"/>
      <c r="BD1020" s="147"/>
      <c r="BE1020" s="147"/>
      <c r="BF1020" s="147"/>
      <c r="BG1020" s="147"/>
    </row>
    <row r="1021" spans="1:59" outlineLevel="1" x14ac:dyDescent="0.2">
      <c r="A1021" s="154"/>
      <c r="B1021" s="155"/>
      <c r="C1021" s="185" t="s">
        <v>1405</v>
      </c>
      <c r="D1021" s="158"/>
      <c r="E1021" s="159"/>
      <c r="F1021" s="156"/>
      <c r="G1021" s="156"/>
      <c r="H1021" s="156"/>
      <c r="I1021" s="156"/>
      <c r="J1021" s="156"/>
      <c r="K1021" s="156"/>
      <c r="L1021" s="156"/>
      <c r="M1021" s="156"/>
      <c r="N1021" s="156"/>
      <c r="O1021" s="156"/>
      <c r="P1021" s="156"/>
      <c r="Q1021" s="156"/>
      <c r="R1021" s="156"/>
      <c r="S1021" s="156"/>
      <c r="T1021" s="156"/>
      <c r="U1021" s="156"/>
      <c r="V1021" s="156"/>
      <c r="W1021" s="156"/>
      <c r="X1021" s="156"/>
      <c r="Y1021" s="147"/>
      <c r="Z1021" s="147"/>
      <c r="AA1021" s="147"/>
      <c r="AB1021" s="147"/>
      <c r="AC1021" s="147"/>
      <c r="AD1021" s="147"/>
      <c r="AE1021" s="147"/>
      <c r="AF1021" s="147" t="s">
        <v>386</v>
      </c>
      <c r="AG1021" s="147">
        <v>0</v>
      </c>
      <c r="AH1021" s="147"/>
      <c r="AI1021" s="147"/>
      <c r="AJ1021" s="147"/>
      <c r="AK1021" s="147"/>
      <c r="AL1021" s="147"/>
      <c r="AM1021" s="147"/>
      <c r="AN1021" s="147"/>
      <c r="AO1021" s="147"/>
      <c r="AP1021" s="147"/>
      <c r="AQ1021" s="147"/>
      <c r="AR1021" s="147"/>
      <c r="AS1021" s="147"/>
      <c r="AT1021" s="147"/>
      <c r="AU1021" s="147"/>
      <c r="AV1021" s="147"/>
      <c r="AW1021" s="147"/>
      <c r="AX1021" s="147"/>
      <c r="AY1021" s="147"/>
      <c r="AZ1021" s="147"/>
      <c r="BA1021" s="147"/>
      <c r="BB1021" s="147"/>
      <c r="BC1021" s="147"/>
      <c r="BD1021" s="147"/>
      <c r="BE1021" s="147"/>
      <c r="BF1021" s="147"/>
      <c r="BG1021" s="147"/>
    </row>
    <row r="1022" spans="1:59" outlineLevel="1" x14ac:dyDescent="0.2">
      <c r="A1022" s="154"/>
      <c r="B1022" s="155"/>
      <c r="C1022" s="185" t="s">
        <v>1406</v>
      </c>
      <c r="D1022" s="158"/>
      <c r="E1022" s="159"/>
      <c r="F1022" s="156"/>
      <c r="G1022" s="156"/>
      <c r="H1022" s="156"/>
      <c r="I1022" s="156"/>
      <c r="J1022" s="156"/>
      <c r="K1022" s="156"/>
      <c r="L1022" s="156"/>
      <c r="M1022" s="156"/>
      <c r="N1022" s="156"/>
      <c r="O1022" s="156"/>
      <c r="P1022" s="156"/>
      <c r="Q1022" s="156"/>
      <c r="R1022" s="156"/>
      <c r="S1022" s="156"/>
      <c r="T1022" s="156"/>
      <c r="U1022" s="156"/>
      <c r="V1022" s="156"/>
      <c r="W1022" s="156"/>
      <c r="X1022" s="156"/>
      <c r="Y1022" s="147"/>
      <c r="Z1022" s="147"/>
      <c r="AA1022" s="147"/>
      <c r="AB1022" s="147"/>
      <c r="AC1022" s="147"/>
      <c r="AD1022" s="147"/>
      <c r="AE1022" s="147"/>
      <c r="AF1022" s="147" t="s">
        <v>386</v>
      </c>
      <c r="AG1022" s="147">
        <v>0</v>
      </c>
      <c r="AH1022" s="147"/>
      <c r="AI1022" s="147"/>
      <c r="AJ1022" s="147"/>
      <c r="AK1022" s="147"/>
      <c r="AL1022" s="147"/>
      <c r="AM1022" s="147"/>
      <c r="AN1022" s="147"/>
      <c r="AO1022" s="147"/>
      <c r="AP1022" s="147"/>
      <c r="AQ1022" s="147"/>
      <c r="AR1022" s="147"/>
      <c r="AS1022" s="147"/>
      <c r="AT1022" s="147"/>
      <c r="AU1022" s="147"/>
      <c r="AV1022" s="147"/>
      <c r="AW1022" s="147"/>
      <c r="AX1022" s="147"/>
      <c r="AY1022" s="147"/>
      <c r="AZ1022" s="147"/>
      <c r="BA1022" s="147"/>
      <c r="BB1022" s="147"/>
      <c r="BC1022" s="147"/>
      <c r="BD1022" s="147"/>
      <c r="BE1022" s="147"/>
      <c r="BF1022" s="147"/>
      <c r="BG1022" s="147"/>
    </row>
    <row r="1023" spans="1:59" outlineLevel="1" x14ac:dyDescent="0.2">
      <c r="A1023" s="154"/>
      <c r="B1023" s="155"/>
      <c r="C1023" s="185" t="s">
        <v>1407</v>
      </c>
      <c r="D1023" s="158"/>
      <c r="E1023" s="159"/>
      <c r="F1023" s="156"/>
      <c r="G1023" s="156"/>
      <c r="H1023" s="156"/>
      <c r="I1023" s="156"/>
      <c r="J1023" s="156"/>
      <c r="K1023" s="156"/>
      <c r="L1023" s="156"/>
      <c r="M1023" s="156"/>
      <c r="N1023" s="156"/>
      <c r="O1023" s="156"/>
      <c r="P1023" s="156"/>
      <c r="Q1023" s="156"/>
      <c r="R1023" s="156"/>
      <c r="S1023" s="156"/>
      <c r="T1023" s="156"/>
      <c r="U1023" s="156"/>
      <c r="V1023" s="156"/>
      <c r="W1023" s="156"/>
      <c r="X1023" s="156"/>
      <c r="Y1023" s="147"/>
      <c r="Z1023" s="147"/>
      <c r="AA1023" s="147"/>
      <c r="AB1023" s="147"/>
      <c r="AC1023" s="147"/>
      <c r="AD1023" s="147"/>
      <c r="AE1023" s="147"/>
      <c r="AF1023" s="147" t="s">
        <v>386</v>
      </c>
      <c r="AG1023" s="147">
        <v>0</v>
      </c>
      <c r="AH1023" s="147"/>
      <c r="AI1023" s="147"/>
      <c r="AJ1023" s="147"/>
      <c r="AK1023" s="147"/>
      <c r="AL1023" s="147"/>
      <c r="AM1023" s="147"/>
      <c r="AN1023" s="147"/>
      <c r="AO1023" s="147"/>
      <c r="AP1023" s="147"/>
      <c r="AQ1023" s="147"/>
      <c r="AR1023" s="147"/>
      <c r="AS1023" s="147"/>
      <c r="AT1023" s="147"/>
      <c r="AU1023" s="147"/>
      <c r="AV1023" s="147"/>
      <c r="AW1023" s="147"/>
      <c r="AX1023" s="147"/>
      <c r="AY1023" s="147"/>
      <c r="AZ1023" s="147"/>
      <c r="BA1023" s="147"/>
      <c r="BB1023" s="147"/>
      <c r="BC1023" s="147"/>
      <c r="BD1023" s="147"/>
      <c r="BE1023" s="147"/>
      <c r="BF1023" s="147"/>
      <c r="BG1023" s="147"/>
    </row>
    <row r="1024" spans="1:59" outlineLevel="1" x14ac:dyDescent="0.2">
      <c r="A1024" s="154"/>
      <c r="B1024" s="155"/>
      <c r="C1024" s="185" t="s">
        <v>1408</v>
      </c>
      <c r="D1024" s="158"/>
      <c r="E1024" s="159"/>
      <c r="F1024" s="156"/>
      <c r="G1024" s="156"/>
      <c r="H1024" s="156"/>
      <c r="I1024" s="156"/>
      <c r="J1024" s="156"/>
      <c r="K1024" s="156"/>
      <c r="L1024" s="156"/>
      <c r="M1024" s="156"/>
      <c r="N1024" s="156"/>
      <c r="O1024" s="156"/>
      <c r="P1024" s="156"/>
      <c r="Q1024" s="156"/>
      <c r="R1024" s="156"/>
      <c r="S1024" s="156"/>
      <c r="T1024" s="156"/>
      <c r="U1024" s="156"/>
      <c r="V1024" s="156"/>
      <c r="W1024" s="156"/>
      <c r="X1024" s="156"/>
      <c r="Y1024" s="147"/>
      <c r="Z1024" s="147"/>
      <c r="AA1024" s="147"/>
      <c r="AB1024" s="147"/>
      <c r="AC1024" s="147"/>
      <c r="AD1024" s="147"/>
      <c r="AE1024" s="147"/>
      <c r="AF1024" s="147" t="s">
        <v>386</v>
      </c>
      <c r="AG1024" s="147">
        <v>0</v>
      </c>
      <c r="AH1024" s="147"/>
      <c r="AI1024" s="147"/>
      <c r="AJ1024" s="147"/>
      <c r="AK1024" s="147"/>
      <c r="AL1024" s="147"/>
      <c r="AM1024" s="147"/>
      <c r="AN1024" s="147"/>
      <c r="AO1024" s="147"/>
      <c r="AP1024" s="147"/>
      <c r="AQ1024" s="147"/>
      <c r="AR1024" s="147"/>
      <c r="AS1024" s="147"/>
      <c r="AT1024" s="147"/>
      <c r="AU1024" s="147"/>
      <c r="AV1024" s="147"/>
      <c r="AW1024" s="147"/>
      <c r="AX1024" s="147"/>
      <c r="AY1024" s="147"/>
      <c r="AZ1024" s="147"/>
      <c r="BA1024" s="147"/>
      <c r="BB1024" s="147"/>
      <c r="BC1024" s="147"/>
      <c r="BD1024" s="147"/>
      <c r="BE1024" s="147"/>
      <c r="BF1024" s="147"/>
      <c r="BG1024" s="147"/>
    </row>
    <row r="1025" spans="1:59" outlineLevel="1" x14ac:dyDescent="0.2">
      <c r="A1025" s="154"/>
      <c r="B1025" s="155"/>
      <c r="C1025" s="185" t="s">
        <v>1409</v>
      </c>
      <c r="D1025" s="158"/>
      <c r="E1025" s="159"/>
      <c r="F1025" s="156"/>
      <c r="G1025" s="156"/>
      <c r="H1025" s="156"/>
      <c r="I1025" s="156"/>
      <c r="J1025" s="156"/>
      <c r="K1025" s="156"/>
      <c r="L1025" s="156"/>
      <c r="M1025" s="156"/>
      <c r="N1025" s="156"/>
      <c r="O1025" s="156"/>
      <c r="P1025" s="156"/>
      <c r="Q1025" s="156"/>
      <c r="R1025" s="156"/>
      <c r="S1025" s="156"/>
      <c r="T1025" s="156"/>
      <c r="U1025" s="156"/>
      <c r="V1025" s="156"/>
      <c r="W1025" s="156"/>
      <c r="X1025" s="156"/>
      <c r="Y1025" s="147"/>
      <c r="Z1025" s="147"/>
      <c r="AA1025" s="147"/>
      <c r="AB1025" s="147"/>
      <c r="AC1025" s="147"/>
      <c r="AD1025" s="147"/>
      <c r="AE1025" s="147"/>
      <c r="AF1025" s="147" t="s">
        <v>386</v>
      </c>
      <c r="AG1025" s="147">
        <v>0</v>
      </c>
      <c r="AH1025" s="147"/>
      <c r="AI1025" s="147"/>
      <c r="AJ1025" s="147"/>
      <c r="AK1025" s="147"/>
      <c r="AL1025" s="147"/>
      <c r="AM1025" s="147"/>
      <c r="AN1025" s="147"/>
      <c r="AO1025" s="147"/>
      <c r="AP1025" s="147"/>
      <c r="AQ1025" s="147"/>
      <c r="AR1025" s="147"/>
      <c r="AS1025" s="147"/>
      <c r="AT1025" s="147"/>
      <c r="AU1025" s="147"/>
      <c r="AV1025" s="147"/>
      <c r="AW1025" s="147"/>
      <c r="AX1025" s="147"/>
      <c r="AY1025" s="147"/>
      <c r="AZ1025" s="147"/>
      <c r="BA1025" s="147"/>
      <c r="BB1025" s="147"/>
      <c r="BC1025" s="147"/>
      <c r="BD1025" s="147"/>
      <c r="BE1025" s="147"/>
      <c r="BF1025" s="147"/>
      <c r="BG1025" s="147"/>
    </row>
    <row r="1026" spans="1:59" outlineLevel="1" x14ac:dyDescent="0.2">
      <c r="A1026" s="154"/>
      <c r="B1026" s="155"/>
      <c r="C1026" s="185" t="s">
        <v>1410</v>
      </c>
      <c r="D1026" s="158"/>
      <c r="E1026" s="159"/>
      <c r="F1026" s="156"/>
      <c r="G1026" s="156"/>
      <c r="H1026" s="156"/>
      <c r="I1026" s="156"/>
      <c r="J1026" s="156"/>
      <c r="K1026" s="156"/>
      <c r="L1026" s="156"/>
      <c r="M1026" s="156"/>
      <c r="N1026" s="156"/>
      <c r="O1026" s="156"/>
      <c r="P1026" s="156"/>
      <c r="Q1026" s="156"/>
      <c r="R1026" s="156"/>
      <c r="S1026" s="156"/>
      <c r="T1026" s="156"/>
      <c r="U1026" s="156"/>
      <c r="V1026" s="156"/>
      <c r="W1026" s="156"/>
      <c r="X1026" s="156"/>
      <c r="Y1026" s="147"/>
      <c r="Z1026" s="147"/>
      <c r="AA1026" s="147"/>
      <c r="AB1026" s="147"/>
      <c r="AC1026" s="147"/>
      <c r="AD1026" s="147"/>
      <c r="AE1026" s="147"/>
      <c r="AF1026" s="147" t="s">
        <v>386</v>
      </c>
      <c r="AG1026" s="147">
        <v>0</v>
      </c>
      <c r="AH1026" s="147"/>
      <c r="AI1026" s="147"/>
      <c r="AJ1026" s="147"/>
      <c r="AK1026" s="147"/>
      <c r="AL1026" s="147"/>
      <c r="AM1026" s="147"/>
      <c r="AN1026" s="147"/>
      <c r="AO1026" s="147"/>
      <c r="AP1026" s="147"/>
      <c r="AQ1026" s="147"/>
      <c r="AR1026" s="147"/>
      <c r="AS1026" s="147"/>
      <c r="AT1026" s="147"/>
      <c r="AU1026" s="147"/>
      <c r="AV1026" s="147"/>
      <c r="AW1026" s="147"/>
      <c r="AX1026" s="147"/>
      <c r="AY1026" s="147"/>
      <c r="AZ1026" s="147"/>
      <c r="BA1026" s="147"/>
      <c r="BB1026" s="147"/>
      <c r="BC1026" s="147"/>
      <c r="BD1026" s="147"/>
      <c r="BE1026" s="147"/>
      <c r="BF1026" s="147"/>
      <c r="BG1026" s="147"/>
    </row>
    <row r="1027" spans="1:59" outlineLevel="1" x14ac:dyDescent="0.2">
      <c r="A1027" s="154"/>
      <c r="B1027" s="155"/>
      <c r="C1027" s="185" t="s">
        <v>1411</v>
      </c>
      <c r="D1027" s="158"/>
      <c r="E1027" s="159"/>
      <c r="F1027" s="156"/>
      <c r="G1027" s="156"/>
      <c r="H1027" s="156"/>
      <c r="I1027" s="156"/>
      <c r="J1027" s="156"/>
      <c r="K1027" s="156"/>
      <c r="L1027" s="156"/>
      <c r="M1027" s="156"/>
      <c r="N1027" s="156"/>
      <c r="O1027" s="156"/>
      <c r="P1027" s="156"/>
      <c r="Q1027" s="156"/>
      <c r="R1027" s="156"/>
      <c r="S1027" s="156"/>
      <c r="T1027" s="156"/>
      <c r="U1027" s="156"/>
      <c r="V1027" s="156"/>
      <c r="W1027" s="156"/>
      <c r="X1027" s="156"/>
      <c r="Y1027" s="147"/>
      <c r="Z1027" s="147"/>
      <c r="AA1027" s="147"/>
      <c r="AB1027" s="147"/>
      <c r="AC1027" s="147"/>
      <c r="AD1027" s="147"/>
      <c r="AE1027" s="147"/>
      <c r="AF1027" s="147" t="s">
        <v>386</v>
      </c>
      <c r="AG1027" s="147">
        <v>0</v>
      </c>
      <c r="AH1027" s="147"/>
      <c r="AI1027" s="147"/>
      <c r="AJ1027" s="147"/>
      <c r="AK1027" s="147"/>
      <c r="AL1027" s="147"/>
      <c r="AM1027" s="147"/>
      <c r="AN1027" s="147"/>
      <c r="AO1027" s="147"/>
      <c r="AP1027" s="147"/>
      <c r="AQ1027" s="147"/>
      <c r="AR1027" s="147"/>
      <c r="AS1027" s="147"/>
      <c r="AT1027" s="147"/>
      <c r="AU1027" s="147"/>
      <c r="AV1027" s="147"/>
      <c r="AW1027" s="147"/>
      <c r="AX1027" s="147"/>
      <c r="AY1027" s="147"/>
      <c r="AZ1027" s="147"/>
      <c r="BA1027" s="147"/>
      <c r="BB1027" s="147"/>
      <c r="BC1027" s="147"/>
      <c r="BD1027" s="147"/>
      <c r="BE1027" s="147"/>
      <c r="BF1027" s="147"/>
      <c r="BG1027" s="147"/>
    </row>
    <row r="1028" spans="1:59" outlineLevel="1" x14ac:dyDescent="0.2">
      <c r="A1028" s="154"/>
      <c r="B1028" s="155"/>
      <c r="C1028" s="185" t="s">
        <v>1412</v>
      </c>
      <c r="D1028" s="158"/>
      <c r="E1028" s="159"/>
      <c r="F1028" s="156"/>
      <c r="G1028" s="156"/>
      <c r="H1028" s="156"/>
      <c r="I1028" s="156"/>
      <c r="J1028" s="156"/>
      <c r="K1028" s="156"/>
      <c r="L1028" s="156"/>
      <c r="M1028" s="156"/>
      <c r="N1028" s="156"/>
      <c r="O1028" s="156"/>
      <c r="P1028" s="156"/>
      <c r="Q1028" s="156"/>
      <c r="R1028" s="156"/>
      <c r="S1028" s="156"/>
      <c r="T1028" s="156"/>
      <c r="U1028" s="156"/>
      <c r="V1028" s="156"/>
      <c r="W1028" s="156"/>
      <c r="X1028" s="156"/>
      <c r="Y1028" s="147"/>
      <c r="Z1028" s="147"/>
      <c r="AA1028" s="147"/>
      <c r="AB1028" s="147"/>
      <c r="AC1028" s="147"/>
      <c r="AD1028" s="147"/>
      <c r="AE1028" s="147"/>
      <c r="AF1028" s="147" t="s">
        <v>386</v>
      </c>
      <c r="AG1028" s="147">
        <v>0</v>
      </c>
      <c r="AH1028" s="147"/>
      <c r="AI1028" s="147"/>
      <c r="AJ1028" s="147"/>
      <c r="AK1028" s="147"/>
      <c r="AL1028" s="147"/>
      <c r="AM1028" s="147"/>
      <c r="AN1028" s="147"/>
      <c r="AO1028" s="147"/>
      <c r="AP1028" s="147"/>
      <c r="AQ1028" s="147"/>
      <c r="AR1028" s="147"/>
      <c r="AS1028" s="147"/>
      <c r="AT1028" s="147"/>
      <c r="AU1028" s="147"/>
      <c r="AV1028" s="147"/>
      <c r="AW1028" s="147"/>
      <c r="AX1028" s="147"/>
      <c r="AY1028" s="147"/>
      <c r="AZ1028" s="147"/>
      <c r="BA1028" s="147"/>
      <c r="BB1028" s="147"/>
      <c r="BC1028" s="147"/>
      <c r="BD1028" s="147"/>
      <c r="BE1028" s="147"/>
      <c r="BF1028" s="147"/>
      <c r="BG1028" s="147"/>
    </row>
    <row r="1029" spans="1:59" outlineLevel="1" x14ac:dyDescent="0.2">
      <c r="A1029" s="154"/>
      <c r="B1029" s="155"/>
      <c r="C1029" s="185" t="s">
        <v>1413</v>
      </c>
      <c r="D1029" s="158"/>
      <c r="E1029" s="159"/>
      <c r="F1029" s="156"/>
      <c r="G1029" s="156"/>
      <c r="H1029" s="156"/>
      <c r="I1029" s="156"/>
      <c r="J1029" s="156"/>
      <c r="K1029" s="156"/>
      <c r="L1029" s="156"/>
      <c r="M1029" s="156"/>
      <c r="N1029" s="156"/>
      <c r="O1029" s="156"/>
      <c r="P1029" s="156"/>
      <c r="Q1029" s="156"/>
      <c r="R1029" s="156"/>
      <c r="S1029" s="156"/>
      <c r="T1029" s="156"/>
      <c r="U1029" s="156"/>
      <c r="V1029" s="156"/>
      <c r="W1029" s="156"/>
      <c r="X1029" s="156"/>
      <c r="Y1029" s="147"/>
      <c r="Z1029" s="147"/>
      <c r="AA1029" s="147"/>
      <c r="AB1029" s="147"/>
      <c r="AC1029" s="147"/>
      <c r="AD1029" s="147"/>
      <c r="AE1029" s="147"/>
      <c r="AF1029" s="147" t="s">
        <v>386</v>
      </c>
      <c r="AG1029" s="147">
        <v>0</v>
      </c>
      <c r="AH1029" s="147"/>
      <c r="AI1029" s="147"/>
      <c r="AJ1029" s="147"/>
      <c r="AK1029" s="147"/>
      <c r="AL1029" s="147"/>
      <c r="AM1029" s="147"/>
      <c r="AN1029" s="147"/>
      <c r="AO1029" s="147"/>
      <c r="AP1029" s="147"/>
      <c r="AQ1029" s="147"/>
      <c r="AR1029" s="147"/>
      <c r="AS1029" s="147"/>
      <c r="AT1029" s="147"/>
      <c r="AU1029" s="147"/>
      <c r="AV1029" s="147"/>
      <c r="AW1029" s="147"/>
      <c r="AX1029" s="147"/>
      <c r="AY1029" s="147"/>
      <c r="AZ1029" s="147"/>
      <c r="BA1029" s="147"/>
      <c r="BB1029" s="147"/>
      <c r="BC1029" s="147"/>
      <c r="BD1029" s="147"/>
      <c r="BE1029" s="147"/>
      <c r="BF1029" s="147"/>
      <c r="BG1029" s="147"/>
    </row>
    <row r="1030" spans="1:59" outlineLevel="1" x14ac:dyDescent="0.2">
      <c r="A1030" s="154"/>
      <c r="B1030" s="155"/>
      <c r="C1030" s="185" t="s">
        <v>1414</v>
      </c>
      <c r="D1030" s="158"/>
      <c r="E1030" s="159"/>
      <c r="F1030" s="156"/>
      <c r="G1030" s="156"/>
      <c r="H1030" s="156"/>
      <c r="I1030" s="156"/>
      <c r="J1030" s="156"/>
      <c r="K1030" s="156"/>
      <c r="L1030" s="156"/>
      <c r="M1030" s="156"/>
      <c r="N1030" s="156"/>
      <c r="O1030" s="156"/>
      <c r="P1030" s="156"/>
      <c r="Q1030" s="156"/>
      <c r="R1030" s="156"/>
      <c r="S1030" s="156"/>
      <c r="T1030" s="156"/>
      <c r="U1030" s="156"/>
      <c r="V1030" s="156"/>
      <c r="W1030" s="156"/>
      <c r="X1030" s="156"/>
      <c r="Y1030" s="147"/>
      <c r="Z1030" s="147"/>
      <c r="AA1030" s="147"/>
      <c r="AB1030" s="147"/>
      <c r="AC1030" s="147"/>
      <c r="AD1030" s="147"/>
      <c r="AE1030" s="147"/>
      <c r="AF1030" s="147" t="s">
        <v>386</v>
      </c>
      <c r="AG1030" s="147">
        <v>0</v>
      </c>
      <c r="AH1030" s="147"/>
      <c r="AI1030" s="147"/>
      <c r="AJ1030" s="147"/>
      <c r="AK1030" s="147"/>
      <c r="AL1030" s="147"/>
      <c r="AM1030" s="147"/>
      <c r="AN1030" s="147"/>
      <c r="AO1030" s="147"/>
      <c r="AP1030" s="147"/>
      <c r="AQ1030" s="147"/>
      <c r="AR1030" s="147"/>
      <c r="AS1030" s="147"/>
      <c r="AT1030" s="147"/>
      <c r="AU1030" s="147"/>
      <c r="AV1030" s="147"/>
      <c r="AW1030" s="147"/>
      <c r="AX1030" s="147"/>
      <c r="AY1030" s="147"/>
      <c r="AZ1030" s="147"/>
      <c r="BA1030" s="147"/>
      <c r="BB1030" s="147"/>
      <c r="BC1030" s="147"/>
      <c r="BD1030" s="147"/>
      <c r="BE1030" s="147"/>
      <c r="BF1030" s="147"/>
      <c r="BG1030" s="147"/>
    </row>
    <row r="1031" spans="1:59" outlineLevel="1" x14ac:dyDescent="0.2">
      <c r="A1031" s="154"/>
      <c r="B1031" s="155"/>
      <c r="C1031" s="185" t="s">
        <v>1415</v>
      </c>
      <c r="D1031" s="158"/>
      <c r="E1031" s="159"/>
      <c r="F1031" s="156"/>
      <c r="G1031" s="156"/>
      <c r="H1031" s="156"/>
      <c r="I1031" s="156"/>
      <c r="J1031" s="156"/>
      <c r="K1031" s="156"/>
      <c r="L1031" s="156"/>
      <c r="M1031" s="156"/>
      <c r="N1031" s="156"/>
      <c r="O1031" s="156"/>
      <c r="P1031" s="156"/>
      <c r="Q1031" s="156"/>
      <c r="R1031" s="156"/>
      <c r="S1031" s="156"/>
      <c r="T1031" s="156"/>
      <c r="U1031" s="156"/>
      <c r="V1031" s="156"/>
      <c r="W1031" s="156"/>
      <c r="X1031" s="156"/>
      <c r="Y1031" s="147"/>
      <c r="Z1031" s="147"/>
      <c r="AA1031" s="147"/>
      <c r="AB1031" s="147"/>
      <c r="AC1031" s="147"/>
      <c r="AD1031" s="147"/>
      <c r="AE1031" s="147"/>
      <c r="AF1031" s="147" t="s">
        <v>386</v>
      </c>
      <c r="AG1031" s="147">
        <v>0</v>
      </c>
      <c r="AH1031" s="147"/>
      <c r="AI1031" s="147"/>
      <c r="AJ1031" s="147"/>
      <c r="AK1031" s="147"/>
      <c r="AL1031" s="147"/>
      <c r="AM1031" s="147"/>
      <c r="AN1031" s="147"/>
      <c r="AO1031" s="147"/>
      <c r="AP1031" s="147"/>
      <c r="AQ1031" s="147"/>
      <c r="AR1031" s="147"/>
      <c r="AS1031" s="147"/>
      <c r="AT1031" s="147"/>
      <c r="AU1031" s="147"/>
      <c r="AV1031" s="147"/>
      <c r="AW1031" s="147"/>
      <c r="AX1031" s="147"/>
      <c r="AY1031" s="147"/>
      <c r="AZ1031" s="147"/>
      <c r="BA1031" s="147"/>
      <c r="BB1031" s="147"/>
      <c r="BC1031" s="147"/>
      <c r="BD1031" s="147"/>
      <c r="BE1031" s="147"/>
      <c r="BF1031" s="147"/>
      <c r="BG1031" s="147"/>
    </row>
    <row r="1032" spans="1:59" outlineLevel="1" x14ac:dyDescent="0.2">
      <c r="A1032" s="154"/>
      <c r="B1032" s="155"/>
      <c r="C1032" s="185" t="s">
        <v>1416</v>
      </c>
      <c r="D1032" s="158"/>
      <c r="E1032" s="159">
        <v>145.80000000000001</v>
      </c>
      <c r="F1032" s="156"/>
      <c r="G1032" s="156"/>
      <c r="H1032" s="156"/>
      <c r="I1032" s="156"/>
      <c r="J1032" s="156"/>
      <c r="K1032" s="156"/>
      <c r="L1032" s="156"/>
      <c r="M1032" s="156"/>
      <c r="N1032" s="156"/>
      <c r="O1032" s="156"/>
      <c r="P1032" s="156"/>
      <c r="Q1032" s="156"/>
      <c r="R1032" s="156"/>
      <c r="S1032" s="156"/>
      <c r="T1032" s="156"/>
      <c r="U1032" s="156"/>
      <c r="V1032" s="156"/>
      <c r="W1032" s="156"/>
      <c r="X1032" s="156"/>
      <c r="Y1032" s="147"/>
      <c r="Z1032" s="147"/>
      <c r="AA1032" s="147"/>
      <c r="AB1032" s="147"/>
      <c r="AC1032" s="147"/>
      <c r="AD1032" s="147"/>
      <c r="AE1032" s="147"/>
      <c r="AF1032" s="147" t="s">
        <v>386</v>
      </c>
      <c r="AG1032" s="147">
        <v>0</v>
      </c>
      <c r="AH1032" s="147"/>
      <c r="AI1032" s="147"/>
      <c r="AJ1032" s="147"/>
      <c r="AK1032" s="147"/>
      <c r="AL1032" s="147"/>
      <c r="AM1032" s="147"/>
      <c r="AN1032" s="147"/>
      <c r="AO1032" s="147"/>
      <c r="AP1032" s="147"/>
      <c r="AQ1032" s="147"/>
      <c r="AR1032" s="147"/>
      <c r="AS1032" s="147"/>
      <c r="AT1032" s="147"/>
      <c r="AU1032" s="147"/>
      <c r="AV1032" s="147"/>
      <c r="AW1032" s="147"/>
      <c r="AX1032" s="147"/>
      <c r="AY1032" s="147"/>
      <c r="AZ1032" s="147"/>
      <c r="BA1032" s="147"/>
      <c r="BB1032" s="147"/>
      <c r="BC1032" s="147"/>
      <c r="BD1032" s="147"/>
      <c r="BE1032" s="147"/>
      <c r="BF1032" s="147"/>
      <c r="BG1032" s="147"/>
    </row>
    <row r="1033" spans="1:59" ht="22.5" outlineLevel="1" x14ac:dyDescent="0.2">
      <c r="A1033" s="170">
        <v>209</v>
      </c>
      <c r="B1033" s="171" t="s">
        <v>1417</v>
      </c>
      <c r="C1033" s="184" t="s">
        <v>1418</v>
      </c>
      <c r="D1033" s="172" t="s">
        <v>397</v>
      </c>
      <c r="E1033" s="173">
        <v>3</v>
      </c>
      <c r="F1033" s="174"/>
      <c r="G1033" s="175">
        <f>ROUND(E1033*F1033,2)</f>
        <v>0</v>
      </c>
      <c r="H1033" s="157">
        <v>0</v>
      </c>
      <c r="I1033" s="156">
        <f>ROUND(E1033*H1033,2)</f>
        <v>0</v>
      </c>
      <c r="J1033" s="157">
        <v>573</v>
      </c>
      <c r="K1033" s="156">
        <f>ROUND(E1033*J1033,2)</f>
        <v>1719</v>
      </c>
      <c r="L1033" s="156">
        <v>15</v>
      </c>
      <c r="M1033" s="156">
        <f>G1033*(1+L1033/100)</f>
        <v>0</v>
      </c>
      <c r="N1033" s="156">
        <v>5.3499999999999997E-3</v>
      </c>
      <c r="O1033" s="156">
        <f>ROUND(E1033*N1033,2)</f>
        <v>0.02</v>
      </c>
      <c r="P1033" s="156">
        <v>0</v>
      </c>
      <c r="Q1033" s="156">
        <f>ROUND(E1033*P1033,2)</f>
        <v>0</v>
      </c>
      <c r="R1033" s="156"/>
      <c r="S1033" s="156" t="s">
        <v>398</v>
      </c>
      <c r="T1033" s="156" t="s">
        <v>399</v>
      </c>
      <c r="U1033" s="156">
        <v>0</v>
      </c>
      <c r="V1033" s="156">
        <f>ROUND(E1033*U1033,2)</f>
        <v>0</v>
      </c>
      <c r="W1033" s="156"/>
      <c r="X1033" s="156" t="s">
        <v>383</v>
      </c>
      <c r="Y1033" s="147"/>
      <c r="Z1033" s="147"/>
      <c r="AA1033" s="147"/>
      <c r="AB1033" s="147"/>
      <c r="AC1033" s="147"/>
      <c r="AD1033" s="147"/>
      <c r="AE1033" s="147"/>
      <c r="AF1033" s="147" t="s">
        <v>541</v>
      </c>
      <c r="AG1033" s="147"/>
      <c r="AH1033" s="147"/>
      <c r="AI1033" s="147"/>
      <c r="AJ1033" s="147"/>
      <c r="AK1033" s="147"/>
      <c r="AL1033" s="147"/>
      <c r="AM1033" s="147"/>
      <c r="AN1033" s="147"/>
      <c r="AO1033" s="147"/>
      <c r="AP1033" s="147"/>
      <c r="AQ1033" s="147"/>
      <c r="AR1033" s="147"/>
      <c r="AS1033" s="147"/>
      <c r="AT1033" s="147"/>
      <c r="AU1033" s="147"/>
      <c r="AV1033" s="147"/>
      <c r="AW1033" s="147"/>
      <c r="AX1033" s="147"/>
      <c r="AY1033" s="147"/>
      <c r="AZ1033" s="147"/>
      <c r="BA1033" s="147"/>
      <c r="BB1033" s="147"/>
      <c r="BC1033" s="147"/>
      <c r="BD1033" s="147"/>
      <c r="BE1033" s="147"/>
      <c r="BF1033" s="147"/>
      <c r="BG1033" s="147"/>
    </row>
    <row r="1034" spans="1:59" outlineLevel="1" x14ac:dyDescent="0.2">
      <c r="A1034" s="154"/>
      <c r="B1034" s="155"/>
      <c r="C1034" s="185" t="s">
        <v>1419</v>
      </c>
      <c r="D1034" s="158"/>
      <c r="E1034" s="159"/>
      <c r="F1034" s="156"/>
      <c r="G1034" s="156"/>
      <c r="H1034" s="156"/>
      <c r="I1034" s="156"/>
      <c r="J1034" s="156"/>
      <c r="K1034" s="156"/>
      <c r="L1034" s="156"/>
      <c r="M1034" s="156"/>
      <c r="N1034" s="156"/>
      <c r="O1034" s="156"/>
      <c r="P1034" s="156"/>
      <c r="Q1034" s="156"/>
      <c r="R1034" s="156"/>
      <c r="S1034" s="156"/>
      <c r="T1034" s="156"/>
      <c r="U1034" s="156"/>
      <c r="V1034" s="156"/>
      <c r="W1034" s="156"/>
      <c r="X1034" s="156"/>
      <c r="Y1034" s="147"/>
      <c r="Z1034" s="147"/>
      <c r="AA1034" s="147"/>
      <c r="AB1034" s="147"/>
      <c r="AC1034" s="147"/>
      <c r="AD1034" s="147"/>
      <c r="AE1034" s="147"/>
      <c r="AF1034" s="147" t="s">
        <v>386</v>
      </c>
      <c r="AG1034" s="147">
        <v>0</v>
      </c>
      <c r="AH1034" s="147"/>
      <c r="AI1034" s="147"/>
      <c r="AJ1034" s="147"/>
      <c r="AK1034" s="147"/>
      <c r="AL1034" s="147"/>
      <c r="AM1034" s="147"/>
      <c r="AN1034" s="147"/>
      <c r="AO1034" s="147"/>
      <c r="AP1034" s="147"/>
      <c r="AQ1034" s="147"/>
      <c r="AR1034" s="147"/>
      <c r="AS1034" s="147"/>
      <c r="AT1034" s="147"/>
      <c r="AU1034" s="147"/>
      <c r="AV1034" s="147"/>
      <c r="AW1034" s="147"/>
      <c r="AX1034" s="147"/>
      <c r="AY1034" s="147"/>
      <c r="AZ1034" s="147"/>
      <c r="BA1034" s="147"/>
      <c r="BB1034" s="147"/>
      <c r="BC1034" s="147"/>
      <c r="BD1034" s="147"/>
      <c r="BE1034" s="147"/>
      <c r="BF1034" s="147"/>
      <c r="BG1034" s="147"/>
    </row>
    <row r="1035" spans="1:59" outlineLevel="1" x14ac:dyDescent="0.2">
      <c r="A1035" s="154"/>
      <c r="B1035" s="155"/>
      <c r="C1035" s="185" t="s">
        <v>1420</v>
      </c>
      <c r="D1035" s="158"/>
      <c r="E1035" s="159"/>
      <c r="F1035" s="156"/>
      <c r="G1035" s="156"/>
      <c r="H1035" s="156"/>
      <c r="I1035" s="156"/>
      <c r="J1035" s="156"/>
      <c r="K1035" s="156"/>
      <c r="L1035" s="156"/>
      <c r="M1035" s="156"/>
      <c r="N1035" s="156"/>
      <c r="O1035" s="156"/>
      <c r="P1035" s="156"/>
      <c r="Q1035" s="156"/>
      <c r="R1035" s="156"/>
      <c r="S1035" s="156"/>
      <c r="T1035" s="156"/>
      <c r="U1035" s="156"/>
      <c r="V1035" s="156"/>
      <c r="W1035" s="156"/>
      <c r="X1035" s="156"/>
      <c r="Y1035" s="147"/>
      <c r="Z1035" s="147"/>
      <c r="AA1035" s="147"/>
      <c r="AB1035" s="147"/>
      <c r="AC1035" s="147"/>
      <c r="AD1035" s="147"/>
      <c r="AE1035" s="147"/>
      <c r="AF1035" s="147" t="s">
        <v>386</v>
      </c>
      <c r="AG1035" s="147">
        <v>0</v>
      </c>
      <c r="AH1035" s="147"/>
      <c r="AI1035" s="147"/>
      <c r="AJ1035" s="147"/>
      <c r="AK1035" s="147"/>
      <c r="AL1035" s="147"/>
      <c r="AM1035" s="147"/>
      <c r="AN1035" s="147"/>
      <c r="AO1035" s="147"/>
      <c r="AP1035" s="147"/>
      <c r="AQ1035" s="147"/>
      <c r="AR1035" s="147"/>
      <c r="AS1035" s="147"/>
      <c r="AT1035" s="147"/>
      <c r="AU1035" s="147"/>
      <c r="AV1035" s="147"/>
      <c r="AW1035" s="147"/>
      <c r="AX1035" s="147"/>
      <c r="AY1035" s="147"/>
      <c r="AZ1035" s="147"/>
      <c r="BA1035" s="147"/>
      <c r="BB1035" s="147"/>
      <c r="BC1035" s="147"/>
      <c r="BD1035" s="147"/>
      <c r="BE1035" s="147"/>
      <c r="BF1035" s="147"/>
      <c r="BG1035" s="147"/>
    </row>
    <row r="1036" spans="1:59" outlineLevel="1" x14ac:dyDescent="0.2">
      <c r="A1036" s="154"/>
      <c r="B1036" s="155"/>
      <c r="C1036" s="185" t="s">
        <v>253</v>
      </c>
      <c r="D1036" s="158"/>
      <c r="E1036" s="159">
        <v>3</v>
      </c>
      <c r="F1036" s="156"/>
      <c r="G1036" s="156"/>
      <c r="H1036" s="156"/>
      <c r="I1036" s="156"/>
      <c r="J1036" s="156"/>
      <c r="K1036" s="156"/>
      <c r="L1036" s="156"/>
      <c r="M1036" s="156"/>
      <c r="N1036" s="156"/>
      <c r="O1036" s="156"/>
      <c r="P1036" s="156"/>
      <c r="Q1036" s="156"/>
      <c r="R1036" s="156"/>
      <c r="S1036" s="156"/>
      <c r="T1036" s="156"/>
      <c r="U1036" s="156"/>
      <c r="V1036" s="156"/>
      <c r="W1036" s="156"/>
      <c r="X1036" s="156"/>
      <c r="Y1036" s="147"/>
      <c r="Z1036" s="147"/>
      <c r="AA1036" s="147"/>
      <c r="AB1036" s="147"/>
      <c r="AC1036" s="147"/>
      <c r="AD1036" s="147"/>
      <c r="AE1036" s="147"/>
      <c r="AF1036" s="147" t="s">
        <v>386</v>
      </c>
      <c r="AG1036" s="147">
        <v>0</v>
      </c>
      <c r="AH1036" s="147"/>
      <c r="AI1036" s="147"/>
      <c r="AJ1036" s="147"/>
      <c r="AK1036" s="147"/>
      <c r="AL1036" s="147"/>
      <c r="AM1036" s="147"/>
      <c r="AN1036" s="147"/>
      <c r="AO1036" s="147"/>
      <c r="AP1036" s="147"/>
      <c r="AQ1036" s="147"/>
      <c r="AR1036" s="147"/>
      <c r="AS1036" s="147"/>
      <c r="AT1036" s="147"/>
      <c r="AU1036" s="147"/>
      <c r="AV1036" s="147"/>
      <c r="AW1036" s="147"/>
      <c r="AX1036" s="147"/>
      <c r="AY1036" s="147"/>
      <c r="AZ1036" s="147"/>
      <c r="BA1036" s="147"/>
      <c r="BB1036" s="147"/>
      <c r="BC1036" s="147"/>
      <c r="BD1036" s="147"/>
      <c r="BE1036" s="147"/>
      <c r="BF1036" s="147"/>
      <c r="BG1036" s="147"/>
    </row>
    <row r="1037" spans="1:59" ht="22.5" outlineLevel="1" x14ac:dyDescent="0.2">
      <c r="A1037" s="170">
        <v>210</v>
      </c>
      <c r="B1037" s="171" t="s">
        <v>1421</v>
      </c>
      <c r="C1037" s="184" t="s">
        <v>1422</v>
      </c>
      <c r="D1037" s="172" t="s">
        <v>397</v>
      </c>
      <c r="E1037" s="173">
        <v>3.75</v>
      </c>
      <c r="F1037" s="174"/>
      <c r="G1037" s="175">
        <f>ROUND(E1037*F1037,2)</f>
        <v>0</v>
      </c>
      <c r="H1037" s="157">
        <v>0</v>
      </c>
      <c r="I1037" s="156">
        <f>ROUND(E1037*H1037,2)</f>
        <v>0</v>
      </c>
      <c r="J1037" s="157">
        <v>573</v>
      </c>
      <c r="K1037" s="156">
        <f>ROUND(E1037*J1037,2)</f>
        <v>2148.75</v>
      </c>
      <c r="L1037" s="156">
        <v>15</v>
      </c>
      <c r="M1037" s="156">
        <f>G1037*(1+L1037/100)</f>
        <v>0</v>
      </c>
      <c r="N1037" s="156">
        <v>5.3499999999999997E-3</v>
      </c>
      <c r="O1037" s="156">
        <f>ROUND(E1037*N1037,2)</f>
        <v>0.02</v>
      </c>
      <c r="P1037" s="156">
        <v>0</v>
      </c>
      <c r="Q1037" s="156">
        <f>ROUND(E1037*P1037,2)</f>
        <v>0</v>
      </c>
      <c r="R1037" s="156"/>
      <c r="S1037" s="156" t="s">
        <v>485</v>
      </c>
      <c r="T1037" s="156" t="s">
        <v>382</v>
      </c>
      <c r="U1037" s="156">
        <v>0</v>
      </c>
      <c r="V1037" s="156">
        <f>ROUND(E1037*U1037,2)</f>
        <v>0</v>
      </c>
      <c r="W1037" s="156"/>
      <c r="X1037" s="156" t="s">
        <v>383</v>
      </c>
      <c r="Y1037" s="147"/>
      <c r="Z1037" s="147"/>
      <c r="AA1037" s="147"/>
      <c r="AB1037" s="147"/>
      <c r="AC1037" s="147"/>
      <c r="AD1037" s="147"/>
      <c r="AE1037" s="147"/>
      <c r="AF1037" s="147" t="s">
        <v>541</v>
      </c>
      <c r="AG1037" s="147"/>
      <c r="AH1037" s="147"/>
      <c r="AI1037" s="147"/>
      <c r="AJ1037" s="147"/>
      <c r="AK1037" s="147"/>
      <c r="AL1037" s="147"/>
      <c r="AM1037" s="147"/>
      <c r="AN1037" s="147"/>
      <c r="AO1037" s="147"/>
      <c r="AP1037" s="147"/>
      <c r="AQ1037" s="147"/>
      <c r="AR1037" s="147"/>
      <c r="AS1037" s="147"/>
      <c r="AT1037" s="147"/>
      <c r="AU1037" s="147"/>
      <c r="AV1037" s="147"/>
      <c r="AW1037" s="147"/>
      <c r="AX1037" s="147"/>
      <c r="AY1037" s="147"/>
      <c r="AZ1037" s="147"/>
      <c r="BA1037" s="147"/>
      <c r="BB1037" s="147"/>
      <c r="BC1037" s="147"/>
      <c r="BD1037" s="147"/>
      <c r="BE1037" s="147"/>
      <c r="BF1037" s="147"/>
      <c r="BG1037" s="147"/>
    </row>
    <row r="1038" spans="1:59" outlineLevel="1" x14ac:dyDescent="0.2">
      <c r="A1038" s="154"/>
      <c r="B1038" s="155"/>
      <c r="C1038" s="185" t="s">
        <v>1423</v>
      </c>
      <c r="D1038" s="158"/>
      <c r="E1038" s="159"/>
      <c r="F1038" s="156"/>
      <c r="G1038" s="156"/>
      <c r="H1038" s="156"/>
      <c r="I1038" s="156"/>
      <c r="J1038" s="156"/>
      <c r="K1038" s="156"/>
      <c r="L1038" s="156"/>
      <c r="M1038" s="156"/>
      <c r="N1038" s="156"/>
      <c r="O1038" s="156"/>
      <c r="P1038" s="156"/>
      <c r="Q1038" s="156"/>
      <c r="R1038" s="156"/>
      <c r="S1038" s="156"/>
      <c r="T1038" s="156"/>
      <c r="U1038" s="156"/>
      <c r="V1038" s="156"/>
      <c r="W1038" s="156"/>
      <c r="X1038" s="156"/>
      <c r="Y1038" s="147"/>
      <c r="Z1038" s="147"/>
      <c r="AA1038" s="147"/>
      <c r="AB1038" s="147"/>
      <c r="AC1038" s="147"/>
      <c r="AD1038" s="147"/>
      <c r="AE1038" s="147"/>
      <c r="AF1038" s="147" t="s">
        <v>386</v>
      </c>
      <c r="AG1038" s="147">
        <v>0</v>
      </c>
      <c r="AH1038" s="147"/>
      <c r="AI1038" s="147"/>
      <c r="AJ1038" s="147"/>
      <c r="AK1038" s="147"/>
      <c r="AL1038" s="147"/>
      <c r="AM1038" s="147"/>
      <c r="AN1038" s="147"/>
      <c r="AO1038" s="147"/>
      <c r="AP1038" s="147"/>
      <c r="AQ1038" s="147"/>
      <c r="AR1038" s="147"/>
      <c r="AS1038" s="147"/>
      <c r="AT1038" s="147"/>
      <c r="AU1038" s="147"/>
      <c r="AV1038" s="147"/>
      <c r="AW1038" s="147"/>
      <c r="AX1038" s="147"/>
      <c r="AY1038" s="147"/>
      <c r="AZ1038" s="147"/>
      <c r="BA1038" s="147"/>
      <c r="BB1038" s="147"/>
      <c r="BC1038" s="147"/>
      <c r="BD1038" s="147"/>
      <c r="BE1038" s="147"/>
      <c r="BF1038" s="147"/>
      <c r="BG1038" s="147"/>
    </row>
    <row r="1039" spans="1:59" outlineLevel="1" x14ac:dyDescent="0.2">
      <c r="A1039" s="154"/>
      <c r="B1039" s="155"/>
      <c r="C1039" s="185" t="s">
        <v>1424</v>
      </c>
      <c r="D1039" s="158"/>
      <c r="E1039" s="159"/>
      <c r="F1039" s="156"/>
      <c r="G1039" s="156"/>
      <c r="H1039" s="156"/>
      <c r="I1039" s="156"/>
      <c r="J1039" s="156"/>
      <c r="K1039" s="156"/>
      <c r="L1039" s="156"/>
      <c r="M1039" s="156"/>
      <c r="N1039" s="156"/>
      <c r="O1039" s="156"/>
      <c r="P1039" s="156"/>
      <c r="Q1039" s="156"/>
      <c r="R1039" s="156"/>
      <c r="S1039" s="156"/>
      <c r="T1039" s="156"/>
      <c r="U1039" s="156"/>
      <c r="V1039" s="156"/>
      <c r="W1039" s="156"/>
      <c r="X1039" s="156"/>
      <c r="Y1039" s="147"/>
      <c r="Z1039" s="147"/>
      <c r="AA1039" s="147"/>
      <c r="AB1039" s="147"/>
      <c r="AC1039" s="147"/>
      <c r="AD1039" s="147"/>
      <c r="AE1039" s="147"/>
      <c r="AF1039" s="147" t="s">
        <v>386</v>
      </c>
      <c r="AG1039" s="147">
        <v>0</v>
      </c>
      <c r="AH1039" s="147"/>
      <c r="AI1039" s="147"/>
      <c r="AJ1039" s="147"/>
      <c r="AK1039" s="147"/>
      <c r="AL1039" s="147"/>
      <c r="AM1039" s="147"/>
      <c r="AN1039" s="147"/>
      <c r="AO1039" s="147"/>
      <c r="AP1039" s="147"/>
      <c r="AQ1039" s="147"/>
      <c r="AR1039" s="147"/>
      <c r="AS1039" s="147"/>
      <c r="AT1039" s="147"/>
      <c r="AU1039" s="147"/>
      <c r="AV1039" s="147"/>
      <c r="AW1039" s="147"/>
      <c r="AX1039" s="147"/>
      <c r="AY1039" s="147"/>
      <c r="AZ1039" s="147"/>
      <c r="BA1039" s="147"/>
      <c r="BB1039" s="147"/>
      <c r="BC1039" s="147"/>
      <c r="BD1039" s="147"/>
      <c r="BE1039" s="147"/>
      <c r="BF1039" s="147"/>
      <c r="BG1039" s="147"/>
    </row>
    <row r="1040" spans="1:59" outlineLevel="1" x14ac:dyDescent="0.2">
      <c r="A1040" s="154"/>
      <c r="B1040" s="155"/>
      <c r="C1040" s="185" t="s">
        <v>1425</v>
      </c>
      <c r="D1040" s="158"/>
      <c r="E1040" s="159">
        <v>3.75</v>
      </c>
      <c r="F1040" s="156"/>
      <c r="G1040" s="156"/>
      <c r="H1040" s="156"/>
      <c r="I1040" s="156"/>
      <c r="J1040" s="156"/>
      <c r="K1040" s="156"/>
      <c r="L1040" s="156"/>
      <c r="M1040" s="156"/>
      <c r="N1040" s="156"/>
      <c r="O1040" s="156"/>
      <c r="P1040" s="156"/>
      <c r="Q1040" s="156"/>
      <c r="R1040" s="156"/>
      <c r="S1040" s="156"/>
      <c r="T1040" s="156"/>
      <c r="U1040" s="156"/>
      <c r="V1040" s="156"/>
      <c r="W1040" s="156"/>
      <c r="X1040" s="156"/>
      <c r="Y1040" s="147"/>
      <c r="Z1040" s="147"/>
      <c r="AA1040" s="147"/>
      <c r="AB1040" s="147"/>
      <c r="AC1040" s="147"/>
      <c r="AD1040" s="147"/>
      <c r="AE1040" s="147"/>
      <c r="AF1040" s="147" t="s">
        <v>386</v>
      </c>
      <c r="AG1040" s="147">
        <v>0</v>
      </c>
      <c r="AH1040" s="147"/>
      <c r="AI1040" s="147"/>
      <c r="AJ1040" s="147"/>
      <c r="AK1040" s="147"/>
      <c r="AL1040" s="147"/>
      <c r="AM1040" s="147"/>
      <c r="AN1040" s="147"/>
      <c r="AO1040" s="147"/>
      <c r="AP1040" s="147"/>
      <c r="AQ1040" s="147"/>
      <c r="AR1040" s="147"/>
      <c r="AS1040" s="147"/>
      <c r="AT1040" s="147"/>
      <c r="AU1040" s="147"/>
      <c r="AV1040" s="147"/>
      <c r="AW1040" s="147"/>
      <c r="AX1040" s="147"/>
      <c r="AY1040" s="147"/>
      <c r="AZ1040" s="147"/>
      <c r="BA1040" s="147"/>
      <c r="BB1040" s="147"/>
      <c r="BC1040" s="147"/>
      <c r="BD1040" s="147"/>
      <c r="BE1040" s="147"/>
      <c r="BF1040" s="147"/>
      <c r="BG1040" s="147"/>
    </row>
    <row r="1041" spans="1:59" outlineLevel="1" x14ac:dyDescent="0.2">
      <c r="A1041" s="176">
        <v>211</v>
      </c>
      <c r="B1041" s="177" t="s">
        <v>1426</v>
      </c>
      <c r="C1041" s="186" t="s">
        <v>1427</v>
      </c>
      <c r="D1041" s="178" t="s">
        <v>413</v>
      </c>
      <c r="E1041" s="179">
        <v>0.66913999999999996</v>
      </c>
      <c r="F1041" s="174"/>
      <c r="G1041" s="181">
        <f>ROUND(E1041*F1041,2)</f>
        <v>0</v>
      </c>
      <c r="H1041" s="157">
        <v>0</v>
      </c>
      <c r="I1041" s="156">
        <f>ROUND(E1041*H1041,2)</f>
        <v>0</v>
      </c>
      <c r="J1041" s="157">
        <v>2030</v>
      </c>
      <c r="K1041" s="156">
        <f>ROUND(E1041*J1041,2)</f>
        <v>1358.35</v>
      </c>
      <c r="L1041" s="156">
        <v>15</v>
      </c>
      <c r="M1041" s="156">
        <f>G1041*(1+L1041/100)</f>
        <v>0</v>
      </c>
      <c r="N1041" s="156">
        <v>0</v>
      </c>
      <c r="O1041" s="156">
        <f>ROUND(E1041*N1041,2)</f>
        <v>0</v>
      </c>
      <c r="P1041" s="156">
        <v>0</v>
      </c>
      <c r="Q1041" s="156">
        <f>ROUND(E1041*P1041,2)</f>
        <v>0</v>
      </c>
      <c r="R1041" s="156"/>
      <c r="S1041" s="156" t="s">
        <v>381</v>
      </c>
      <c r="T1041" s="156" t="s">
        <v>381</v>
      </c>
      <c r="U1041" s="156">
        <v>4.9470000000000001</v>
      </c>
      <c r="V1041" s="156">
        <f>ROUND(E1041*U1041,2)</f>
        <v>3.31</v>
      </c>
      <c r="W1041" s="156"/>
      <c r="X1041" s="156" t="s">
        <v>292</v>
      </c>
      <c r="Y1041" s="147"/>
      <c r="Z1041" s="147"/>
      <c r="AA1041" s="147"/>
      <c r="AB1041" s="147"/>
      <c r="AC1041" s="147"/>
      <c r="AD1041" s="147"/>
      <c r="AE1041" s="147"/>
      <c r="AF1041" s="147" t="s">
        <v>420</v>
      </c>
      <c r="AG1041" s="147"/>
      <c r="AH1041" s="147"/>
      <c r="AI1041" s="147"/>
      <c r="AJ1041" s="147"/>
      <c r="AK1041" s="147"/>
      <c r="AL1041" s="147"/>
      <c r="AM1041" s="147"/>
      <c r="AN1041" s="147"/>
      <c r="AO1041" s="147"/>
      <c r="AP1041" s="147"/>
      <c r="AQ1041" s="147"/>
      <c r="AR1041" s="147"/>
      <c r="AS1041" s="147"/>
      <c r="AT1041" s="147"/>
      <c r="AU1041" s="147"/>
      <c r="AV1041" s="147"/>
      <c r="AW1041" s="147"/>
      <c r="AX1041" s="147"/>
      <c r="AY1041" s="147"/>
      <c r="AZ1041" s="147"/>
      <c r="BA1041" s="147"/>
      <c r="BB1041" s="147"/>
      <c r="BC1041" s="147"/>
      <c r="BD1041" s="147"/>
      <c r="BE1041" s="147"/>
      <c r="BF1041" s="147"/>
      <c r="BG1041" s="147"/>
    </row>
    <row r="1042" spans="1:59" x14ac:dyDescent="0.2">
      <c r="A1042" s="164" t="s">
        <v>376</v>
      </c>
      <c r="B1042" s="165" t="s">
        <v>323</v>
      </c>
      <c r="C1042" s="183" t="s">
        <v>324</v>
      </c>
      <c r="D1042" s="166"/>
      <c r="E1042" s="167"/>
      <c r="F1042" s="168"/>
      <c r="G1042" s="169">
        <f>SUMIF(AF1043:AF1206,"&lt;&gt;NOR",G1043:G1206)</f>
        <v>0</v>
      </c>
      <c r="H1042" s="163"/>
      <c r="I1042" s="163">
        <f>SUM(I1043:I1206)</f>
        <v>1067631.2</v>
      </c>
      <c r="J1042" s="163"/>
      <c r="K1042" s="163">
        <f>SUM(K1043:K1206)</f>
        <v>122268.48</v>
      </c>
      <c r="L1042" s="163"/>
      <c r="M1042" s="163">
        <f>SUM(M1043:M1206)</f>
        <v>0</v>
      </c>
      <c r="N1042" s="163"/>
      <c r="O1042" s="163">
        <f>SUM(O1043:O1206)</f>
        <v>2.6999999999999993</v>
      </c>
      <c r="P1042" s="163"/>
      <c r="Q1042" s="163">
        <f>SUM(Q1043:Q1206)</f>
        <v>0</v>
      </c>
      <c r="R1042" s="163"/>
      <c r="S1042" s="163"/>
      <c r="T1042" s="163"/>
      <c r="U1042" s="163"/>
      <c r="V1042" s="163">
        <f>SUM(V1043:V1206)</f>
        <v>6.55</v>
      </c>
      <c r="W1042" s="163"/>
      <c r="X1042" s="163"/>
      <c r="AF1042" t="s">
        <v>377</v>
      </c>
    </row>
    <row r="1043" spans="1:59" ht="22.5" outlineLevel="1" x14ac:dyDescent="0.2">
      <c r="A1043" s="170">
        <v>212</v>
      </c>
      <c r="B1043" s="171" t="s">
        <v>1428</v>
      </c>
      <c r="C1043" s="184" t="s">
        <v>1429</v>
      </c>
      <c r="D1043" s="172" t="s">
        <v>429</v>
      </c>
      <c r="E1043" s="173">
        <v>60</v>
      </c>
      <c r="F1043" s="174"/>
      <c r="G1043" s="175">
        <f>ROUND(E1043*F1043,2)</f>
        <v>0</v>
      </c>
      <c r="H1043" s="157">
        <v>0</v>
      </c>
      <c r="I1043" s="156">
        <f>ROUND(E1043*H1043,2)</f>
        <v>0</v>
      </c>
      <c r="J1043" s="157">
        <v>678</v>
      </c>
      <c r="K1043" s="156">
        <f>ROUND(E1043*J1043,2)</f>
        <v>40680</v>
      </c>
      <c r="L1043" s="156">
        <v>15</v>
      </c>
      <c r="M1043" s="156">
        <f>G1043*(1+L1043/100)</f>
        <v>0</v>
      </c>
      <c r="N1043" s="156">
        <v>0</v>
      </c>
      <c r="O1043" s="156">
        <f>ROUND(E1043*N1043,2)</f>
        <v>0</v>
      </c>
      <c r="P1043" s="156">
        <v>0</v>
      </c>
      <c r="Q1043" s="156">
        <f>ROUND(E1043*P1043,2)</f>
        <v>0</v>
      </c>
      <c r="R1043" s="156"/>
      <c r="S1043" s="156" t="s">
        <v>398</v>
      </c>
      <c r="T1043" s="156" t="s">
        <v>399</v>
      </c>
      <c r="U1043" s="156">
        <v>0</v>
      </c>
      <c r="V1043" s="156">
        <f>ROUND(E1043*U1043,2)</f>
        <v>0</v>
      </c>
      <c r="W1043" s="156"/>
      <c r="X1043" s="156" t="s">
        <v>383</v>
      </c>
      <c r="Y1043" s="147"/>
      <c r="Z1043" s="147"/>
      <c r="AA1043" s="147"/>
      <c r="AB1043" s="147"/>
      <c r="AC1043" s="147"/>
      <c r="AD1043" s="147"/>
      <c r="AE1043" s="147"/>
      <c r="AF1043" s="147" t="s">
        <v>541</v>
      </c>
      <c r="AG1043" s="147"/>
      <c r="AH1043" s="147"/>
      <c r="AI1043" s="147"/>
      <c r="AJ1043" s="147"/>
      <c r="AK1043" s="147"/>
      <c r="AL1043" s="147"/>
      <c r="AM1043" s="147"/>
      <c r="AN1043" s="147"/>
      <c r="AO1043" s="147"/>
      <c r="AP1043" s="147"/>
      <c r="AQ1043" s="147"/>
      <c r="AR1043" s="147"/>
      <c r="AS1043" s="147"/>
      <c r="AT1043" s="147"/>
      <c r="AU1043" s="147"/>
      <c r="AV1043" s="147"/>
      <c r="AW1043" s="147"/>
      <c r="AX1043" s="147"/>
      <c r="AY1043" s="147"/>
      <c r="AZ1043" s="147"/>
      <c r="BA1043" s="147"/>
      <c r="BB1043" s="147"/>
      <c r="BC1043" s="147"/>
      <c r="BD1043" s="147"/>
      <c r="BE1043" s="147"/>
      <c r="BF1043" s="147"/>
      <c r="BG1043" s="147"/>
    </row>
    <row r="1044" spans="1:59" outlineLevel="1" x14ac:dyDescent="0.2">
      <c r="A1044" s="154"/>
      <c r="B1044" s="155"/>
      <c r="C1044" s="185" t="s">
        <v>1430</v>
      </c>
      <c r="D1044" s="158"/>
      <c r="E1044" s="159"/>
      <c r="F1044" s="156"/>
      <c r="G1044" s="156"/>
      <c r="H1044" s="156"/>
      <c r="I1044" s="156"/>
      <c r="J1044" s="156"/>
      <c r="K1044" s="156"/>
      <c r="L1044" s="156"/>
      <c r="M1044" s="156"/>
      <c r="N1044" s="156"/>
      <c r="O1044" s="156"/>
      <c r="P1044" s="156"/>
      <c r="Q1044" s="156"/>
      <c r="R1044" s="156"/>
      <c r="S1044" s="156"/>
      <c r="T1044" s="156"/>
      <c r="U1044" s="156"/>
      <c r="V1044" s="156"/>
      <c r="W1044" s="156"/>
      <c r="X1044" s="156"/>
      <c r="Y1044" s="147"/>
      <c r="Z1044" s="147"/>
      <c r="AA1044" s="147"/>
      <c r="AB1044" s="147"/>
      <c r="AC1044" s="147"/>
      <c r="AD1044" s="147"/>
      <c r="AE1044" s="147"/>
      <c r="AF1044" s="147" t="s">
        <v>386</v>
      </c>
      <c r="AG1044" s="147">
        <v>0</v>
      </c>
      <c r="AH1044" s="147"/>
      <c r="AI1044" s="147"/>
      <c r="AJ1044" s="147"/>
      <c r="AK1044" s="147"/>
      <c r="AL1044" s="147"/>
      <c r="AM1044" s="147"/>
      <c r="AN1044" s="147"/>
      <c r="AO1044" s="147"/>
      <c r="AP1044" s="147"/>
      <c r="AQ1044" s="147"/>
      <c r="AR1044" s="147"/>
      <c r="AS1044" s="147"/>
      <c r="AT1044" s="147"/>
      <c r="AU1044" s="147"/>
      <c r="AV1044" s="147"/>
      <c r="AW1044" s="147"/>
      <c r="AX1044" s="147"/>
      <c r="AY1044" s="147"/>
      <c r="AZ1044" s="147"/>
      <c r="BA1044" s="147"/>
      <c r="BB1044" s="147"/>
      <c r="BC1044" s="147"/>
      <c r="BD1044" s="147"/>
      <c r="BE1044" s="147"/>
      <c r="BF1044" s="147"/>
      <c r="BG1044" s="147"/>
    </row>
    <row r="1045" spans="1:59" outlineLevel="1" x14ac:dyDescent="0.2">
      <c r="A1045" s="154"/>
      <c r="B1045" s="155"/>
      <c r="C1045" s="185" t="s">
        <v>1431</v>
      </c>
      <c r="D1045" s="158"/>
      <c r="E1045" s="159">
        <v>60</v>
      </c>
      <c r="F1045" s="156"/>
      <c r="G1045" s="156"/>
      <c r="H1045" s="156"/>
      <c r="I1045" s="156"/>
      <c r="J1045" s="156"/>
      <c r="K1045" s="156"/>
      <c r="L1045" s="156"/>
      <c r="M1045" s="156"/>
      <c r="N1045" s="156"/>
      <c r="O1045" s="156"/>
      <c r="P1045" s="156"/>
      <c r="Q1045" s="156"/>
      <c r="R1045" s="156"/>
      <c r="S1045" s="156"/>
      <c r="T1045" s="156"/>
      <c r="U1045" s="156"/>
      <c r="V1045" s="156"/>
      <c r="W1045" s="156"/>
      <c r="X1045" s="156"/>
      <c r="Y1045" s="147"/>
      <c r="Z1045" s="147"/>
      <c r="AA1045" s="147"/>
      <c r="AB1045" s="147"/>
      <c r="AC1045" s="147"/>
      <c r="AD1045" s="147"/>
      <c r="AE1045" s="147"/>
      <c r="AF1045" s="147" t="s">
        <v>386</v>
      </c>
      <c r="AG1045" s="147">
        <v>0</v>
      </c>
      <c r="AH1045" s="147"/>
      <c r="AI1045" s="147"/>
      <c r="AJ1045" s="147"/>
      <c r="AK1045" s="147"/>
      <c r="AL1045" s="147"/>
      <c r="AM1045" s="147"/>
      <c r="AN1045" s="147"/>
      <c r="AO1045" s="147"/>
      <c r="AP1045" s="147"/>
      <c r="AQ1045" s="147"/>
      <c r="AR1045" s="147"/>
      <c r="AS1045" s="147"/>
      <c r="AT1045" s="147"/>
      <c r="AU1045" s="147"/>
      <c r="AV1045" s="147"/>
      <c r="AW1045" s="147"/>
      <c r="AX1045" s="147"/>
      <c r="AY1045" s="147"/>
      <c r="AZ1045" s="147"/>
      <c r="BA1045" s="147"/>
      <c r="BB1045" s="147"/>
      <c r="BC1045" s="147"/>
      <c r="BD1045" s="147"/>
      <c r="BE1045" s="147"/>
      <c r="BF1045" s="147"/>
      <c r="BG1045" s="147"/>
    </row>
    <row r="1046" spans="1:59" ht="22.5" outlineLevel="1" x14ac:dyDescent="0.2">
      <c r="A1046" s="170">
        <v>213</v>
      </c>
      <c r="B1046" s="171" t="s">
        <v>1432</v>
      </c>
      <c r="C1046" s="184" t="s">
        <v>1433</v>
      </c>
      <c r="D1046" s="172" t="s">
        <v>429</v>
      </c>
      <c r="E1046" s="173">
        <v>64</v>
      </c>
      <c r="F1046" s="174"/>
      <c r="G1046" s="175">
        <f>ROUND(E1046*F1046,2)</f>
        <v>0</v>
      </c>
      <c r="H1046" s="157">
        <v>0</v>
      </c>
      <c r="I1046" s="156">
        <f>ROUND(E1046*H1046,2)</f>
        <v>0</v>
      </c>
      <c r="J1046" s="157">
        <v>735</v>
      </c>
      <c r="K1046" s="156">
        <f>ROUND(E1046*J1046,2)</f>
        <v>47040</v>
      </c>
      <c r="L1046" s="156">
        <v>15</v>
      </c>
      <c r="M1046" s="156">
        <f>G1046*(1+L1046/100)</f>
        <v>0</v>
      </c>
      <c r="N1046" s="156">
        <v>0</v>
      </c>
      <c r="O1046" s="156">
        <f>ROUND(E1046*N1046,2)</f>
        <v>0</v>
      </c>
      <c r="P1046" s="156">
        <v>0</v>
      </c>
      <c r="Q1046" s="156">
        <f>ROUND(E1046*P1046,2)</f>
        <v>0</v>
      </c>
      <c r="R1046" s="156"/>
      <c r="S1046" s="156" t="s">
        <v>398</v>
      </c>
      <c r="T1046" s="156" t="s">
        <v>399</v>
      </c>
      <c r="U1046" s="156">
        <v>0</v>
      </c>
      <c r="V1046" s="156">
        <f>ROUND(E1046*U1046,2)</f>
        <v>0</v>
      </c>
      <c r="W1046" s="156"/>
      <c r="X1046" s="156" t="s">
        <v>383</v>
      </c>
      <c r="Y1046" s="147"/>
      <c r="Z1046" s="147"/>
      <c r="AA1046" s="147"/>
      <c r="AB1046" s="147"/>
      <c r="AC1046" s="147"/>
      <c r="AD1046" s="147"/>
      <c r="AE1046" s="147"/>
      <c r="AF1046" s="147" t="s">
        <v>541</v>
      </c>
      <c r="AG1046" s="147"/>
      <c r="AH1046" s="147"/>
      <c r="AI1046" s="147"/>
      <c r="AJ1046" s="147"/>
      <c r="AK1046" s="147"/>
      <c r="AL1046" s="147"/>
      <c r="AM1046" s="147"/>
      <c r="AN1046" s="147"/>
      <c r="AO1046" s="147"/>
      <c r="AP1046" s="147"/>
      <c r="AQ1046" s="147"/>
      <c r="AR1046" s="147"/>
      <c r="AS1046" s="147"/>
      <c r="AT1046" s="147"/>
      <c r="AU1046" s="147"/>
      <c r="AV1046" s="147"/>
      <c r="AW1046" s="147"/>
      <c r="AX1046" s="147"/>
      <c r="AY1046" s="147"/>
      <c r="AZ1046" s="147"/>
      <c r="BA1046" s="147"/>
      <c r="BB1046" s="147"/>
      <c r="BC1046" s="147"/>
      <c r="BD1046" s="147"/>
      <c r="BE1046" s="147"/>
      <c r="BF1046" s="147"/>
      <c r="BG1046" s="147"/>
    </row>
    <row r="1047" spans="1:59" outlineLevel="1" x14ac:dyDescent="0.2">
      <c r="A1047" s="154"/>
      <c r="B1047" s="155"/>
      <c r="C1047" s="185" t="s">
        <v>1434</v>
      </c>
      <c r="D1047" s="158"/>
      <c r="E1047" s="159"/>
      <c r="F1047" s="156"/>
      <c r="G1047" s="156"/>
      <c r="H1047" s="156"/>
      <c r="I1047" s="156"/>
      <c r="J1047" s="156"/>
      <c r="K1047" s="156"/>
      <c r="L1047" s="156"/>
      <c r="M1047" s="156"/>
      <c r="N1047" s="156"/>
      <c r="O1047" s="156"/>
      <c r="P1047" s="156"/>
      <c r="Q1047" s="156"/>
      <c r="R1047" s="156"/>
      <c r="S1047" s="156"/>
      <c r="T1047" s="156"/>
      <c r="U1047" s="156"/>
      <c r="V1047" s="156"/>
      <c r="W1047" s="156"/>
      <c r="X1047" s="156"/>
      <c r="Y1047" s="147"/>
      <c r="Z1047" s="147"/>
      <c r="AA1047" s="147"/>
      <c r="AB1047" s="147"/>
      <c r="AC1047" s="147"/>
      <c r="AD1047" s="147"/>
      <c r="AE1047" s="147"/>
      <c r="AF1047" s="147" t="s">
        <v>386</v>
      </c>
      <c r="AG1047" s="147">
        <v>0</v>
      </c>
      <c r="AH1047" s="147"/>
      <c r="AI1047" s="147"/>
      <c r="AJ1047" s="147"/>
      <c r="AK1047" s="147"/>
      <c r="AL1047" s="147"/>
      <c r="AM1047" s="147"/>
      <c r="AN1047" s="147"/>
      <c r="AO1047" s="147"/>
      <c r="AP1047" s="147"/>
      <c r="AQ1047" s="147"/>
      <c r="AR1047" s="147"/>
      <c r="AS1047" s="147"/>
      <c r="AT1047" s="147"/>
      <c r="AU1047" s="147"/>
      <c r="AV1047" s="147"/>
      <c r="AW1047" s="147"/>
      <c r="AX1047" s="147"/>
      <c r="AY1047" s="147"/>
      <c r="AZ1047" s="147"/>
      <c r="BA1047" s="147"/>
      <c r="BB1047" s="147"/>
      <c r="BC1047" s="147"/>
      <c r="BD1047" s="147"/>
      <c r="BE1047" s="147"/>
      <c r="BF1047" s="147"/>
      <c r="BG1047" s="147"/>
    </row>
    <row r="1048" spans="1:59" outlineLevel="1" x14ac:dyDescent="0.2">
      <c r="A1048" s="154"/>
      <c r="B1048" s="155"/>
      <c r="C1048" s="185" t="s">
        <v>1435</v>
      </c>
      <c r="D1048" s="158"/>
      <c r="E1048" s="159">
        <v>64</v>
      </c>
      <c r="F1048" s="156"/>
      <c r="G1048" s="156"/>
      <c r="H1048" s="156"/>
      <c r="I1048" s="156"/>
      <c r="J1048" s="156"/>
      <c r="K1048" s="156"/>
      <c r="L1048" s="156"/>
      <c r="M1048" s="156"/>
      <c r="N1048" s="156"/>
      <c r="O1048" s="156"/>
      <c r="P1048" s="156"/>
      <c r="Q1048" s="156"/>
      <c r="R1048" s="156"/>
      <c r="S1048" s="156"/>
      <c r="T1048" s="156"/>
      <c r="U1048" s="156"/>
      <c r="V1048" s="156"/>
      <c r="W1048" s="156"/>
      <c r="X1048" s="156"/>
      <c r="Y1048" s="147"/>
      <c r="Z1048" s="147"/>
      <c r="AA1048" s="147"/>
      <c r="AB1048" s="147"/>
      <c r="AC1048" s="147"/>
      <c r="AD1048" s="147"/>
      <c r="AE1048" s="147"/>
      <c r="AF1048" s="147" t="s">
        <v>386</v>
      </c>
      <c r="AG1048" s="147">
        <v>0</v>
      </c>
      <c r="AH1048" s="147"/>
      <c r="AI1048" s="147"/>
      <c r="AJ1048" s="147"/>
      <c r="AK1048" s="147"/>
      <c r="AL1048" s="147"/>
      <c r="AM1048" s="147"/>
      <c r="AN1048" s="147"/>
      <c r="AO1048" s="147"/>
      <c r="AP1048" s="147"/>
      <c r="AQ1048" s="147"/>
      <c r="AR1048" s="147"/>
      <c r="AS1048" s="147"/>
      <c r="AT1048" s="147"/>
      <c r="AU1048" s="147"/>
      <c r="AV1048" s="147"/>
      <c r="AW1048" s="147"/>
      <c r="AX1048" s="147"/>
      <c r="AY1048" s="147"/>
      <c r="AZ1048" s="147"/>
      <c r="BA1048" s="147"/>
      <c r="BB1048" s="147"/>
      <c r="BC1048" s="147"/>
      <c r="BD1048" s="147"/>
      <c r="BE1048" s="147"/>
      <c r="BF1048" s="147"/>
      <c r="BG1048" s="147"/>
    </row>
    <row r="1049" spans="1:59" ht="22.5" outlineLevel="1" x14ac:dyDescent="0.2">
      <c r="A1049" s="170">
        <v>214</v>
      </c>
      <c r="B1049" s="171" t="s">
        <v>1436</v>
      </c>
      <c r="C1049" s="184" t="s">
        <v>1437</v>
      </c>
      <c r="D1049" s="172" t="s">
        <v>429</v>
      </c>
      <c r="E1049" s="173">
        <v>7</v>
      </c>
      <c r="F1049" s="174"/>
      <c r="G1049" s="175">
        <f>ROUND(E1049*F1049,2)</f>
        <v>0</v>
      </c>
      <c r="H1049" s="157">
        <v>0</v>
      </c>
      <c r="I1049" s="156">
        <f>ROUND(E1049*H1049,2)</f>
        <v>0</v>
      </c>
      <c r="J1049" s="157">
        <v>1150</v>
      </c>
      <c r="K1049" s="156">
        <f>ROUND(E1049*J1049,2)</f>
        <v>8050</v>
      </c>
      <c r="L1049" s="156">
        <v>15</v>
      </c>
      <c r="M1049" s="156">
        <f>G1049*(1+L1049/100)</f>
        <v>0</v>
      </c>
      <c r="N1049" s="156">
        <v>0</v>
      </c>
      <c r="O1049" s="156">
        <f>ROUND(E1049*N1049,2)</f>
        <v>0</v>
      </c>
      <c r="P1049" s="156">
        <v>0</v>
      </c>
      <c r="Q1049" s="156">
        <f>ROUND(E1049*P1049,2)</f>
        <v>0</v>
      </c>
      <c r="R1049" s="156"/>
      <c r="S1049" s="156" t="s">
        <v>398</v>
      </c>
      <c r="T1049" s="156" t="s">
        <v>399</v>
      </c>
      <c r="U1049" s="156">
        <v>0</v>
      </c>
      <c r="V1049" s="156">
        <f>ROUND(E1049*U1049,2)</f>
        <v>0</v>
      </c>
      <c r="W1049" s="156"/>
      <c r="X1049" s="156" t="s">
        <v>383</v>
      </c>
      <c r="Y1049" s="147"/>
      <c r="Z1049" s="147"/>
      <c r="AA1049" s="147"/>
      <c r="AB1049" s="147"/>
      <c r="AC1049" s="147"/>
      <c r="AD1049" s="147"/>
      <c r="AE1049" s="147"/>
      <c r="AF1049" s="147" t="s">
        <v>541</v>
      </c>
      <c r="AG1049" s="147"/>
      <c r="AH1049" s="147"/>
      <c r="AI1049" s="147"/>
      <c r="AJ1049" s="147"/>
      <c r="AK1049" s="147"/>
      <c r="AL1049" s="147"/>
      <c r="AM1049" s="147"/>
      <c r="AN1049" s="147"/>
      <c r="AO1049" s="147"/>
      <c r="AP1049" s="147"/>
      <c r="AQ1049" s="147"/>
      <c r="AR1049" s="147"/>
      <c r="AS1049" s="147"/>
      <c r="AT1049" s="147"/>
      <c r="AU1049" s="147"/>
      <c r="AV1049" s="147"/>
      <c r="AW1049" s="147"/>
      <c r="AX1049" s="147"/>
      <c r="AY1049" s="147"/>
      <c r="AZ1049" s="147"/>
      <c r="BA1049" s="147"/>
      <c r="BB1049" s="147"/>
      <c r="BC1049" s="147"/>
      <c r="BD1049" s="147"/>
      <c r="BE1049" s="147"/>
      <c r="BF1049" s="147"/>
      <c r="BG1049" s="147"/>
    </row>
    <row r="1050" spans="1:59" outlineLevel="1" x14ac:dyDescent="0.2">
      <c r="A1050" s="154"/>
      <c r="B1050" s="155"/>
      <c r="C1050" s="185" t="s">
        <v>1438</v>
      </c>
      <c r="D1050" s="158"/>
      <c r="E1050" s="159"/>
      <c r="F1050" s="156"/>
      <c r="G1050" s="156"/>
      <c r="H1050" s="156"/>
      <c r="I1050" s="156"/>
      <c r="J1050" s="156"/>
      <c r="K1050" s="156"/>
      <c r="L1050" s="156"/>
      <c r="M1050" s="156"/>
      <c r="N1050" s="156"/>
      <c r="O1050" s="156"/>
      <c r="P1050" s="156"/>
      <c r="Q1050" s="156"/>
      <c r="R1050" s="156"/>
      <c r="S1050" s="156"/>
      <c r="T1050" s="156"/>
      <c r="U1050" s="156"/>
      <c r="V1050" s="156"/>
      <c r="W1050" s="156"/>
      <c r="X1050" s="156"/>
      <c r="Y1050" s="147"/>
      <c r="Z1050" s="147"/>
      <c r="AA1050" s="147"/>
      <c r="AB1050" s="147"/>
      <c r="AC1050" s="147"/>
      <c r="AD1050" s="147"/>
      <c r="AE1050" s="147"/>
      <c r="AF1050" s="147" t="s">
        <v>386</v>
      </c>
      <c r="AG1050" s="147">
        <v>0</v>
      </c>
      <c r="AH1050" s="147"/>
      <c r="AI1050" s="147"/>
      <c r="AJ1050" s="147"/>
      <c r="AK1050" s="147"/>
      <c r="AL1050" s="147"/>
      <c r="AM1050" s="147"/>
      <c r="AN1050" s="147"/>
      <c r="AO1050" s="147"/>
      <c r="AP1050" s="147"/>
      <c r="AQ1050" s="147"/>
      <c r="AR1050" s="147"/>
      <c r="AS1050" s="147"/>
      <c r="AT1050" s="147"/>
      <c r="AU1050" s="147"/>
      <c r="AV1050" s="147"/>
      <c r="AW1050" s="147"/>
      <c r="AX1050" s="147"/>
      <c r="AY1050" s="147"/>
      <c r="AZ1050" s="147"/>
      <c r="BA1050" s="147"/>
      <c r="BB1050" s="147"/>
      <c r="BC1050" s="147"/>
      <c r="BD1050" s="147"/>
      <c r="BE1050" s="147"/>
      <c r="BF1050" s="147"/>
      <c r="BG1050" s="147"/>
    </row>
    <row r="1051" spans="1:59" outlineLevel="1" x14ac:dyDescent="0.2">
      <c r="A1051" s="154"/>
      <c r="B1051" s="155"/>
      <c r="C1051" s="185" t="s">
        <v>1439</v>
      </c>
      <c r="D1051" s="158"/>
      <c r="E1051" s="159">
        <v>7</v>
      </c>
      <c r="F1051" s="156"/>
      <c r="G1051" s="156"/>
      <c r="H1051" s="156"/>
      <c r="I1051" s="156"/>
      <c r="J1051" s="156"/>
      <c r="K1051" s="156"/>
      <c r="L1051" s="156"/>
      <c r="M1051" s="156"/>
      <c r="N1051" s="156"/>
      <c r="O1051" s="156"/>
      <c r="P1051" s="156"/>
      <c r="Q1051" s="156"/>
      <c r="R1051" s="156"/>
      <c r="S1051" s="156"/>
      <c r="T1051" s="156"/>
      <c r="U1051" s="156"/>
      <c r="V1051" s="156"/>
      <c r="W1051" s="156"/>
      <c r="X1051" s="156"/>
      <c r="Y1051" s="147"/>
      <c r="Z1051" s="147"/>
      <c r="AA1051" s="147"/>
      <c r="AB1051" s="147"/>
      <c r="AC1051" s="147"/>
      <c r="AD1051" s="147"/>
      <c r="AE1051" s="147"/>
      <c r="AF1051" s="147" t="s">
        <v>386</v>
      </c>
      <c r="AG1051" s="147">
        <v>0</v>
      </c>
      <c r="AH1051" s="147"/>
      <c r="AI1051" s="147"/>
      <c r="AJ1051" s="147"/>
      <c r="AK1051" s="147"/>
      <c r="AL1051" s="147"/>
      <c r="AM1051" s="147"/>
      <c r="AN1051" s="147"/>
      <c r="AO1051" s="147"/>
      <c r="AP1051" s="147"/>
      <c r="AQ1051" s="147"/>
      <c r="AR1051" s="147"/>
      <c r="AS1051" s="147"/>
      <c r="AT1051" s="147"/>
      <c r="AU1051" s="147"/>
      <c r="AV1051" s="147"/>
      <c r="AW1051" s="147"/>
      <c r="AX1051" s="147"/>
      <c r="AY1051" s="147"/>
      <c r="AZ1051" s="147"/>
      <c r="BA1051" s="147"/>
      <c r="BB1051" s="147"/>
      <c r="BC1051" s="147"/>
      <c r="BD1051" s="147"/>
      <c r="BE1051" s="147"/>
      <c r="BF1051" s="147"/>
      <c r="BG1051" s="147"/>
    </row>
    <row r="1052" spans="1:59" ht="22.5" outlineLevel="1" x14ac:dyDescent="0.2">
      <c r="A1052" s="170">
        <v>215</v>
      </c>
      <c r="B1052" s="171" t="s">
        <v>1440</v>
      </c>
      <c r="C1052" s="184" t="s">
        <v>1441</v>
      </c>
      <c r="D1052" s="172" t="s">
        <v>429</v>
      </c>
      <c r="E1052" s="173">
        <v>7</v>
      </c>
      <c r="F1052" s="174"/>
      <c r="G1052" s="175">
        <f>ROUND(E1052*F1052,2)</f>
        <v>0</v>
      </c>
      <c r="H1052" s="157">
        <v>0</v>
      </c>
      <c r="I1052" s="156">
        <f>ROUND(E1052*H1052,2)</f>
        <v>0</v>
      </c>
      <c r="J1052" s="157">
        <v>1330</v>
      </c>
      <c r="K1052" s="156">
        <f>ROUND(E1052*J1052,2)</f>
        <v>9310</v>
      </c>
      <c r="L1052" s="156">
        <v>15</v>
      </c>
      <c r="M1052" s="156">
        <f>G1052*(1+L1052/100)</f>
        <v>0</v>
      </c>
      <c r="N1052" s="156">
        <v>0</v>
      </c>
      <c r="O1052" s="156">
        <f>ROUND(E1052*N1052,2)</f>
        <v>0</v>
      </c>
      <c r="P1052" s="156">
        <v>0</v>
      </c>
      <c r="Q1052" s="156">
        <f>ROUND(E1052*P1052,2)</f>
        <v>0</v>
      </c>
      <c r="R1052" s="156"/>
      <c r="S1052" s="156" t="s">
        <v>398</v>
      </c>
      <c r="T1052" s="156" t="s">
        <v>399</v>
      </c>
      <c r="U1052" s="156">
        <v>0</v>
      </c>
      <c r="V1052" s="156">
        <f>ROUND(E1052*U1052,2)</f>
        <v>0</v>
      </c>
      <c r="W1052" s="156"/>
      <c r="X1052" s="156" t="s">
        <v>383</v>
      </c>
      <c r="Y1052" s="147"/>
      <c r="Z1052" s="147"/>
      <c r="AA1052" s="147"/>
      <c r="AB1052" s="147"/>
      <c r="AC1052" s="147"/>
      <c r="AD1052" s="147"/>
      <c r="AE1052" s="147"/>
      <c r="AF1052" s="147" t="s">
        <v>541</v>
      </c>
      <c r="AG1052" s="147"/>
      <c r="AH1052" s="147"/>
      <c r="AI1052" s="147"/>
      <c r="AJ1052" s="147"/>
      <c r="AK1052" s="147"/>
      <c r="AL1052" s="147"/>
      <c r="AM1052" s="147"/>
      <c r="AN1052" s="147"/>
      <c r="AO1052" s="147"/>
      <c r="AP1052" s="147"/>
      <c r="AQ1052" s="147"/>
      <c r="AR1052" s="147"/>
      <c r="AS1052" s="147"/>
      <c r="AT1052" s="147"/>
      <c r="AU1052" s="147"/>
      <c r="AV1052" s="147"/>
      <c r="AW1052" s="147"/>
      <c r="AX1052" s="147"/>
      <c r="AY1052" s="147"/>
      <c r="AZ1052" s="147"/>
      <c r="BA1052" s="147"/>
      <c r="BB1052" s="147"/>
      <c r="BC1052" s="147"/>
      <c r="BD1052" s="147"/>
      <c r="BE1052" s="147"/>
      <c r="BF1052" s="147"/>
      <c r="BG1052" s="147"/>
    </row>
    <row r="1053" spans="1:59" outlineLevel="1" x14ac:dyDescent="0.2">
      <c r="A1053" s="154"/>
      <c r="B1053" s="155"/>
      <c r="C1053" s="185" t="s">
        <v>1442</v>
      </c>
      <c r="D1053" s="158"/>
      <c r="E1053" s="159"/>
      <c r="F1053" s="156"/>
      <c r="G1053" s="156"/>
      <c r="H1053" s="156"/>
      <c r="I1053" s="156"/>
      <c r="J1053" s="156"/>
      <c r="K1053" s="156"/>
      <c r="L1053" s="156"/>
      <c r="M1053" s="156"/>
      <c r="N1053" s="156"/>
      <c r="O1053" s="156"/>
      <c r="P1053" s="156"/>
      <c r="Q1053" s="156"/>
      <c r="R1053" s="156"/>
      <c r="S1053" s="156"/>
      <c r="T1053" s="156"/>
      <c r="U1053" s="156"/>
      <c r="V1053" s="156"/>
      <c r="W1053" s="156"/>
      <c r="X1053" s="156"/>
      <c r="Y1053" s="147"/>
      <c r="Z1053" s="147"/>
      <c r="AA1053" s="147"/>
      <c r="AB1053" s="147"/>
      <c r="AC1053" s="147"/>
      <c r="AD1053" s="147"/>
      <c r="AE1053" s="147"/>
      <c r="AF1053" s="147" t="s">
        <v>386</v>
      </c>
      <c r="AG1053" s="147">
        <v>0</v>
      </c>
      <c r="AH1053" s="147"/>
      <c r="AI1053" s="147"/>
      <c r="AJ1053" s="147"/>
      <c r="AK1053" s="147"/>
      <c r="AL1053" s="147"/>
      <c r="AM1053" s="147"/>
      <c r="AN1053" s="147"/>
      <c r="AO1053" s="147"/>
      <c r="AP1053" s="147"/>
      <c r="AQ1053" s="147"/>
      <c r="AR1053" s="147"/>
      <c r="AS1053" s="147"/>
      <c r="AT1053" s="147"/>
      <c r="AU1053" s="147"/>
      <c r="AV1053" s="147"/>
      <c r="AW1053" s="147"/>
      <c r="AX1053" s="147"/>
      <c r="AY1053" s="147"/>
      <c r="AZ1053" s="147"/>
      <c r="BA1053" s="147"/>
      <c r="BB1053" s="147"/>
      <c r="BC1053" s="147"/>
      <c r="BD1053" s="147"/>
      <c r="BE1053" s="147"/>
      <c r="BF1053" s="147"/>
      <c r="BG1053" s="147"/>
    </row>
    <row r="1054" spans="1:59" outlineLevel="1" x14ac:dyDescent="0.2">
      <c r="A1054" s="154"/>
      <c r="B1054" s="155"/>
      <c r="C1054" s="185" t="s">
        <v>1439</v>
      </c>
      <c r="D1054" s="158"/>
      <c r="E1054" s="159">
        <v>7</v>
      </c>
      <c r="F1054" s="156"/>
      <c r="G1054" s="156"/>
      <c r="H1054" s="156"/>
      <c r="I1054" s="156"/>
      <c r="J1054" s="156"/>
      <c r="K1054" s="156"/>
      <c r="L1054" s="156"/>
      <c r="M1054" s="156"/>
      <c r="N1054" s="156"/>
      <c r="O1054" s="156"/>
      <c r="P1054" s="156"/>
      <c r="Q1054" s="156"/>
      <c r="R1054" s="156"/>
      <c r="S1054" s="156"/>
      <c r="T1054" s="156"/>
      <c r="U1054" s="156"/>
      <c r="V1054" s="156"/>
      <c r="W1054" s="156"/>
      <c r="X1054" s="156"/>
      <c r="Y1054" s="147"/>
      <c r="Z1054" s="147"/>
      <c r="AA1054" s="147"/>
      <c r="AB1054" s="147"/>
      <c r="AC1054" s="147"/>
      <c r="AD1054" s="147"/>
      <c r="AE1054" s="147"/>
      <c r="AF1054" s="147" t="s">
        <v>386</v>
      </c>
      <c r="AG1054" s="147">
        <v>0</v>
      </c>
      <c r="AH1054" s="147"/>
      <c r="AI1054" s="147"/>
      <c r="AJ1054" s="147"/>
      <c r="AK1054" s="147"/>
      <c r="AL1054" s="147"/>
      <c r="AM1054" s="147"/>
      <c r="AN1054" s="147"/>
      <c r="AO1054" s="147"/>
      <c r="AP1054" s="147"/>
      <c r="AQ1054" s="147"/>
      <c r="AR1054" s="147"/>
      <c r="AS1054" s="147"/>
      <c r="AT1054" s="147"/>
      <c r="AU1054" s="147"/>
      <c r="AV1054" s="147"/>
      <c r="AW1054" s="147"/>
      <c r="AX1054" s="147"/>
      <c r="AY1054" s="147"/>
      <c r="AZ1054" s="147"/>
      <c r="BA1054" s="147"/>
      <c r="BB1054" s="147"/>
      <c r="BC1054" s="147"/>
      <c r="BD1054" s="147"/>
      <c r="BE1054" s="147"/>
      <c r="BF1054" s="147"/>
      <c r="BG1054" s="147"/>
    </row>
    <row r="1055" spans="1:59" ht="22.5" outlineLevel="1" x14ac:dyDescent="0.2">
      <c r="A1055" s="170">
        <v>216</v>
      </c>
      <c r="B1055" s="171" t="s">
        <v>1443</v>
      </c>
      <c r="C1055" s="184" t="s">
        <v>1444</v>
      </c>
      <c r="D1055" s="172" t="s">
        <v>429</v>
      </c>
      <c r="E1055" s="173">
        <v>5</v>
      </c>
      <c r="F1055" s="174"/>
      <c r="G1055" s="175">
        <f>ROUND(E1055*F1055,2)</f>
        <v>0</v>
      </c>
      <c r="H1055" s="157">
        <v>0</v>
      </c>
      <c r="I1055" s="156">
        <f>ROUND(E1055*H1055,2)</f>
        <v>0</v>
      </c>
      <c r="J1055" s="157">
        <v>139</v>
      </c>
      <c r="K1055" s="156">
        <f>ROUND(E1055*J1055,2)</f>
        <v>695</v>
      </c>
      <c r="L1055" s="156">
        <v>15</v>
      </c>
      <c r="M1055" s="156">
        <f>G1055*(1+L1055/100)</f>
        <v>0</v>
      </c>
      <c r="N1055" s="156">
        <v>0</v>
      </c>
      <c r="O1055" s="156">
        <f>ROUND(E1055*N1055,2)</f>
        <v>0</v>
      </c>
      <c r="P1055" s="156">
        <v>0</v>
      </c>
      <c r="Q1055" s="156">
        <f>ROUND(E1055*P1055,2)</f>
        <v>0</v>
      </c>
      <c r="R1055" s="156"/>
      <c r="S1055" s="156" t="s">
        <v>398</v>
      </c>
      <c r="T1055" s="156" t="s">
        <v>399</v>
      </c>
      <c r="U1055" s="156">
        <v>0</v>
      </c>
      <c r="V1055" s="156">
        <f>ROUND(E1055*U1055,2)</f>
        <v>0</v>
      </c>
      <c r="W1055" s="156"/>
      <c r="X1055" s="156" t="s">
        <v>383</v>
      </c>
      <c r="Y1055" s="147"/>
      <c r="Z1055" s="147"/>
      <c r="AA1055" s="147"/>
      <c r="AB1055" s="147"/>
      <c r="AC1055" s="147"/>
      <c r="AD1055" s="147"/>
      <c r="AE1055" s="147"/>
      <c r="AF1055" s="147" t="s">
        <v>541</v>
      </c>
      <c r="AG1055" s="147"/>
      <c r="AH1055" s="147"/>
      <c r="AI1055" s="147"/>
      <c r="AJ1055" s="147"/>
      <c r="AK1055" s="147"/>
      <c r="AL1055" s="147"/>
      <c r="AM1055" s="147"/>
      <c r="AN1055" s="147"/>
      <c r="AO1055" s="147"/>
      <c r="AP1055" s="147"/>
      <c r="AQ1055" s="147"/>
      <c r="AR1055" s="147"/>
      <c r="AS1055" s="147"/>
      <c r="AT1055" s="147"/>
      <c r="AU1055" s="147"/>
      <c r="AV1055" s="147"/>
      <c r="AW1055" s="147"/>
      <c r="AX1055" s="147"/>
      <c r="AY1055" s="147"/>
      <c r="AZ1055" s="147"/>
      <c r="BA1055" s="147"/>
      <c r="BB1055" s="147"/>
      <c r="BC1055" s="147"/>
      <c r="BD1055" s="147"/>
      <c r="BE1055" s="147"/>
      <c r="BF1055" s="147"/>
      <c r="BG1055" s="147"/>
    </row>
    <row r="1056" spans="1:59" outlineLevel="1" x14ac:dyDescent="0.2">
      <c r="A1056" s="154"/>
      <c r="B1056" s="155"/>
      <c r="C1056" s="185" t="s">
        <v>1445</v>
      </c>
      <c r="D1056" s="158"/>
      <c r="E1056" s="159"/>
      <c r="F1056" s="156"/>
      <c r="G1056" s="156"/>
      <c r="H1056" s="156"/>
      <c r="I1056" s="156"/>
      <c r="J1056" s="156"/>
      <c r="K1056" s="156"/>
      <c r="L1056" s="156"/>
      <c r="M1056" s="156"/>
      <c r="N1056" s="156"/>
      <c r="O1056" s="156"/>
      <c r="P1056" s="156"/>
      <c r="Q1056" s="156"/>
      <c r="R1056" s="156"/>
      <c r="S1056" s="156"/>
      <c r="T1056" s="156"/>
      <c r="U1056" s="156"/>
      <c r="V1056" s="156"/>
      <c r="W1056" s="156"/>
      <c r="X1056" s="156"/>
      <c r="Y1056" s="147"/>
      <c r="Z1056" s="147"/>
      <c r="AA1056" s="147"/>
      <c r="AB1056" s="147"/>
      <c r="AC1056" s="147"/>
      <c r="AD1056" s="147"/>
      <c r="AE1056" s="147"/>
      <c r="AF1056" s="147" t="s">
        <v>386</v>
      </c>
      <c r="AG1056" s="147">
        <v>0</v>
      </c>
      <c r="AH1056" s="147"/>
      <c r="AI1056" s="147"/>
      <c r="AJ1056" s="147"/>
      <c r="AK1056" s="147"/>
      <c r="AL1056" s="147"/>
      <c r="AM1056" s="147"/>
      <c r="AN1056" s="147"/>
      <c r="AO1056" s="147"/>
      <c r="AP1056" s="147"/>
      <c r="AQ1056" s="147"/>
      <c r="AR1056" s="147"/>
      <c r="AS1056" s="147"/>
      <c r="AT1056" s="147"/>
      <c r="AU1056" s="147"/>
      <c r="AV1056" s="147"/>
      <c r="AW1056" s="147"/>
      <c r="AX1056" s="147"/>
      <c r="AY1056" s="147"/>
      <c r="AZ1056" s="147"/>
      <c r="BA1056" s="147"/>
      <c r="BB1056" s="147"/>
      <c r="BC1056" s="147"/>
      <c r="BD1056" s="147"/>
      <c r="BE1056" s="147"/>
      <c r="BF1056" s="147"/>
      <c r="BG1056" s="147"/>
    </row>
    <row r="1057" spans="1:59" outlineLevel="1" x14ac:dyDescent="0.2">
      <c r="A1057" s="154"/>
      <c r="B1057" s="155"/>
      <c r="C1057" s="185" t="s">
        <v>257</v>
      </c>
      <c r="D1057" s="158"/>
      <c r="E1057" s="159">
        <v>5</v>
      </c>
      <c r="F1057" s="156"/>
      <c r="G1057" s="156"/>
      <c r="H1057" s="156"/>
      <c r="I1057" s="156"/>
      <c r="J1057" s="156"/>
      <c r="K1057" s="156"/>
      <c r="L1057" s="156"/>
      <c r="M1057" s="156"/>
      <c r="N1057" s="156"/>
      <c r="O1057" s="156"/>
      <c r="P1057" s="156"/>
      <c r="Q1057" s="156"/>
      <c r="R1057" s="156"/>
      <c r="S1057" s="156"/>
      <c r="T1057" s="156"/>
      <c r="U1057" s="156"/>
      <c r="V1057" s="156"/>
      <c r="W1057" s="156"/>
      <c r="X1057" s="156"/>
      <c r="Y1057" s="147"/>
      <c r="Z1057" s="147"/>
      <c r="AA1057" s="147"/>
      <c r="AB1057" s="147"/>
      <c r="AC1057" s="147"/>
      <c r="AD1057" s="147"/>
      <c r="AE1057" s="147"/>
      <c r="AF1057" s="147" t="s">
        <v>386</v>
      </c>
      <c r="AG1057" s="147">
        <v>0</v>
      </c>
      <c r="AH1057" s="147"/>
      <c r="AI1057" s="147"/>
      <c r="AJ1057" s="147"/>
      <c r="AK1057" s="147"/>
      <c r="AL1057" s="147"/>
      <c r="AM1057" s="147"/>
      <c r="AN1057" s="147"/>
      <c r="AO1057" s="147"/>
      <c r="AP1057" s="147"/>
      <c r="AQ1057" s="147"/>
      <c r="AR1057" s="147"/>
      <c r="AS1057" s="147"/>
      <c r="AT1057" s="147"/>
      <c r="AU1057" s="147"/>
      <c r="AV1057" s="147"/>
      <c r="AW1057" s="147"/>
      <c r="AX1057" s="147"/>
      <c r="AY1057" s="147"/>
      <c r="AZ1057" s="147"/>
      <c r="BA1057" s="147"/>
      <c r="BB1057" s="147"/>
      <c r="BC1057" s="147"/>
      <c r="BD1057" s="147"/>
      <c r="BE1057" s="147"/>
      <c r="BF1057" s="147"/>
      <c r="BG1057" s="147"/>
    </row>
    <row r="1058" spans="1:59" ht="22.5" outlineLevel="1" x14ac:dyDescent="0.2">
      <c r="A1058" s="170">
        <v>217</v>
      </c>
      <c r="B1058" s="171" t="s">
        <v>1446</v>
      </c>
      <c r="C1058" s="184" t="s">
        <v>1447</v>
      </c>
      <c r="D1058" s="172" t="s">
        <v>429</v>
      </c>
      <c r="E1058" s="173">
        <v>64</v>
      </c>
      <c r="F1058" s="174"/>
      <c r="G1058" s="175">
        <f>ROUND(E1058*F1058,2)</f>
        <v>0</v>
      </c>
      <c r="H1058" s="157">
        <v>0</v>
      </c>
      <c r="I1058" s="156">
        <f>ROUND(E1058*H1058,2)</f>
        <v>0</v>
      </c>
      <c r="J1058" s="157">
        <v>187</v>
      </c>
      <c r="K1058" s="156">
        <f>ROUND(E1058*J1058,2)</f>
        <v>11968</v>
      </c>
      <c r="L1058" s="156">
        <v>15</v>
      </c>
      <c r="M1058" s="156">
        <f>G1058*(1+L1058/100)</f>
        <v>0</v>
      </c>
      <c r="N1058" s="156">
        <v>0</v>
      </c>
      <c r="O1058" s="156">
        <f>ROUND(E1058*N1058,2)</f>
        <v>0</v>
      </c>
      <c r="P1058" s="156">
        <v>0</v>
      </c>
      <c r="Q1058" s="156">
        <f>ROUND(E1058*P1058,2)</f>
        <v>0</v>
      </c>
      <c r="R1058" s="156"/>
      <c r="S1058" s="156" t="s">
        <v>398</v>
      </c>
      <c r="T1058" s="156" t="s">
        <v>399</v>
      </c>
      <c r="U1058" s="156">
        <v>0</v>
      </c>
      <c r="V1058" s="156">
        <f>ROUND(E1058*U1058,2)</f>
        <v>0</v>
      </c>
      <c r="W1058" s="156"/>
      <c r="X1058" s="156" t="s">
        <v>383</v>
      </c>
      <c r="Y1058" s="147"/>
      <c r="Z1058" s="147"/>
      <c r="AA1058" s="147"/>
      <c r="AB1058" s="147"/>
      <c r="AC1058" s="147"/>
      <c r="AD1058" s="147"/>
      <c r="AE1058" s="147"/>
      <c r="AF1058" s="147" t="s">
        <v>541</v>
      </c>
      <c r="AG1058" s="147"/>
      <c r="AH1058" s="147"/>
      <c r="AI1058" s="147"/>
      <c r="AJ1058" s="147"/>
      <c r="AK1058" s="147"/>
      <c r="AL1058" s="147"/>
      <c r="AM1058" s="147"/>
      <c r="AN1058" s="147"/>
      <c r="AO1058" s="147"/>
      <c r="AP1058" s="147"/>
      <c r="AQ1058" s="147"/>
      <c r="AR1058" s="147"/>
      <c r="AS1058" s="147"/>
      <c r="AT1058" s="147"/>
      <c r="AU1058" s="147"/>
      <c r="AV1058" s="147"/>
      <c r="AW1058" s="147"/>
      <c r="AX1058" s="147"/>
      <c r="AY1058" s="147"/>
      <c r="AZ1058" s="147"/>
      <c r="BA1058" s="147"/>
      <c r="BB1058" s="147"/>
      <c r="BC1058" s="147"/>
      <c r="BD1058" s="147"/>
      <c r="BE1058" s="147"/>
      <c r="BF1058" s="147"/>
      <c r="BG1058" s="147"/>
    </row>
    <row r="1059" spans="1:59" outlineLevel="1" x14ac:dyDescent="0.2">
      <c r="A1059" s="154"/>
      <c r="B1059" s="155"/>
      <c r="C1059" s="185" t="s">
        <v>1448</v>
      </c>
      <c r="D1059" s="158"/>
      <c r="E1059" s="159"/>
      <c r="F1059" s="156"/>
      <c r="G1059" s="156"/>
      <c r="H1059" s="156"/>
      <c r="I1059" s="156"/>
      <c r="J1059" s="156"/>
      <c r="K1059" s="156"/>
      <c r="L1059" s="156"/>
      <c r="M1059" s="156"/>
      <c r="N1059" s="156"/>
      <c r="O1059" s="156"/>
      <c r="P1059" s="156"/>
      <c r="Q1059" s="156"/>
      <c r="R1059" s="156"/>
      <c r="S1059" s="156"/>
      <c r="T1059" s="156"/>
      <c r="U1059" s="156"/>
      <c r="V1059" s="156"/>
      <c r="W1059" s="156"/>
      <c r="X1059" s="156"/>
      <c r="Y1059" s="147"/>
      <c r="Z1059" s="147"/>
      <c r="AA1059" s="147"/>
      <c r="AB1059" s="147"/>
      <c r="AC1059" s="147"/>
      <c r="AD1059" s="147"/>
      <c r="AE1059" s="147"/>
      <c r="AF1059" s="147" t="s">
        <v>386</v>
      </c>
      <c r="AG1059" s="147">
        <v>0</v>
      </c>
      <c r="AH1059" s="147"/>
      <c r="AI1059" s="147"/>
      <c r="AJ1059" s="147"/>
      <c r="AK1059" s="147"/>
      <c r="AL1059" s="147"/>
      <c r="AM1059" s="147"/>
      <c r="AN1059" s="147"/>
      <c r="AO1059" s="147"/>
      <c r="AP1059" s="147"/>
      <c r="AQ1059" s="147"/>
      <c r="AR1059" s="147"/>
      <c r="AS1059" s="147"/>
      <c r="AT1059" s="147"/>
      <c r="AU1059" s="147"/>
      <c r="AV1059" s="147"/>
      <c r="AW1059" s="147"/>
      <c r="AX1059" s="147"/>
      <c r="AY1059" s="147"/>
      <c r="AZ1059" s="147"/>
      <c r="BA1059" s="147"/>
      <c r="BB1059" s="147"/>
      <c r="BC1059" s="147"/>
      <c r="BD1059" s="147"/>
      <c r="BE1059" s="147"/>
      <c r="BF1059" s="147"/>
      <c r="BG1059" s="147"/>
    </row>
    <row r="1060" spans="1:59" outlineLevel="1" x14ac:dyDescent="0.2">
      <c r="A1060" s="154"/>
      <c r="B1060" s="155"/>
      <c r="C1060" s="185" t="s">
        <v>1435</v>
      </c>
      <c r="D1060" s="158"/>
      <c r="E1060" s="159">
        <v>64</v>
      </c>
      <c r="F1060" s="156"/>
      <c r="G1060" s="156"/>
      <c r="H1060" s="156"/>
      <c r="I1060" s="156"/>
      <c r="J1060" s="156"/>
      <c r="K1060" s="156"/>
      <c r="L1060" s="156"/>
      <c r="M1060" s="156"/>
      <c r="N1060" s="156"/>
      <c r="O1060" s="156"/>
      <c r="P1060" s="156"/>
      <c r="Q1060" s="156"/>
      <c r="R1060" s="156"/>
      <c r="S1060" s="156"/>
      <c r="T1060" s="156"/>
      <c r="U1060" s="156"/>
      <c r="V1060" s="156"/>
      <c r="W1060" s="156"/>
      <c r="X1060" s="156"/>
      <c r="Y1060" s="147"/>
      <c r="Z1060" s="147"/>
      <c r="AA1060" s="147"/>
      <c r="AB1060" s="147"/>
      <c r="AC1060" s="147"/>
      <c r="AD1060" s="147"/>
      <c r="AE1060" s="147"/>
      <c r="AF1060" s="147" t="s">
        <v>386</v>
      </c>
      <c r="AG1060" s="147">
        <v>0</v>
      </c>
      <c r="AH1060" s="147"/>
      <c r="AI1060" s="147"/>
      <c r="AJ1060" s="147"/>
      <c r="AK1060" s="147"/>
      <c r="AL1060" s="147"/>
      <c r="AM1060" s="147"/>
      <c r="AN1060" s="147"/>
      <c r="AO1060" s="147"/>
      <c r="AP1060" s="147"/>
      <c r="AQ1060" s="147"/>
      <c r="AR1060" s="147"/>
      <c r="AS1060" s="147"/>
      <c r="AT1060" s="147"/>
      <c r="AU1060" s="147"/>
      <c r="AV1060" s="147"/>
      <c r="AW1060" s="147"/>
      <c r="AX1060" s="147"/>
      <c r="AY1060" s="147"/>
      <c r="AZ1060" s="147"/>
      <c r="BA1060" s="147"/>
      <c r="BB1060" s="147"/>
      <c r="BC1060" s="147"/>
      <c r="BD1060" s="147"/>
      <c r="BE1060" s="147"/>
      <c r="BF1060" s="147"/>
      <c r="BG1060" s="147"/>
    </row>
    <row r="1061" spans="1:59" ht="22.5" outlineLevel="1" x14ac:dyDescent="0.2">
      <c r="A1061" s="170">
        <v>218</v>
      </c>
      <c r="B1061" s="171" t="s">
        <v>1449</v>
      </c>
      <c r="C1061" s="184" t="s">
        <v>1450</v>
      </c>
      <c r="D1061" s="172" t="s">
        <v>429</v>
      </c>
      <c r="E1061" s="173">
        <v>3</v>
      </c>
      <c r="F1061" s="174"/>
      <c r="G1061" s="175">
        <f>ROUND(E1061*F1061,2)</f>
        <v>0</v>
      </c>
      <c r="H1061" s="157">
        <v>0</v>
      </c>
      <c r="I1061" s="156">
        <f>ROUND(E1061*H1061,2)</f>
        <v>0</v>
      </c>
      <c r="J1061" s="157">
        <v>254</v>
      </c>
      <c r="K1061" s="156">
        <f>ROUND(E1061*J1061,2)</f>
        <v>762</v>
      </c>
      <c r="L1061" s="156">
        <v>15</v>
      </c>
      <c r="M1061" s="156">
        <f>G1061*(1+L1061/100)</f>
        <v>0</v>
      </c>
      <c r="N1061" s="156">
        <v>0</v>
      </c>
      <c r="O1061" s="156">
        <f>ROUND(E1061*N1061,2)</f>
        <v>0</v>
      </c>
      <c r="P1061" s="156">
        <v>0</v>
      </c>
      <c r="Q1061" s="156">
        <f>ROUND(E1061*P1061,2)</f>
        <v>0</v>
      </c>
      <c r="R1061" s="156"/>
      <c r="S1061" s="156" t="s">
        <v>398</v>
      </c>
      <c r="T1061" s="156" t="s">
        <v>399</v>
      </c>
      <c r="U1061" s="156">
        <v>0</v>
      </c>
      <c r="V1061" s="156">
        <f>ROUND(E1061*U1061,2)</f>
        <v>0</v>
      </c>
      <c r="W1061" s="156"/>
      <c r="X1061" s="156" t="s">
        <v>383</v>
      </c>
      <c r="Y1061" s="147"/>
      <c r="Z1061" s="147"/>
      <c r="AA1061" s="147"/>
      <c r="AB1061" s="147"/>
      <c r="AC1061" s="147"/>
      <c r="AD1061" s="147"/>
      <c r="AE1061" s="147"/>
      <c r="AF1061" s="147" t="s">
        <v>541</v>
      </c>
      <c r="AG1061" s="147"/>
      <c r="AH1061" s="147"/>
      <c r="AI1061" s="147"/>
      <c r="AJ1061" s="147"/>
      <c r="AK1061" s="147"/>
      <c r="AL1061" s="147"/>
      <c r="AM1061" s="147"/>
      <c r="AN1061" s="147"/>
      <c r="AO1061" s="147"/>
      <c r="AP1061" s="147"/>
      <c r="AQ1061" s="147"/>
      <c r="AR1061" s="147"/>
      <c r="AS1061" s="147"/>
      <c r="AT1061" s="147"/>
      <c r="AU1061" s="147"/>
      <c r="AV1061" s="147"/>
      <c r="AW1061" s="147"/>
      <c r="AX1061" s="147"/>
      <c r="AY1061" s="147"/>
      <c r="AZ1061" s="147"/>
      <c r="BA1061" s="147"/>
      <c r="BB1061" s="147"/>
      <c r="BC1061" s="147"/>
      <c r="BD1061" s="147"/>
      <c r="BE1061" s="147"/>
      <c r="BF1061" s="147"/>
      <c r="BG1061" s="147"/>
    </row>
    <row r="1062" spans="1:59" outlineLevel="1" x14ac:dyDescent="0.2">
      <c r="A1062" s="154"/>
      <c r="B1062" s="155"/>
      <c r="C1062" s="185" t="s">
        <v>1451</v>
      </c>
      <c r="D1062" s="158"/>
      <c r="E1062" s="159"/>
      <c r="F1062" s="156"/>
      <c r="G1062" s="156"/>
      <c r="H1062" s="156"/>
      <c r="I1062" s="156"/>
      <c r="J1062" s="156"/>
      <c r="K1062" s="156"/>
      <c r="L1062" s="156"/>
      <c r="M1062" s="156"/>
      <c r="N1062" s="156"/>
      <c r="O1062" s="156"/>
      <c r="P1062" s="156"/>
      <c r="Q1062" s="156"/>
      <c r="R1062" s="156"/>
      <c r="S1062" s="156"/>
      <c r="T1062" s="156"/>
      <c r="U1062" s="156"/>
      <c r="V1062" s="156"/>
      <c r="W1062" s="156"/>
      <c r="X1062" s="156"/>
      <c r="Y1062" s="147"/>
      <c r="Z1062" s="147"/>
      <c r="AA1062" s="147"/>
      <c r="AB1062" s="147"/>
      <c r="AC1062" s="147"/>
      <c r="AD1062" s="147"/>
      <c r="AE1062" s="147"/>
      <c r="AF1062" s="147" t="s">
        <v>386</v>
      </c>
      <c r="AG1062" s="147">
        <v>0</v>
      </c>
      <c r="AH1062" s="147"/>
      <c r="AI1062" s="147"/>
      <c r="AJ1062" s="147"/>
      <c r="AK1062" s="147"/>
      <c r="AL1062" s="147"/>
      <c r="AM1062" s="147"/>
      <c r="AN1062" s="147"/>
      <c r="AO1062" s="147"/>
      <c r="AP1062" s="147"/>
      <c r="AQ1062" s="147"/>
      <c r="AR1062" s="147"/>
      <c r="AS1062" s="147"/>
      <c r="AT1062" s="147"/>
      <c r="AU1062" s="147"/>
      <c r="AV1062" s="147"/>
      <c r="AW1062" s="147"/>
      <c r="AX1062" s="147"/>
      <c r="AY1062" s="147"/>
      <c r="AZ1062" s="147"/>
      <c r="BA1062" s="147"/>
      <c r="BB1062" s="147"/>
      <c r="BC1062" s="147"/>
      <c r="BD1062" s="147"/>
      <c r="BE1062" s="147"/>
      <c r="BF1062" s="147"/>
      <c r="BG1062" s="147"/>
    </row>
    <row r="1063" spans="1:59" outlineLevel="1" x14ac:dyDescent="0.2">
      <c r="A1063" s="154"/>
      <c r="B1063" s="155"/>
      <c r="C1063" s="185" t="s">
        <v>253</v>
      </c>
      <c r="D1063" s="158"/>
      <c r="E1063" s="159">
        <v>3</v>
      </c>
      <c r="F1063" s="156"/>
      <c r="G1063" s="156"/>
      <c r="H1063" s="156"/>
      <c r="I1063" s="156"/>
      <c r="J1063" s="156"/>
      <c r="K1063" s="156"/>
      <c r="L1063" s="156"/>
      <c r="M1063" s="156"/>
      <c r="N1063" s="156"/>
      <c r="O1063" s="156"/>
      <c r="P1063" s="156"/>
      <c r="Q1063" s="156"/>
      <c r="R1063" s="156"/>
      <c r="S1063" s="156"/>
      <c r="T1063" s="156"/>
      <c r="U1063" s="156"/>
      <c r="V1063" s="156"/>
      <c r="W1063" s="156"/>
      <c r="X1063" s="156"/>
      <c r="Y1063" s="147"/>
      <c r="Z1063" s="147"/>
      <c r="AA1063" s="147"/>
      <c r="AB1063" s="147"/>
      <c r="AC1063" s="147"/>
      <c r="AD1063" s="147"/>
      <c r="AE1063" s="147"/>
      <c r="AF1063" s="147" t="s">
        <v>386</v>
      </c>
      <c r="AG1063" s="147">
        <v>0</v>
      </c>
      <c r="AH1063" s="147"/>
      <c r="AI1063" s="147"/>
      <c r="AJ1063" s="147"/>
      <c r="AK1063" s="147"/>
      <c r="AL1063" s="147"/>
      <c r="AM1063" s="147"/>
      <c r="AN1063" s="147"/>
      <c r="AO1063" s="147"/>
      <c r="AP1063" s="147"/>
      <c r="AQ1063" s="147"/>
      <c r="AR1063" s="147"/>
      <c r="AS1063" s="147"/>
      <c r="AT1063" s="147"/>
      <c r="AU1063" s="147"/>
      <c r="AV1063" s="147"/>
      <c r="AW1063" s="147"/>
      <c r="AX1063" s="147"/>
      <c r="AY1063" s="147"/>
      <c r="AZ1063" s="147"/>
      <c r="BA1063" s="147"/>
      <c r="BB1063" s="147"/>
      <c r="BC1063" s="147"/>
      <c r="BD1063" s="147"/>
      <c r="BE1063" s="147"/>
      <c r="BF1063" s="147"/>
      <c r="BG1063" s="147"/>
    </row>
    <row r="1064" spans="1:59" ht="22.5" outlineLevel="1" x14ac:dyDescent="0.2">
      <c r="A1064" s="170">
        <v>219</v>
      </c>
      <c r="B1064" s="171" t="s">
        <v>1452</v>
      </c>
      <c r="C1064" s="184" t="s">
        <v>1453</v>
      </c>
      <c r="D1064" s="172" t="s">
        <v>429</v>
      </c>
      <c r="E1064" s="173">
        <v>1</v>
      </c>
      <c r="F1064" s="174"/>
      <c r="G1064" s="175">
        <f>ROUND(E1064*F1064,2)</f>
        <v>0</v>
      </c>
      <c r="H1064" s="157">
        <v>0</v>
      </c>
      <c r="I1064" s="156">
        <f>ROUND(E1064*H1064,2)</f>
        <v>0</v>
      </c>
      <c r="J1064" s="157">
        <v>285</v>
      </c>
      <c r="K1064" s="156">
        <f>ROUND(E1064*J1064,2)</f>
        <v>285</v>
      </c>
      <c r="L1064" s="156">
        <v>15</v>
      </c>
      <c r="M1064" s="156">
        <f>G1064*(1+L1064/100)</f>
        <v>0</v>
      </c>
      <c r="N1064" s="156">
        <v>0</v>
      </c>
      <c r="O1064" s="156">
        <f>ROUND(E1064*N1064,2)</f>
        <v>0</v>
      </c>
      <c r="P1064" s="156">
        <v>0</v>
      </c>
      <c r="Q1064" s="156">
        <f>ROUND(E1064*P1064,2)</f>
        <v>0</v>
      </c>
      <c r="R1064" s="156"/>
      <c r="S1064" s="156" t="s">
        <v>398</v>
      </c>
      <c r="T1064" s="156" t="s">
        <v>399</v>
      </c>
      <c r="U1064" s="156">
        <v>0</v>
      </c>
      <c r="V1064" s="156">
        <f>ROUND(E1064*U1064,2)</f>
        <v>0</v>
      </c>
      <c r="W1064" s="156"/>
      <c r="X1064" s="156" t="s">
        <v>383</v>
      </c>
      <c r="Y1064" s="147"/>
      <c r="Z1064" s="147"/>
      <c r="AA1064" s="147"/>
      <c r="AB1064" s="147"/>
      <c r="AC1064" s="147"/>
      <c r="AD1064" s="147"/>
      <c r="AE1064" s="147"/>
      <c r="AF1064" s="147" t="s">
        <v>541</v>
      </c>
      <c r="AG1064" s="147"/>
      <c r="AH1064" s="147"/>
      <c r="AI1064" s="147"/>
      <c r="AJ1064" s="147"/>
      <c r="AK1064" s="147"/>
      <c r="AL1064" s="147"/>
      <c r="AM1064" s="147"/>
      <c r="AN1064" s="147"/>
      <c r="AO1064" s="147"/>
      <c r="AP1064" s="147"/>
      <c r="AQ1064" s="147"/>
      <c r="AR1064" s="147"/>
      <c r="AS1064" s="147"/>
      <c r="AT1064" s="147"/>
      <c r="AU1064" s="147"/>
      <c r="AV1064" s="147"/>
      <c r="AW1064" s="147"/>
      <c r="AX1064" s="147"/>
      <c r="AY1064" s="147"/>
      <c r="AZ1064" s="147"/>
      <c r="BA1064" s="147"/>
      <c r="BB1064" s="147"/>
      <c r="BC1064" s="147"/>
      <c r="BD1064" s="147"/>
      <c r="BE1064" s="147"/>
      <c r="BF1064" s="147"/>
      <c r="BG1064" s="147"/>
    </row>
    <row r="1065" spans="1:59" outlineLevel="1" x14ac:dyDescent="0.2">
      <c r="A1065" s="154"/>
      <c r="B1065" s="155"/>
      <c r="C1065" s="185" t="s">
        <v>1454</v>
      </c>
      <c r="D1065" s="158"/>
      <c r="E1065" s="159"/>
      <c r="F1065" s="156"/>
      <c r="G1065" s="156"/>
      <c r="H1065" s="156"/>
      <c r="I1065" s="156"/>
      <c r="J1065" s="156"/>
      <c r="K1065" s="156"/>
      <c r="L1065" s="156"/>
      <c r="M1065" s="156"/>
      <c r="N1065" s="156"/>
      <c r="O1065" s="156"/>
      <c r="P1065" s="156"/>
      <c r="Q1065" s="156"/>
      <c r="R1065" s="156"/>
      <c r="S1065" s="156"/>
      <c r="T1065" s="156"/>
      <c r="U1065" s="156"/>
      <c r="V1065" s="156"/>
      <c r="W1065" s="156"/>
      <c r="X1065" s="156"/>
      <c r="Y1065" s="147"/>
      <c r="Z1065" s="147"/>
      <c r="AA1065" s="147"/>
      <c r="AB1065" s="147"/>
      <c r="AC1065" s="147"/>
      <c r="AD1065" s="147"/>
      <c r="AE1065" s="147"/>
      <c r="AF1065" s="147" t="s">
        <v>386</v>
      </c>
      <c r="AG1065" s="147">
        <v>0</v>
      </c>
      <c r="AH1065" s="147"/>
      <c r="AI1065" s="147"/>
      <c r="AJ1065" s="147"/>
      <c r="AK1065" s="147"/>
      <c r="AL1065" s="147"/>
      <c r="AM1065" s="147"/>
      <c r="AN1065" s="147"/>
      <c r="AO1065" s="147"/>
      <c r="AP1065" s="147"/>
      <c r="AQ1065" s="147"/>
      <c r="AR1065" s="147"/>
      <c r="AS1065" s="147"/>
      <c r="AT1065" s="147"/>
      <c r="AU1065" s="147"/>
      <c r="AV1065" s="147"/>
      <c r="AW1065" s="147"/>
      <c r="AX1065" s="147"/>
      <c r="AY1065" s="147"/>
      <c r="AZ1065" s="147"/>
      <c r="BA1065" s="147"/>
      <c r="BB1065" s="147"/>
      <c r="BC1065" s="147"/>
      <c r="BD1065" s="147"/>
      <c r="BE1065" s="147"/>
      <c r="BF1065" s="147"/>
      <c r="BG1065" s="147"/>
    </row>
    <row r="1066" spans="1:59" outlineLevel="1" x14ac:dyDescent="0.2">
      <c r="A1066" s="154"/>
      <c r="B1066" s="155"/>
      <c r="C1066" s="185" t="s">
        <v>233</v>
      </c>
      <c r="D1066" s="158"/>
      <c r="E1066" s="159">
        <v>1</v>
      </c>
      <c r="F1066" s="156"/>
      <c r="G1066" s="156"/>
      <c r="H1066" s="156"/>
      <c r="I1066" s="156"/>
      <c r="J1066" s="156"/>
      <c r="K1066" s="156"/>
      <c r="L1066" s="156"/>
      <c r="M1066" s="156"/>
      <c r="N1066" s="156"/>
      <c r="O1066" s="156"/>
      <c r="P1066" s="156"/>
      <c r="Q1066" s="156"/>
      <c r="R1066" s="156"/>
      <c r="S1066" s="156"/>
      <c r="T1066" s="156"/>
      <c r="U1066" s="156"/>
      <c r="V1066" s="156"/>
      <c r="W1066" s="156"/>
      <c r="X1066" s="156"/>
      <c r="Y1066" s="147"/>
      <c r="Z1066" s="147"/>
      <c r="AA1066" s="147"/>
      <c r="AB1066" s="147"/>
      <c r="AC1066" s="147"/>
      <c r="AD1066" s="147"/>
      <c r="AE1066" s="147"/>
      <c r="AF1066" s="147" t="s">
        <v>386</v>
      </c>
      <c r="AG1066" s="147">
        <v>0</v>
      </c>
      <c r="AH1066" s="147"/>
      <c r="AI1066" s="147"/>
      <c r="AJ1066" s="147"/>
      <c r="AK1066" s="147"/>
      <c r="AL1066" s="147"/>
      <c r="AM1066" s="147"/>
      <c r="AN1066" s="147"/>
      <c r="AO1066" s="147"/>
      <c r="AP1066" s="147"/>
      <c r="AQ1066" s="147"/>
      <c r="AR1066" s="147"/>
      <c r="AS1066" s="147"/>
      <c r="AT1066" s="147"/>
      <c r="AU1066" s="147"/>
      <c r="AV1066" s="147"/>
      <c r="AW1066" s="147"/>
      <c r="AX1066" s="147"/>
      <c r="AY1066" s="147"/>
      <c r="AZ1066" s="147"/>
      <c r="BA1066" s="147"/>
      <c r="BB1066" s="147"/>
      <c r="BC1066" s="147"/>
      <c r="BD1066" s="147"/>
      <c r="BE1066" s="147"/>
      <c r="BF1066" s="147"/>
      <c r="BG1066" s="147"/>
    </row>
    <row r="1067" spans="1:59" ht="22.5" outlineLevel="1" x14ac:dyDescent="0.2">
      <c r="A1067" s="170">
        <v>220</v>
      </c>
      <c r="B1067" s="171" t="s">
        <v>1455</v>
      </c>
      <c r="C1067" s="184" t="s">
        <v>1456</v>
      </c>
      <c r="D1067" s="172" t="s">
        <v>429</v>
      </c>
      <c r="E1067" s="173">
        <v>4</v>
      </c>
      <c r="F1067" s="174"/>
      <c r="G1067" s="175">
        <f>ROUND(E1067*F1067,2)</f>
        <v>0</v>
      </c>
      <c r="H1067" s="157">
        <v>0</v>
      </c>
      <c r="I1067" s="156">
        <f>ROUND(E1067*H1067,2)</f>
        <v>0</v>
      </c>
      <c r="J1067" s="157">
        <v>105</v>
      </c>
      <c r="K1067" s="156">
        <f>ROUND(E1067*J1067,2)</f>
        <v>420</v>
      </c>
      <c r="L1067" s="156">
        <v>15</v>
      </c>
      <c r="M1067" s="156">
        <f>G1067*(1+L1067/100)</f>
        <v>0</v>
      </c>
      <c r="N1067" s="156">
        <v>0</v>
      </c>
      <c r="O1067" s="156">
        <f>ROUND(E1067*N1067,2)</f>
        <v>0</v>
      </c>
      <c r="P1067" s="156">
        <v>0</v>
      </c>
      <c r="Q1067" s="156">
        <f>ROUND(E1067*P1067,2)</f>
        <v>0</v>
      </c>
      <c r="R1067" s="156"/>
      <c r="S1067" s="156" t="s">
        <v>398</v>
      </c>
      <c r="T1067" s="156" t="s">
        <v>399</v>
      </c>
      <c r="U1067" s="156">
        <v>0</v>
      </c>
      <c r="V1067" s="156">
        <f>ROUND(E1067*U1067,2)</f>
        <v>0</v>
      </c>
      <c r="W1067" s="156"/>
      <c r="X1067" s="156" t="s">
        <v>383</v>
      </c>
      <c r="Y1067" s="147"/>
      <c r="Z1067" s="147"/>
      <c r="AA1067" s="147"/>
      <c r="AB1067" s="147"/>
      <c r="AC1067" s="147"/>
      <c r="AD1067" s="147"/>
      <c r="AE1067" s="147"/>
      <c r="AF1067" s="147" t="s">
        <v>541</v>
      </c>
      <c r="AG1067" s="147"/>
      <c r="AH1067" s="147"/>
      <c r="AI1067" s="147"/>
      <c r="AJ1067" s="147"/>
      <c r="AK1067" s="147"/>
      <c r="AL1067" s="147"/>
      <c r="AM1067" s="147"/>
      <c r="AN1067" s="147"/>
      <c r="AO1067" s="147"/>
      <c r="AP1067" s="147"/>
      <c r="AQ1067" s="147"/>
      <c r="AR1067" s="147"/>
      <c r="AS1067" s="147"/>
      <c r="AT1067" s="147"/>
      <c r="AU1067" s="147"/>
      <c r="AV1067" s="147"/>
      <c r="AW1067" s="147"/>
      <c r="AX1067" s="147"/>
      <c r="AY1067" s="147"/>
      <c r="AZ1067" s="147"/>
      <c r="BA1067" s="147"/>
      <c r="BB1067" s="147"/>
      <c r="BC1067" s="147"/>
      <c r="BD1067" s="147"/>
      <c r="BE1067" s="147"/>
      <c r="BF1067" s="147"/>
      <c r="BG1067" s="147"/>
    </row>
    <row r="1068" spans="1:59" outlineLevel="1" x14ac:dyDescent="0.2">
      <c r="A1068" s="154"/>
      <c r="B1068" s="155"/>
      <c r="C1068" s="185" t="s">
        <v>1457</v>
      </c>
      <c r="D1068" s="158"/>
      <c r="E1068" s="159"/>
      <c r="F1068" s="156"/>
      <c r="G1068" s="156"/>
      <c r="H1068" s="156"/>
      <c r="I1068" s="156"/>
      <c r="J1068" s="156"/>
      <c r="K1068" s="156"/>
      <c r="L1068" s="156"/>
      <c r="M1068" s="156"/>
      <c r="N1068" s="156"/>
      <c r="O1068" s="156"/>
      <c r="P1068" s="156"/>
      <c r="Q1068" s="156"/>
      <c r="R1068" s="156"/>
      <c r="S1068" s="156"/>
      <c r="T1068" s="156"/>
      <c r="U1068" s="156"/>
      <c r="V1068" s="156"/>
      <c r="W1068" s="156"/>
      <c r="X1068" s="156"/>
      <c r="Y1068" s="147"/>
      <c r="Z1068" s="147"/>
      <c r="AA1068" s="147"/>
      <c r="AB1068" s="147"/>
      <c r="AC1068" s="147"/>
      <c r="AD1068" s="147"/>
      <c r="AE1068" s="147"/>
      <c r="AF1068" s="147" t="s">
        <v>386</v>
      </c>
      <c r="AG1068" s="147">
        <v>0</v>
      </c>
      <c r="AH1068" s="147"/>
      <c r="AI1068" s="147"/>
      <c r="AJ1068" s="147"/>
      <c r="AK1068" s="147"/>
      <c r="AL1068" s="147"/>
      <c r="AM1068" s="147"/>
      <c r="AN1068" s="147"/>
      <c r="AO1068" s="147"/>
      <c r="AP1068" s="147"/>
      <c r="AQ1068" s="147"/>
      <c r="AR1068" s="147"/>
      <c r="AS1068" s="147"/>
      <c r="AT1068" s="147"/>
      <c r="AU1068" s="147"/>
      <c r="AV1068" s="147"/>
      <c r="AW1068" s="147"/>
      <c r="AX1068" s="147"/>
      <c r="AY1068" s="147"/>
      <c r="AZ1068" s="147"/>
      <c r="BA1068" s="147"/>
      <c r="BB1068" s="147"/>
      <c r="BC1068" s="147"/>
      <c r="BD1068" s="147"/>
      <c r="BE1068" s="147"/>
      <c r="BF1068" s="147"/>
      <c r="BG1068" s="147"/>
    </row>
    <row r="1069" spans="1:59" outlineLevel="1" x14ac:dyDescent="0.2">
      <c r="A1069" s="154"/>
      <c r="B1069" s="155"/>
      <c r="C1069" s="185" t="s">
        <v>255</v>
      </c>
      <c r="D1069" s="158"/>
      <c r="E1069" s="159">
        <v>4</v>
      </c>
      <c r="F1069" s="156"/>
      <c r="G1069" s="156"/>
      <c r="H1069" s="156"/>
      <c r="I1069" s="156"/>
      <c r="J1069" s="156"/>
      <c r="K1069" s="156"/>
      <c r="L1069" s="156"/>
      <c r="M1069" s="156"/>
      <c r="N1069" s="156"/>
      <c r="O1069" s="156"/>
      <c r="P1069" s="156"/>
      <c r="Q1069" s="156"/>
      <c r="R1069" s="156"/>
      <c r="S1069" s="156"/>
      <c r="T1069" s="156"/>
      <c r="U1069" s="156"/>
      <c r="V1069" s="156"/>
      <c r="W1069" s="156"/>
      <c r="X1069" s="156"/>
      <c r="Y1069" s="147"/>
      <c r="Z1069" s="147"/>
      <c r="AA1069" s="147"/>
      <c r="AB1069" s="147"/>
      <c r="AC1069" s="147"/>
      <c r="AD1069" s="147"/>
      <c r="AE1069" s="147"/>
      <c r="AF1069" s="147" t="s">
        <v>386</v>
      </c>
      <c r="AG1069" s="147">
        <v>0</v>
      </c>
      <c r="AH1069" s="147"/>
      <c r="AI1069" s="147"/>
      <c r="AJ1069" s="147"/>
      <c r="AK1069" s="147"/>
      <c r="AL1069" s="147"/>
      <c r="AM1069" s="147"/>
      <c r="AN1069" s="147"/>
      <c r="AO1069" s="147"/>
      <c r="AP1069" s="147"/>
      <c r="AQ1069" s="147"/>
      <c r="AR1069" s="147"/>
      <c r="AS1069" s="147"/>
      <c r="AT1069" s="147"/>
      <c r="AU1069" s="147"/>
      <c r="AV1069" s="147"/>
      <c r="AW1069" s="147"/>
      <c r="AX1069" s="147"/>
      <c r="AY1069" s="147"/>
      <c r="AZ1069" s="147"/>
      <c r="BA1069" s="147"/>
      <c r="BB1069" s="147"/>
      <c r="BC1069" s="147"/>
      <c r="BD1069" s="147"/>
      <c r="BE1069" s="147"/>
      <c r="BF1069" s="147"/>
      <c r="BG1069" s="147"/>
    </row>
    <row r="1070" spans="1:59" outlineLevel="1" x14ac:dyDescent="0.2">
      <c r="A1070" s="170">
        <v>221</v>
      </c>
      <c r="B1070" s="171" t="s">
        <v>1458</v>
      </c>
      <c r="C1070" s="184" t="s">
        <v>1459</v>
      </c>
      <c r="D1070" s="172" t="s">
        <v>397</v>
      </c>
      <c r="E1070" s="173">
        <v>1.6</v>
      </c>
      <c r="F1070" s="174"/>
      <c r="G1070" s="175">
        <f>ROUND(E1070*F1070,2)</f>
        <v>0</v>
      </c>
      <c r="H1070" s="157">
        <v>117</v>
      </c>
      <c r="I1070" s="156">
        <f>ROUND(E1070*H1070,2)</f>
        <v>187.2</v>
      </c>
      <c r="J1070" s="157">
        <v>0</v>
      </c>
      <c r="K1070" s="156">
        <f>ROUND(E1070*J1070,2)</f>
        <v>0</v>
      </c>
      <c r="L1070" s="156">
        <v>15</v>
      </c>
      <c r="M1070" s="156">
        <f>G1070*(1+L1070/100)</f>
        <v>0</v>
      </c>
      <c r="N1070" s="156">
        <v>8.0000000000000004E-4</v>
      </c>
      <c r="O1070" s="156">
        <f>ROUND(E1070*N1070,2)</f>
        <v>0</v>
      </c>
      <c r="P1070" s="156">
        <v>0</v>
      </c>
      <c r="Q1070" s="156">
        <f>ROUND(E1070*P1070,2)</f>
        <v>0</v>
      </c>
      <c r="R1070" s="156"/>
      <c r="S1070" s="156" t="s">
        <v>398</v>
      </c>
      <c r="T1070" s="156" t="s">
        <v>399</v>
      </c>
      <c r="U1070" s="156">
        <v>0</v>
      </c>
      <c r="V1070" s="156">
        <f>ROUND(E1070*U1070,2)</f>
        <v>0</v>
      </c>
      <c r="W1070" s="156"/>
      <c r="X1070" s="156" t="s">
        <v>407</v>
      </c>
      <c r="Y1070" s="147"/>
      <c r="Z1070" s="147"/>
      <c r="AA1070" s="147"/>
      <c r="AB1070" s="147"/>
      <c r="AC1070" s="147"/>
      <c r="AD1070" s="147"/>
      <c r="AE1070" s="147"/>
      <c r="AF1070" s="147" t="s">
        <v>408</v>
      </c>
      <c r="AG1070" s="147"/>
      <c r="AH1070" s="147"/>
      <c r="AI1070" s="147"/>
      <c r="AJ1070" s="147"/>
      <c r="AK1070" s="147"/>
      <c r="AL1070" s="147"/>
      <c r="AM1070" s="147"/>
      <c r="AN1070" s="147"/>
      <c r="AO1070" s="147"/>
      <c r="AP1070" s="147"/>
      <c r="AQ1070" s="147"/>
      <c r="AR1070" s="147"/>
      <c r="AS1070" s="147"/>
      <c r="AT1070" s="147"/>
      <c r="AU1070" s="147"/>
      <c r="AV1070" s="147"/>
      <c r="AW1070" s="147"/>
      <c r="AX1070" s="147"/>
      <c r="AY1070" s="147"/>
      <c r="AZ1070" s="147"/>
      <c r="BA1070" s="147"/>
      <c r="BB1070" s="147"/>
      <c r="BC1070" s="147"/>
      <c r="BD1070" s="147"/>
      <c r="BE1070" s="147"/>
      <c r="BF1070" s="147"/>
      <c r="BG1070" s="147"/>
    </row>
    <row r="1071" spans="1:59" outlineLevel="1" x14ac:dyDescent="0.2">
      <c r="A1071" s="154"/>
      <c r="B1071" s="155"/>
      <c r="C1071" s="185" t="s">
        <v>1460</v>
      </c>
      <c r="D1071" s="158"/>
      <c r="E1071" s="159"/>
      <c r="F1071" s="156"/>
      <c r="G1071" s="156"/>
      <c r="H1071" s="156"/>
      <c r="I1071" s="156"/>
      <c r="J1071" s="156"/>
      <c r="K1071" s="156"/>
      <c r="L1071" s="156"/>
      <c r="M1071" s="156"/>
      <c r="N1071" s="156"/>
      <c r="O1071" s="156"/>
      <c r="P1071" s="156"/>
      <c r="Q1071" s="156"/>
      <c r="R1071" s="156"/>
      <c r="S1071" s="156"/>
      <c r="T1071" s="156"/>
      <c r="U1071" s="156"/>
      <c r="V1071" s="156"/>
      <c r="W1071" s="156"/>
      <c r="X1071" s="156"/>
      <c r="Y1071" s="147"/>
      <c r="Z1071" s="147"/>
      <c r="AA1071" s="147"/>
      <c r="AB1071" s="147"/>
      <c r="AC1071" s="147"/>
      <c r="AD1071" s="147"/>
      <c r="AE1071" s="147"/>
      <c r="AF1071" s="147" t="s">
        <v>386</v>
      </c>
      <c r="AG1071" s="147">
        <v>0</v>
      </c>
      <c r="AH1071" s="147"/>
      <c r="AI1071" s="147"/>
      <c r="AJ1071" s="147"/>
      <c r="AK1071" s="147"/>
      <c r="AL1071" s="147"/>
      <c r="AM1071" s="147"/>
      <c r="AN1071" s="147"/>
      <c r="AO1071" s="147"/>
      <c r="AP1071" s="147"/>
      <c r="AQ1071" s="147"/>
      <c r="AR1071" s="147"/>
      <c r="AS1071" s="147"/>
      <c r="AT1071" s="147"/>
      <c r="AU1071" s="147"/>
      <c r="AV1071" s="147"/>
      <c r="AW1071" s="147"/>
      <c r="AX1071" s="147"/>
      <c r="AY1071" s="147"/>
      <c r="AZ1071" s="147"/>
      <c r="BA1071" s="147"/>
      <c r="BB1071" s="147"/>
      <c r="BC1071" s="147"/>
      <c r="BD1071" s="147"/>
      <c r="BE1071" s="147"/>
      <c r="BF1071" s="147"/>
      <c r="BG1071" s="147"/>
    </row>
    <row r="1072" spans="1:59" outlineLevel="1" x14ac:dyDescent="0.2">
      <c r="A1072" s="154"/>
      <c r="B1072" s="155"/>
      <c r="C1072" s="185" t="s">
        <v>1399</v>
      </c>
      <c r="D1072" s="158"/>
      <c r="E1072" s="159">
        <v>1.6</v>
      </c>
      <c r="F1072" s="156"/>
      <c r="G1072" s="156"/>
      <c r="H1072" s="156"/>
      <c r="I1072" s="156"/>
      <c r="J1072" s="156"/>
      <c r="K1072" s="156"/>
      <c r="L1072" s="156"/>
      <c r="M1072" s="156"/>
      <c r="N1072" s="156"/>
      <c r="O1072" s="156"/>
      <c r="P1072" s="156"/>
      <c r="Q1072" s="156"/>
      <c r="R1072" s="156"/>
      <c r="S1072" s="156"/>
      <c r="T1072" s="156"/>
      <c r="U1072" s="156"/>
      <c r="V1072" s="156"/>
      <c r="W1072" s="156"/>
      <c r="X1072" s="156"/>
      <c r="Y1072" s="147"/>
      <c r="Z1072" s="147"/>
      <c r="AA1072" s="147"/>
      <c r="AB1072" s="147"/>
      <c r="AC1072" s="147"/>
      <c r="AD1072" s="147"/>
      <c r="AE1072" s="147"/>
      <c r="AF1072" s="147" t="s">
        <v>386</v>
      </c>
      <c r="AG1072" s="147">
        <v>0</v>
      </c>
      <c r="AH1072" s="147"/>
      <c r="AI1072" s="147"/>
      <c r="AJ1072" s="147"/>
      <c r="AK1072" s="147"/>
      <c r="AL1072" s="147"/>
      <c r="AM1072" s="147"/>
      <c r="AN1072" s="147"/>
      <c r="AO1072" s="147"/>
      <c r="AP1072" s="147"/>
      <c r="AQ1072" s="147"/>
      <c r="AR1072" s="147"/>
      <c r="AS1072" s="147"/>
      <c r="AT1072" s="147"/>
      <c r="AU1072" s="147"/>
      <c r="AV1072" s="147"/>
      <c r="AW1072" s="147"/>
      <c r="AX1072" s="147"/>
      <c r="AY1072" s="147"/>
      <c r="AZ1072" s="147"/>
      <c r="BA1072" s="147"/>
      <c r="BB1072" s="147"/>
      <c r="BC1072" s="147"/>
      <c r="BD1072" s="147"/>
      <c r="BE1072" s="147"/>
      <c r="BF1072" s="147"/>
      <c r="BG1072" s="147"/>
    </row>
    <row r="1073" spans="1:59" outlineLevel="1" x14ac:dyDescent="0.2">
      <c r="A1073" s="170">
        <v>222</v>
      </c>
      <c r="B1073" s="171" t="s">
        <v>1461</v>
      </c>
      <c r="C1073" s="184" t="s">
        <v>1462</v>
      </c>
      <c r="D1073" s="172" t="s">
        <v>397</v>
      </c>
      <c r="E1073" s="173">
        <v>8.4</v>
      </c>
      <c r="F1073" s="174"/>
      <c r="G1073" s="175">
        <f>ROUND(E1073*F1073,2)</f>
        <v>0</v>
      </c>
      <c r="H1073" s="157">
        <v>164</v>
      </c>
      <c r="I1073" s="156">
        <f>ROUND(E1073*H1073,2)</f>
        <v>1377.6</v>
      </c>
      <c r="J1073" s="157">
        <v>0</v>
      </c>
      <c r="K1073" s="156">
        <f>ROUND(E1073*J1073,2)</f>
        <v>0</v>
      </c>
      <c r="L1073" s="156">
        <v>15</v>
      </c>
      <c r="M1073" s="156">
        <f>G1073*(1+L1073/100)</f>
        <v>0</v>
      </c>
      <c r="N1073" s="156">
        <v>1E-3</v>
      </c>
      <c r="O1073" s="156">
        <f>ROUND(E1073*N1073,2)</f>
        <v>0.01</v>
      </c>
      <c r="P1073" s="156">
        <v>0</v>
      </c>
      <c r="Q1073" s="156">
        <f>ROUND(E1073*P1073,2)</f>
        <v>0</v>
      </c>
      <c r="R1073" s="156"/>
      <c r="S1073" s="156" t="s">
        <v>398</v>
      </c>
      <c r="T1073" s="156" t="s">
        <v>399</v>
      </c>
      <c r="U1073" s="156">
        <v>0</v>
      </c>
      <c r="V1073" s="156">
        <f>ROUND(E1073*U1073,2)</f>
        <v>0</v>
      </c>
      <c r="W1073" s="156"/>
      <c r="X1073" s="156" t="s">
        <v>407</v>
      </c>
      <c r="Y1073" s="147"/>
      <c r="Z1073" s="147"/>
      <c r="AA1073" s="147"/>
      <c r="AB1073" s="147"/>
      <c r="AC1073" s="147"/>
      <c r="AD1073" s="147"/>
      <c r="AE1073" s="147"/>
      <c r="AF1073" s="147" t="s">
        <v>408</v>
      </c>
      <c r="AG1073" s="147"/>
      <c r="AH1073" s="147"/>
      <c r="AI1073" s="147"/>
      <c r="AJ1073" s="147"/>
      <c r="AK1073" s="147"/>
      <c r="AL1073" s="147"/>
      <c r="AM1073" s="147"/>
      <c r="AN1073" s="147"/>
      <c r="AO1073" s="147"/>
      <c r="AP1073" s="147"/>
      <c r="AQ1073" s="147"/>
      <c r="AR1073" s="147"/>
      <c r="AS1073" s="147"/>
      <c r="AT1073" s="147"/>
      <c r="AU1073" s="147"/>
      <c r="AV1073" s="147"/>
      <c r="AW1073" s="147"/>
      <c r="AX1073" s="147"/>
      <c r="AY1073" s="147"/>
      <c r="AZ1073" s="147"/>
      <c r="BA1073" s="147"/>
      <c r="BB1073" s="147"/>
      <c r="BC1073" s="147"/>
      <c r="BD1073" s="147"/>
      <c r="BE1073" s="147"/>
      <c r="BF1073" s="147"/>
      <c r="BG1073" s="147"/>
    </row>
    <row r="1074" spans="1:59" outlineLevel="1" x14ac:dyDescent="0.2">
      <c r="A1074" s="154"/>
      <c r="B1074" s="155"/>
      <c r="C1074" s="185" t="s">
        <v>1463</v>
      </c>
      <c r="D1074" s="158"/>
      <c r="E1074" s="159"/>
      <c r="F1074" s="156"/>
      <c r="G1074" s="156"/>
      <c r="H1074" s="156"/>
      <c r="I1074" s="156"/>
      <c r="J1074" s="156"/>
      <c r="K1074" s="156"/>
      <c r="L1074" s="156"/>
      <c r="M1074" s="156"/>
      <c r="N1074" s="156"/>
      <c r="O1074" s="156"/>
      <c r="P1074" s="156"/>
      <c r="Q1074" s="156"/>
      <c r="R1074" s="156"/>
      <c r="S1074" s="156"/>
      <c r="T1074" s="156"/>
      <c r="U1074" s="156"/>
      <c r="V1074" s="156"/>
      <c r="W1074" s="156"/>
      <c r="X1074" s="156"/>
      <c r="Y1074" s="147"/>
      <c r="Z1074" s="147"/>
      <c r="AA1074" s="147"/>
      <c r="AB1074" s="147"/>
      <c r="AC1074" s="147"/>
      <c r="AD1074" s="147"/>
      <c r="AE1074" s="147"/>
      <c r="AF1074" s="147" t="s">
        <v>386</v>
      </c>
      <c r="AG1074" s="147">
        <v>0</v>
      </c>
      <c r="AH1074" s="147"/>
      <c r="AI1074" s="147"/>
      <c r="AJ1074" s="147"/>
      <c r="AK1074" s="147"/>
      <c r="AL1074" s="147"/>
      <c r="AM1074" s="147"/>
      <c r="AN1074" s="147"/>
      <c r="AO1074" s="147"/>
      <c r="AP1074" s="147"/>
      <c r="AQ1074" s="147"/>
      <c r="AR1074" s="147"/>
      <c r="AS1074" s="147"/>
      <c r="AT1074" s="147"/>
      <c r="AU1074" s="147"/>
      <c r="AV1074" s="147"/>
      <c r="AW1074" s="147"/>
      <c r="AX1074" s="147"/>
      <c r="AY1074" s="147"/>
      <c r="AZ1074" s="147"/>
      <c r="BA1074" s="147"/>
      <c r="BB1074" s="147"/>
      <c r="BC1074" s="147"/>
      <c r="BD1074" s="147"/>
      <c r="BE1074" s="147"/>
      <c r="BF1074" s="147"/>
      <c r="BG1074" s="147"/>
    </row>
    <row r="1075" spans="1:59" outlineLevel="1" x14ac:dyDescent="0.2">
      <c r="A1075" s="154"/>
      <c r="B1075" s="155"/>
      <c r="C1075" s="185" t="s">
        <v>1464</v>
      </c>
      <c r="D1075" s="158"/>
      <c r="E1075" s="159"/>
      <c r="F1075" s="156"/>
      <c r="G1075" s="156"/>
      <c r="H1075" s="156"/>
      <c r="I1075" s="156"/>
      <c r="J1075" s="156"/>
      <c r="K1075" s="156"/>
      <c r="L1075" s="156"/>
      <c r="M1075" s="156"/>
      <c r="N1075" s="156"/>
      <c r="O1075" s="156"/>
      <c r="P1075" s="156"/>
      <c r="Q1075" s="156"/>
      <c r="R1075" s="156"/>
      <c r="S1075" s="156"/>
      <c r="T1075" s="156"/>
      <c r="U1075" s="156"/>
      <c r="V1075" s="156"/>
      <c r="W1075" s="156"/>
      <c r="X1075" s="156"/>
      <c r="Y1075" s="147"/>
      <c r="Z1075" s="147"/>
      <c r="AA1075" s="147"/>
      <c r="AB1075" s="147"/>
      <c r="AC1075" s="147"/>
      <c r="AD1075" s="147"/>
      <c r="AE1075" s="147"/>
      <c r="AF1075" s="147" t="s">
        <v>386</v>
      </c>
      <c r="AG1075" s="147">
        <v>0</v>
      </c>
      <c r="AH1075" s="147"/>
      <c r="AI1075" s="147"/>
      <c r="AJ1075" s="147"/>
      <c r="AK1075" s="147"/>
      <c r="AL1075" s="147"/>
      <c r="AM1075" s="147"/>
      <c r="AN1075" s="147"/>
      <c r="AO1075" s="147"/>
      <c r="AP1075" s="147"/>
      <c r="AQ1075" s="147"/>
      <c r="AR1075" s="147"/>
      <c r="AS1075" s="147"/>
      <c r="AT1075" s="147"/>
      <c r="AU1075" s="147"/>
      <c r="AV1075" s="147"/>
      <c r="AW1075" s="147"/>
      <c r="AX1075" s="147"/>
      <c r="AY1075" s="147"/>
      <c r="AZ1075" s="147"/>
      <c r="BA1075" s="147"/>
      <c r="BB1075" s="147"/>
      <c r="BC1075" s="147"/>
      <c r="BD1075" s="147"/>
      <c r="BE1075" s="147"/>
      <c r="BF1075" s="147"/>
      <c r="BG1075" s="147"/>
    </row>
    <row r="1076" spans="1:59" outlineLevel="1" x14ac:dyDescent="0.2">
      <c r="A1076" s="154"/>
      <c r="B1076" s="155"/>
      <c r="C1076" s="185" t="s">
        <v>1465</v>
      </c>
      <c r="D1076" s="158"/>
      <c r="E1076" s="159"/>
      <c r="F1076" s="156"/>
      <c r="G1076" s="156"/>
      <c r="H1076" s="156"/>
      <c r="I1076" s="156"/>
      <c r="J1076" s="156"/>
      <c r="K1076" s="156"/>
      <c r="L1076" s="156"/>
      <c r="M1076" s="156"/>
      <c r="N1076" s="156"/>
      <c r="O1076" s="156"/>
      <c r="P1076" s="156"/>
      <c r="Q1076" s="156"/>
      <c r="R1076" s="156"/>
      <c r="S1076" s="156"/>
      <c r="T1076" s="156"/>
      <c r="U1076" s="156"/>
      <c r="V1076" s="156"/>
      <c r="W1076" s="156"/>
      <c r="X1076" s="156"/>
      <c r="Y1076" s="147"/>
      <c r="Z1076" s="147"/>
      <c r="AA1076" s="147"/>
      <c r="AB1076" s="147"/>
      <c r="AC1076" s="147"/>
      <c r="AD1076" s="147"/>
      <c r="AE1076" s="147"/>
      <c r="AF1076" s="147" t="s">
        <v>386</v>
      </c>
      <c r="AG1076" s="147">
        <v>0</v>
      </c>
      <c r="AH1076" s="147"/>
      <c r="AI1076" s="147"/>
      <c r="AJ1076" s="147"/>
      <c r="AK1076" s="147"/>
      <c r="AL1076" s="147"/>
      <c r="AM1076" s="147"/>
      <c r="AN1076" s="147"/>
      <c r="AO1076" s="147"/>
      <c r="AP1076" s="147"/>
      <c r="AQ1076" s="147"/>
      <c r="AR1076" s="147"/>
      <c r="AS1076" s="147"/>
      <c r="AT1076" s="147"/>
      <c r="AU1076" s="147"/>
      <c r="AV1076" s="147"/>
      <c r="AW1076" s="147"/>
      <c r="AX1076" s="147"/>
      <c r="AY1076" s="147"/>
      <c r="AZ1076" s="147"/>
      <c r="BA1076" s="147"/>
      <c r="BB1076" s="147"/>
      <c r="BC1076" s="147"/>
      <c r="BD1076" s="147"/>
      <c r="BE1076" s="147"/>
      <c r="BF1076" s="147"/>
      <c r="BG1076" s="147"/>
    </row>
    <row r="1077" spans="1:59" outlineLevel="1" x14ac:dyDescent="0.2">
      <c r="A1077" s="154"/>
      <c r="B1077" s="155"/>
      <c r="C1077" s="185" t="s">
        <v>1466</v>
      </c>
      <c r="D1077" s="158"/>
      <c r="E1077" s="159">
        <v>8.4</v>
      </c>
      <c r="F1077" s="156"/>
      <c r="G1077" s="156"/>
      <c r="H1077" s="156"/>
      <c r="I1077" s="156"/>
      <c r="J1077" s="156"/>
      <c r="K1077" s="156"/>
      <c r="L1077" s="156"/>
      <c r="M1077" s="156"/>
      <c r="N1077" s="156"/>
      <c r="O1077" s="156"/>
      <c r="P1077" s="156"/>
      <c r="Q1077" s="156"/>
      <c r="R1077" s="156"/>
      <c r="S1077" s="156"/>
      <c r="T1077" s="156"/>
      <c r="U1077" s="156"/>
      <c r="V1077" s="156"/>
      <c r="W1077" s="156"/>
      <c r="X1077" s="156"/>
      <c r="Y1077" s="147"/>
      <c r="Z1077" s="147"/>
      <c r="AA1077" s="147"/>
      <c r="AB1077" s="147"/>
      <c r="AC1077" s="147"/>
      <c r="AD1077" s="147"/>
      <c r="AE1077" s="147"/>
      <c r="AF1077" s="147" t="s">
        <v>386</v>
      </c>
      <c r="AG1077" s="147">
        <v>0</v>
      </c>
      <c r="AH1077" s="147"/>
      <c r="AI1077" s="147"/>
      <c r="AJ1077" s="147"/>
      <c r="AK1077" s="147"/>
      <c r="AL1077" s="147"/>
      <c r="AM1077" s="147"/>
      <c r="AN1077" s="147"/>
      <c r="AO1077" s="147"/>
      <c r="AP1077" s="147"/>
      <c r="AQ1077" s="147"/>
      <c r="AR1077" s="147"/>
      <c r="AS1077" s="147"/>
      <c r="AT1077" s="147"/>
      <c r="AU1077" s="147"/>
      <c r="AV1077" s="147"/>
      <c r="AW1077" s="147"/>
      <c r="AX1077" s="147"/>
      <c r="AY1077" s="147"/>
      <c r="AZ1077" s="147"/>
      <c r="BA1077" s="147"/>
      <c r="BB1077" s="147"/>
      <c r="BC1077" s="147"/>
      <c r="BD1077" s="147"/>
      <c r="BE1077" s="147"/>
      <c r="BF1077" s="147"/>
      <c r="BG1077" s="147"/>
    </row>
    <row r="1078" spans="1:59" outlineLevel="1" x14ac:dyDescent="0.2">
      <c r="A1078" s="170">
        <v>223</v>
      </c>
      <c r="B1078" s="171" t="s">
        <v>1467</v>
      </c>
      <c r="C1078" s="184" t="s">
        <v>1468</v>
      </c>
      <c r="D1078" s="172" t="s">
        <v>397</v>
      </c>
      <c r="E1078" s="173">
        <v>81.2</v>
      </c>
      <c r="F1078" s="174"/>
      <c r="G1078" s="175">
        <f>ROUND(E1078*F1078,2)</f>
        <v>0</v>
      </c>
      <c r="H1078" s="157">
        <v>248</v>
      </c>
      <c r="I1078" s="156">
        <f>ROUND(E1078*H1078,2)</f>
        <v>20137.599999999999</v>
      </c>
      <c r="J1078" s="157">
        <v>0</v>
      </c>
      <c r="K1078" s="156">
        <f>ROUND(E1078*J1078,2)</f>
        <v>0</v>
      </c>
      <c r="L1078" s="156">
        <v>15</v>
      </c>
      <c r="M1078" s="156">
        <f>G1078*(1+L1078/100)</f>
        <v>0</v>
      </c>
      <c r="N1078" s="156">
        <v>1.8E-3</v>
      </c>
      <c r="O1078" s="156">
        <f>ROUND(E1078*N1078,2)</f>
        <v>0.15</v>
      </c>
      <c r="P1078" s="156">
        <v>0</v>
      </c>
      <c r="Q1078" s="156">
        <f>ROUND(E1078*P1078,2)</f>
        <v>0</v>
      </c>
      <c r="R1078" s="156"/>
      <c r="S1078" s="156" t="s">
        <v>398</v>
      </c>
      <c r="T1078" s="156" t="s">
        <v>399</v>
      </c>
      <c r="U1078" s="156">
        <v>0</v>
      </c>
      <c r="V1078" s="156">
        <f>ROUND(E1078*U1078,2)</f>
        <v>0</v>
      </c>
      <c r="W1078" s="156"/>
      <c r="X1078" s="156" t="s">
        <v>407</v>
      </c>
      <c r="Y1078" s="147"/>
      <c r="Z1078" s="147"/>
      <c r="AA1078" s="147"/>
      <c r="AB1078" s="147"/>
      <c r="AC1078" s="147"/>
      <c r="AD1078" s="147"/>
      <c r="AE1078" s="147"/>
      <c r="AF1078" s="147" t="s">
        <v>408</v>
      </c>
      <c r="AG1078" s="147"/>
      <c r="AH1078" s="147"/>
      <c r="AI1078" s="147"/>
      <c r="AJ1078" s="147"/>
      <c r="AK1078" s="147"/>
      <c r="AL1078" s="147"/>
      <c r="AM1078" s="147"/>
      <c r="AN1078" s="147"/>
      <c r="AO1078" s="147"/>
      <c r="AP1078" s="147"/>
      <c r="AQ1078" s="147"/>
      <c r="AR1078" s="147"/>
      <c r="AS1078" s="147"/>
      <c r="AT1078" s="147"/>
      <c r="AU1078" s="147"/>
      <c r="AV1078" s="147"/>
      <c r="AW1078" s="147"/>
      <c r="AX1078" s="147"/>
      <c r="AY1078" s="147"/>
      <c r="AZ1078" s="147"/>
      <c r="BA1078" s="147"/>
      <c r="BB1078" s="147"/>
      <c r="BC1078" s="147"/>
      <c r="BD1078" s="147"/>
      <c r="BE1078" s="147"/>
      <c r="BF1078" s="147"/>
      <c r="BG1078" s="147"/>
    </row>
    <row r="1079" spans="1:59" outlineLevel="1" x14ac:dyDescent="0.2">
      <c r="A1079" s="154"/>
      <c r="B1079" s="155"/>
      <c r="C1079" s="185" t="s">
        <v>1469</v>
      </c>
      <c r="D1079" s="158"/>
      <c r="E1079" s="159"/>
      <c r="F1079" s="156"/>
      <c r="G1079" s="156"/>
      <c r="H1079" s="156"/>
      <c r="I1079" s="156"/>
      <c r="J1079" s="156"/>
      <c r="K1079" s="156"/>
      <c r="L1079" s="156"/>
      <c r="M1079" s="156"/>
      <c r="N1079" s="156"/>
      <c r="O1079" s="156"/>
      <c r="P1079" s="156"/>
      <c r="Q1079" s="156"/>
      <c r="R1079" s="156"/>
      <c r="S1079" s="156"/>
      <c r="T1079" s="156"/>
      <c r="U1079" s="156"/>
      <c r="V1079" s="156"/>
      <c r="W1079" s="156"/>
      <c r="X1079" s="156"/>
      <c r="Y1079" s="147"/>
      <c r="Z1079" s="147"/>
      <c r="AA1079" s="147"/>
      <c r="AB1079" s="147"/>
      <c r="AC1079" s="147"/>
      <c r="AD1079" s="147"/>
      <c r="AE1079" s="147"/>
      <c r="AF1079" s="147" t="s">
        <v>386</v>
      </c>
      <c r="AG1079" s="147">
        <v>0</v>
      </c>
      <c r="AH1079" s="147"/>
      <c r="AI1079" s="147"/>
      <c r="AJ1079" s="147"/>
      <c r="AK1079" s="147"/>
      <c r="AL1079" s="147"/>
      <c r="AM1079" s="147"/>
      <c r="AN1079" s="147"/>
      <c r="AO1079" s="147"/>
      <c r="AP1079" s="147"/>
      <c r="AQ1079" s="147"/>
      <c r="AR1079" s="147"/>
      <c r="AS1079" s="147"/>
      <c r="AT1079" s="147"/>
      <c r="AU1079" s="147"/>
      <c r="AV1079" s="147"/>
      <c r="AW1079" s="147"/>
      <c r="AX1079" s="147"/>
      <c r="AY1079" s="147"/>
      <c r="AZ1079" s="147"/>
      <c r="BA1079" s="147"/>
      <c r="BB1079" s="147"/>
      <c r="BC1079" s="147"/>
      <c r="BD1079" s="147"/>
      <c r="BE1079" s="147"/>
      <c r="BF1079" s="147"/>
      <c r="BG1079" s="147"/>
    </row>
    <row r="1080" spans="1:59" outlineLevel="1" x14ac:dyDescent="0.2">
      <c r="A1080" s="154"/>
      <c r="B1080" s="155"/>
      <c r="C1080" s="185" t="s">
        <v>1470</v>
      </c>
      <c r="D1080" s="158"/>
      <c r="E1080" s="159"/>
      <c r="F1080" s="156"/>
      <c r="G1080" s="156"/>
      <c r="H1080" s="156"/>
      <c r="I1080" s="156"/>
      <c r="J1080" s="156"/>
      <c r="K1080" s="156"/>
      <c r="L1080" s="156"/>
      <c r="M1080" s="156"/>
      <c r="N1080" s="156"/>
      <c r="O1080" s="156"/>
      <c r="P1080" s="156"/>
      <c r="Q1080" s="156"/>
      <c r="R1080" s="156"/>
      <c r="S1080" s="156"/>
      <c r="T1080" s="156"/>
      <c r="U1080" s="156"/>
      <c r="V1080" s="156"/>
      <c r="W1080" s="156"/>
      <c r="X1080" s="156"/>
      <c r="Y1080" s="147"/>
      <c r="Z1080" s="147"/>
      <c r="AA1080" s="147"/>
      <c r="AB1080" s="147"/>
      <c r="AC1080" s="147"/>
      <c r="AD1080" s="147"/>
      <c r="AE1080" s="147"/>
      <c r="AF1080" s="147" t="s">
        <v>386</v>
      </c>
      <c r="AG1080" s="147">
        <v>0</v>
      </c>
      <c r="AH1080" s="147"/>
      <c r="AI1080" s="147"/>
      <c r="AJ1080" s="147"/>
      <c r="AK1080" s="147"/>
      <c r="AL1080" s="147"/>
      <c r="AM1080" s="147"/>
      <c r="AN1080" s="147"/>
      <c r="AO1080" s="147"/>
      <c r="AP1080" s="147"/>
      <c r="AQ1080" s="147"/>
      <c r="AR1080" s="147"/>
      <c r="AS1080" s="147"/>
      <c r="AT1080" s="147"/>
      <c r="AU1080" s="147"/>
      <c r="AV1080" s="147"/>
      <c r="AW1080" s="147"/>
      <c r="AX1080" s="147"/>
      <c r="AY1080" s="147"/>
      <c r="AZ1080" s="147"/>
      <c r="BA1080" s="147"/>
      <c r="BB1080" s="147"/>
      <c r="BC1080" s="147"/>
      <c r="BD1080" s="147"/>
      <c r="BE1080" s="147"/>
      <c r="BF1080" s="147"/>
      <c r="BG1080" s="147"/>
    </row>
    <row r="1081" spans="1:59" outlineLevel="1" x14ac:dyDescent="0.2">
      <c r="A1081" s="154"/>
      <c r="B1081" s="155"/>
      <c r="C1081" s="185" t="s">
        <v>1471</v>
      </c>
      <c r="D1081" s="158"/>
      <c r="E1081" s="159">
        <v>81.2</v>
      </c>
      <c r="F1081" s="156"/>
      <c r="G1081" s="156"/>
      <c r="H1081" s="156"/>
      <c r="I1081" s="156"/>
      <c r="J1081" s="156"/>
      <c r="K1081" s="156"/>
      <c r="L1081" s="156"/>
      <c r="M1081" s="156"/>
      <c r="N1081" s="156"/>
      <c r="O1081" s="156"/>
      <c r="P1081" s="156"/>
      <c r="Q1081" s="156"/>
      <c r="R1081" s="156"/>
      <c r="S1081" s="156"/>
      <c r="T1081" s="156"/>
      <c r="U1081" s="156"/>
      <c r="V1081" s="156"/>
      <c r="W1081" s="156"/>
      <c r="X1081" s="156"/>
      <c r="Y1081" s="147"/>
      <c r="Z1081" s="147"/>
      <c r="AA1081" s="147"/>
      <c r="AB1081" s="147"/>
      <c r="AC1081" s="147"/>
      <c r="AD1081" s="147"/>
      <c r="AE1081" s="147"/>
      <c r="AF1081" s="147" t="s">
        <v>386</v>
      </c>
      <c r="AG1081" s="147">
        <v>0</v>
      </c>
      <c r="AH1081" s="147"/>
      <c r="AI1081" s="147"/>
      <c r="AJ1081" s="147"/>
      <c r="AK1081" s="147"/>
      <c r="AL1081" s="147"/>
      <c r="AM1081" s="147"/>
      <c r="AN1081" s="147"/>
      <c r="AO1081" s="147"/>
      <c r="AP1081" s="147"/>
      <c r="AQ1081" s="147"/>
      <c r="AR1081" s="147"/>
      <c r="AS1081" s="147"/>
      <c r="AT1081" s="147"/>
      <c r="AU1081" s="147"/>
      <c r="AV1081" s="147"/>
      <c r="AW1081" s="147"/>
      <c r="AX1081" s="147"/>
      <c r="AY1081" s="147"/>
      <c r="AZ1081" s="147"/>
      <c r="BA1081" s="147"/>
      <c r="BB1081" s="147"/>
      <c r="BC1081" s="147"/>
      <c r="BD1081" s="147"/>
      <c r="BE1081" s="147"/>
      <c r="BF1081" s="147"/>
      <c r="BG1081" s="147"/>
    </row>
    <row r="1082" spans="1:59" outlineLevel="1" x14ac:dyDescent="0.2">
      <c r="A1082" s="170">
        <v>224</v>
      </c>
      <c r="B1082" s="171" t="s">
        <v>1467</v>
      </c>
      <c r="C1082" s="184" t="s">
        <v>1468</v>
      </c>
      <c r="D1082" s="172" t="s">
        <v>397</v>
      </c>
      <c r="E1082" s="173">
        <v>3</v>
      </c>
      <c r="F1082" s="174"/>
      <c r="G1082" s="175">
        <f>ROUND(E1082*F1082,2)</f>
        <v>0</v>
      </c>
      <c r="H1082" s="157">
        <v>248</v>
      </c>
      <c r="I1082" s="156">
        <f>ROUND(E1082*H1082,2)</f>
        <v>744</v>
      </c>
      <c r="J1082" s="157">
        <v>0</v>
      </c>
      <c r="K1082" s="156">
        <f>ROUND(E1082*J1082,2)</f>
        <v>0</v>
      </c>
      <c r="L1082" s="156">
        <v>15</v>
      </c>
      <c r="M1082" s="156">
        <f>G1082*(1+L1082/100)</f>
        <v>0</v>
      </c>
      <c r="N1082" s="156">
        <v>1.8E-3</v>
      </c>
      <c r="O1082" s="156">
        <f>ROUND(E1082*N1082,2)</f>
        <v>0.01</v>
      </c>
      <c r="P1082" s="156">
        <v>0</v>
      </c>
      <c r="Q1082" s="156">
        <f>ROUND(E1082*P1082,2)</f>
        <v>0</v>
      </c>
      <c r="R1082" s="156"/>
      <c r="S1082" s="156" t="s">
        <v>398</v>
      </c>
      <c r="T1082" s="156" t="s">
        <v>399</v>
      </c>
      <c r="U1082" s="156">
        <v>0</v>
      </c>
      <c r="V1082" s="156">
        <f>ROUND(E1082*U1082,2)</f>
        <v>0</v>
      </c>
      <c r="W1082" s="156"/>
      <c r="X1082" s="156" t="s">
        <v>407</v>
      </c>
      <c r="Y1082" s="147"/>
      <c r="Z1082" s="147"/>
      <c r="AA1082" s="147"/>
      <c r="AB1082" s="147"/>
      <c r="AC1082" s="147"/>
      <c r="AD1082" s="147"/>
      <c r="AE1082" s="147"/>
      <c r="AF1082" s="147" t="s">
        <v>408</v>
      </c>
      <c r="AG1082" s="147"/>
      <c r="AH1082" s="147"/>
      <c r="AI1082" s="147"/>
      <c r="AJ1082" s="147"/>
      <c r="AK1082" s="147"/>
      <c r="AL1082" s="147"/>
      <c r="AM1082" s="147"/>
      <c r="AN1082" s="147"/>
      <c r="AO1082" s="147"/>
      <c r="AP1082" s="147"/>
      <c r="AQ1082" s="147"/>
      <c r="AR1082" s="147"/>
      <c r="AS1082" s="147"/>
      <c r="AT1082" s="147"/>
      <c r="AU1082" s="147"/>
      <c r="AV1082" s="147"/>
      <c r="AW1082" s="147"/>
      <c r="AX1082" s="147"/>
      <c r="AY1082" s="147"/>
      <c r="AZ1082" s="147"/>
      <c r="BA1082" s="147"/>
      <c r="BB1082" s="147"/>
      <c r="BC1082" s="147"/>
      <c r="BD1082" s="147"/>
      <c r="BE1082" s="147"/>
      <c r="BF1082" s="147"/>
      <c r="BG1082" s="147"/>
    </row>
    <row r="1083" spans="1:59" outlineLevel="1" x14ac:dyDescent="0.2">
      <c r="A1083" s="154"/>
      <c r="B1083" s="155"/>
      <c r="C1083" s="185" t="s">
        <v>1420</v>
      </c>
      <c r="D1083" s="158"/>
      <c r="E1083" s="159"/>
      <c r="F1083" s="156"/>
      <c r="G1083" s="156"/>
      <c r="H1083" s="156"/>
      <c r="I1083" s="156"/>
      <c r="J1083" s="156"/>
      <c r="K1083" s="156"/>
      <c r="L1083" s="156"/>
      <c r="M1083" s="156"/>
      <c r="N1083" s="156"/>
      <c r="O1083" s="156"/>
      <c r="P1083" s="156"/>
      <c r="Q1083" s="156"/>
      <c r="R1083" s="156"/>
      <c r="S1083" s="156"/>
      <c r="T1083" s="156"/>
      <c r="U1083" s="156"/>
      <c r="V1083" s="156"/>
      <c r="W1083" s="156"/>
      <c r="X1083" s="156"/>
      <c r="Y1083" s="147"/>
      <c r="Z1083" s="147"/>
      <c r="AA1083" s="147"/>
      <c r="AB1083" s="147"/>
      <c r="AC1083" s="147"/>
      <c r="AD1083" s="147"/>
      <c r="AE1083" s="147"/>
      <c r="AF1083" s="147" t="s">
        <v>386</v>
      </c>
      <c r="AG1083" s="147">
        <v>0</v>
      </c>
      <c r="AH1083" s="147"/>
      <c r="AI1083" s="147"/>
      <c r="AJ1083" s="147"/>
      <c r="AK1083" s="147"/>
      <c r="AL1083" s="147"/>
      <c r="AM1083" s="147"/>
      <c r="AN1083" s="147"/>
      <c r="AO1083" s="147"/>
      <c r="AP1083" s="147"/>
      <c r="AQ1083" s="147"/>
      <c r="AR1083" s="147"/>
      <c r="AS1083" s="147"/>
      <c r="AT1083" s="147"/>
      <c r="AU1083" s="147"/>
      <c r="AV1083" s="147"/>
      <c r="AW1083" s="147"/>
      <c r="AX1083" s="147"/>
      <c r="AY1083" s="147"/>
      <c r="AZ1083" s="147"/>
      <c r="BA1083" s="147"/>
      <c r="BB1083" s="147"/>
      <c r="BC1083" s="147"/>
      <c r="BD1083" s="147"/>
      <c r="BE1083" s="147"/>
      <c r="BF1083" s="147"/>
      <c r="BG1083" s="147"/>
    </row>
    <row r="1084" spans="1:59" outlineLevel="1" x14ac:dyDescent="0.2">
      <c r="A1084" s="154"/>
      <c r="B1084" s="155"/>
      <c r="C1084" s="185" t="s">
        <v>253</v>
      </c>
      <c r="D1084" s="158"/>
      <c r="E1084" s="159">
        <v>3</v>
      </c>
      <c r="F1084" s="156"/>
      <c r="G1084" s="156"/>
      <c r="H1084" s="156"/>
      <c r="I1084" s="156"/>
      <c r="J1084" s="156"/>
      <c r="K1084" s="156"/>
      <c r="L1084" s="156"/>
      <c r="M1084" s="156"/>
      <c r="N1084" s="156"/>
      <c r="O1084" s="156"/>
      <c r="P1084" s="156"/>
      <c r="Q1084" s="156"/>
      <c r="R1084" s="156"/>
      <c r="S1084" s="156"/>
      <c r="T1084" s="156"/>
      <c r="U1084" s="156"/>
      <c r="V1084" s="156"/>
      <c r="W1084" s="156"/>
      <c r="X1084" s="156"/>
      <c r="Y1084" s="147"/>
      <c r="Z1084" s="147"/>
      <c r="AA1084" s="147"/>
      <c r="AB1084" s="147"/>
      <c r="AC1084" s="147"/>
      <c r="AD1084" s="147"/>
      <c r="AE1084" s="147"/>
      <c r="AF1084" s="147" t="s">
        <v>386</v>
      </c>
      <c r="AG1084" s="147">
        <v>0</v>
      </c>
      <c r="AH1084" s="147"/>
      <c r="AI1084" s="147"/>
      <c r="AJ1084" s="147"/>
      <c r="AK1084" s="147"/>
      <c r="AL1084" s="147"/>
      <c r="AM1084" s="147"/>
      <c r="AN1084" s="147"/>
      <c r="AO1084" s="147"/>
      <c r="AP1084" s="147"/>
      <c r="AQ1084" s="147"/>
      <c r="AR1084" s="147"/>
      <c r="AS1084" s="147"/>
      <c r="AT1084" s="147"/>
      <c r="AU1084" s="147"/>
      <c r="AV1084" s="147"/>
      <c r="AW1084" s="147"/>
      <c r="AX1084" s="147"/>
      <c r="AY1084" s="147"/>
      <c r="AZ1084" s="147"/>
      <c r="BA1084" s="147"/>
      <c r="BB1084" s="147"/>
      <c r="BC1084" s="147"/>
      <c r="BD1084" s="147"/>
      <c r="BE1084" s="147"/>
      <c r="BF1084" s="147"/>
      <c r="BG1084" s="147"/>
    </row>
    <row r="1085" spans="1:59" outlineLevel="1" x14ac:dyDescent="0.2">
      <c r="A1085" s="170">
        <v>225</v>
      </c>
      <c r="B1085" s="171" t="s">
        <v>1467</v>
      </c>
      <c r="C1085" s="184" t="s">
        <v>1468</v>
      </c>
      <c r="D1085" s="172" t="s">
        <v>397</v>
      </c>
      <c r="E1085" s="173">
        <v>6.6</v>
      </c>
      <c r="F1085" s="174"/>
      <c r="G1085" s="175">
        <f>ROUND(E1085*F1085,2)</f>
        <v>0</v>
      </c>
      <c r="H1085" s="157">
        <v>248</v>
      </c>
      <c r="I1085" s="156">
        <f>ROUND(E1085*H1085,2)</f>
        <v>1636.8</v>
      </c>
      <c r="J1085" s="157">
        <v>0</v>
      </c>
      <c r="K1085" s="156">
        <f>ROUND(E1085*J1085,2)</f>
        <v>0</v>
      </c>
      <c r="L1085" s="156">
        <v>15</v>
      </c>
      <c r="M1085" s="156">
        <f>G1085*(1+L1085/100)</f>
        <v>0</v>
      </c>
      <c r="N1085" s="156">
        <v>1.8E-3</v>
      </c>
      <c r="O1085" s="156">
        <f>ROUND(E1085*N1085,2)</f>
        <v>0.01</v>
      </c>
      <c r="P1085" s="156">
        <v>0</v>
      </c>
      <c r="Q1085" s="156">
        <f>ROUND(E1085*P1085,2)</f>
        <v>0</v>
      </c>
      <c r="R1085" s="156"/>
      <c r="S1085" s="156" t="s">
        <v>398</v>
      </c>
      <c r="T1085" s="156" t="s">
        <v>399</v>
      </c>
      <c r="U1085" s="156">
        <v>0</v>
      </c>
      <c r="V1085" s="156">
        <f>ROUND(E1085*U1085,2)</f>
        <v>0</v>
      </c>
      <c r="W1085" s="156"/>
      <c r="X1085" s="156" t="s">
        <v>407</v>
      </c>
      <c r="Y1085" s="147"/>
      <c r="Z1085" s="147"/>
      <c r="AA1085" s="147"/>
      <c r="AB1085" s="147"/>
      <c r="AC1085" s="147"/>
      <c r="AD1085" s="147"/>
      <c r="AE1085" s="147"/>
      <c r="AF1085" s="147" t="s">
        <v>408</v>
      </c>
      <c r="AG1085" s="147"/>
      <c r="AH1085" s="147"/>
      <c r="AI1085" s="147"/>
      <c r="AJ1085" s="147"/>
      <c r="AK1085" s="147"/>
      <c r="AL1085" s="147"/>
      <c r="AM1085" s="147"/>
      <c r="AN1085" s="147"/>
      <c r="AO1085" s="147"/>
      <c r="AP1085" s="147"/>
      <c r="AQ1085" s="147"/>
      <c r="AR1085" s="147"/>
      <c r="AS1085" s="147"/>
      <c r="AT1085" s="147"/>
      <c r="AU1085" s="147"/>
      <c r="AV1085" s="147"/>
      <c r="AW1085" s="147"/>
      <c r="AX1085" s="147"/>
      <c r="AY1085" s="147"/>
      <c r="AZ1085" s="147"/>
      <c r="BA1085" s="147"/>
      <c r="BB1085" s="147"/>
      <c r="BC1085" s="147"/>
      <c r="BD1085" s="147"/>
      <c r="BE1085" s="147"/>
      <c r="BF1085" s="147"/>
      <c r="BG1085" s="147"/>
    </row>
    <row r="1086" spans="1:59" outlineLevel="1" x14ac:dyDescent="0.2">
      <c r="A1086" s="154"/>
      <c r="B1086" s="155"/>
      <c r="C1086" s="185" t="s">
        <v>1411</v>
      </c>
      <c r="D1086" s="158"/>
      <c r="E1086" s="159"/>
      <c r="F1086" s="156"/>
      <c r="G1086" s="156"/>
      <c r="H1086" s="156"/>
      <c r="I1086" s="156"/>
      <c r="J1086" s="156"/>
      <c r="K1086" s="156"/>
      <c r="L1086" s="156"/>
      <c r="M1086" s="156"/>
      <c r="N1086" s="156"/>
      <c r="O1086" s="156"/>
      <c r="P1086" s="156"/>
      <c r="Q1086" s="156"/>
      <c r="R1086" s="156"/>
      <c r="S1086" s="156"/>
      <c r="T1086" s="156"/>
      <c r="U1086" s="156"/>
      <c r="V1086" s="156"/>
      <c r="W1086" s="156"/>
      <c r="X1086" s="156"/>
      <c r="Y1086" s="147"/>
      <c r="Z1086" s="147"/>
      <c r="AA1086" s="147"/>
      <c r="AB1086" s="147"/>
      <c r="AC1086" s="147"/>
      <c r="AD1086" s="147"/>
      <c r="AE1086" s="147"/>
      <c r="AF1086" s="147" t="s">
        <v>386</v>
      </c>
      <c r="AG1086" s="147">
        <v>0</v>
      </c>
      <c r="AH1086" s="147"/>
      <c r="AI1086" s="147"/>
      <c r="AJ1086" s="147"/>
      <c r="AK1086" s="147"/>
      <c r="AL1086" s="147"/>
      <c r="AM1086" s="147"/>
      <c r="AN1086" s="147"/>
      <c r="AO1086" s="147"/>
      <c r="AP1086" s="147"/>
      <c r="AQ1086" s="147"/>
      <c r="AR1086" s="147"/>
      <c r="AS1086" s="147"/>
      <c r="AT1086" s="147"/>
      <c r="AU1086" s="147"/>
      <c r="AV1086" s="147"/>
      <c r="AW1086" s="147"/>
      <c r="AX1086" s="147"/>
      <c r="AY1086" s="147"/>
      <c r="AZ1086" s="147"/>
      <c r="BA1086" s="147"/>
      <c r="BB1086" s="147"/>
      <c r="BC1086" s="147"/>
      <c r="BD1086" s="147"/>
      <c r="BE1086" s="147"/>
      <c r="BF1086" s="147"/>
      <c r="BG1086" s="147"/>
    </row>
    <row r="1087" spans="1:59" outlineLevel="1" x14ac:dyDescent="0.2">
      <c r="A1087" s="154"/>
      <c r="B1087" s="155"/>
      <c r="C1087" s="185" t="s">
        <v>1472</v>
      </c>
      <c r="D1087" s="158"/>
      <c r="E1087" s="159">
        <v>6.6</v>
      </c>
      <c r="F1087" s="156"/>
      <c r="G1087" s="156"/>
      <c r="H1087" s="156"/>
      <c r="I1087" s="156"/>
      <c r="J1087" s="156"/>
      <c r="K1087" s="156"/>
      <c r="L1087" s="156"/>
      <c r="M1087" s="156"/>
      <c r="N1087" s="156"/>
      <c r="O1087" s="156"/>
      <c r="P1087" s="156"/>
      <c r="Q1087" s="156"/>
      <c r="R1087" s="156"/>
      <c r="S1087" s="156"/>
      <c r="T1087" s="156"/>
      <c r="U1087" s="156"/>
      <c r="V1087" s="156"/>
      <c r="W1087" s="156"/>
      <c r="X1087" s="156"/>
      <c r="Y1087" s="147"/>
      <c r="Z1087" s="147"/>
      <c r="AA1087" s="147"/>
      <c r="AB1087" s="147"/>
      <c r="AC1087" s="147"/>
      <c r="AD1087" s="147"/>
      <c r="AE1087" s="147"/>
      <c r="AF1087" s="147" t="s">
        <v>386</v>
      </c>
      <c r="AG1087" s="147">
        <v>0</v>
      </c>
      <c r="AH1087" s="147"/>
      <c r="AI1087" s="147"/>
      <c r="AJ1087" s="147"/>
      <c r="AK1087" s="147"/>
      <c r="AL1087" s="147"/>
      <c r="AM1087" s="147"/>
      <c r="AN1087" s="147"/>
      <c r="AO1087" s="147"/>
      <c r="AP1087" s="147"/>
      <c r="AQ1087" s="147"/>
      <c r="AR1087" s="147"/>
      <c r="AS1087" s="147"/>
      <c r="AT1087" s="147"/>
      <c r="AU1087" s="147"/>
      <c r="AV1087" s="147"/>
      <c r="AW1087" s="147"/>
      <c r="AX1087" s="147"/>
      <c r="AY1087" s="147"/>
      <c r="AZ1087" s="147"/>
      <c r="BA1087" s="147"/>
      <c r="BB1087" s="147"/>
      <c r="BC1087" s="147"/>
      <c r="BD1087" s="147"/>
      <c r="BE1087" s="147"/>
      <c r="BF1087" s="147"/>
      <c r="BG1087" s="147"/>
    </row>
    <row r="1088" spans="1:59" outlineLevel="1" x14ac:dyDescent="0.2">
      <c r="A1088" s="170">
        <v>226</v>
      </c>
      <c r="B1088" s="171" t="s">
        <v>1467</v>
      </c>
      <c r="C1088" s="184" t="s">
        <v>1468</v>
      </c>
      <c r="D1088" s="172" t="s">
        <v>397</v>
      </c>
      <c r="E1088" s="173">
        <v>4.5</v>
      </c>
      <c r="F1088" s="174"/>
      <c r="G1088" s="175">
        <f>ROUND(E1088*F1088,2)</f>
        <v>0</v>
      </c>
      <c r="H1088" s="157">
        <v>248</v>
      </c>
      <c r="I1088" s="156">
        <f>ROUND(E1088*H1088,2)</f>
        <v>1116</v>
      </c>
      <c r="J1088" s="157">
        <v>0</v>
      </c>
      <c r="K1088" s="156">
        <f>ROUND(E1088*J1088,2)</f>
        <v>0</v>
      </c>
      <c r="L1088" s="156">
        <v>15</v>
      </c>
      <c r="M1088" s="156">
        <f>G1088*(1+L1088/100)</f>
        <v>0</v>
      </c>
      <c r="N1088" s="156">
        <v>1.8E-3</v>
      </c>
      <c r="O1088" s="156">
        <f>ROUND(E1088*N1088,2)</f>
        <v>0.01</v>
      </c>
      <c r="P1088" s="156">
        <v>0</v>
      </c>
      <c r="Q1088" s="156">
        <f>ROUND(E1088*P1088,2)</f>
        <v>0</v>
      </c>
      <c r="R1088" s="156"/>
      <c r="S1088" s="156" t="s">
        <v>398</v>
      </c>
      <c r="T1088" s="156" t="s">
        <v>399</v>
      </c>
      <c r="U1088" s="156">
        <v>0</v>
      </c>
      <c r="V1088" s="156">
        <f>ROUND(E1088*U1088,2)</f>
        <v>0</v>
      </c>
      <c r="W1088" s="156"/>
      <c r="X1088" s="156" t="s">
        <v>407</v>
      </c>
      <c r="Y1088" s="147"/>
      <c r="Z1088" s="147"/>
      <c r="AA1088" s="147"/>
      <c r="AB1088" s="147"/>
      <c r="AC1088" s="147"/>
      <c r="AD1088" s="147"/>
      <c r="AE1088" s="147"/>
      <c r="AF1088" s="147" t="s">
        <v>408</v>
      </c>
      <c r="AG1088" s="147"/>
      <c r="AH1088" s="147"/>
      <c r="AI1088" s="147"/>
      <c r="AJ1088" s="147"/>
      <c r="AK1088" s="147"/>
      <c r="AL1088" s="147"/>
      <c r="AM1088" s="147"/>
      <c r="AN1088" s="147"/>
      <c r="AO1088" s="147"/>
      <c r="AP1088" s="147"/>
      <c r="AQ1088" s="147"/>
      <c r="AR1088" s="147"/>
      <c r="AS1088" s="147"/>
      <c r="AT1088" s="147"/>
      <c r="AU1088" s="147"/>
      <c r="AV1088" s="147"/>
      <c r="AW1088" s="147"/>
      <c r="AX1088" s="147"/>
      <c r="AY1088" s="147"/>
      <c r="AZ1088" s="147"/>
      <c r="BA1088" s="147"/>
      <c r="BB1088" s="147"/>
      <c r="BC1088" s="147"/>
      <c r="BD1088" s="147"/>
      <c r="BE1088" s="147"/>
      <c r="BF1088" s="147"/>
      <c r="BG1088" s="147"/>
    </row>
    <row r="1089" spans="1:59" outlineLevel="1" x14ac:dyDescent="0.2">
      <c r="A1089" s="154"/>
      <c r="B1089" s="155"/>
      <c r="C1089" s="185" t="s">
        <v>1473</v>
      </c>
      <c r="D1089" s="158"/>
      <c r="E1089" s="159"/>
      <c r="F1089" s="156"/>
      <c r="G1089" s="156"/>
      <c r="H1089" s="156"/>
      <c r="I1089" s="156"/>
      <c r="J1089" s="156"/>
      <c r="K1089" s="156"/>
      <c r="L1089" s="156"/>
      <c r="M1089" s="156"/>
      <c r="N1089" s="156"/>
      <c r="O1089" s="156"/>
      <c r="P1089" s="156"/>
      <c r="Q1089" s="156"/>
      <c r="R1089" s="156"/>
      <c r="S1089" s="156"/>
      <c r="T1089" s="156"/>
      <c r="U1089" s="156"/>
      <c r="V1089" s="156"/>
      <c r="W1089" s="156"/>
      <c r="X1089" s="156"/>
      <c r="Y1089" s="147"/>
      <c r="Z1089" s="147"/>
      <c r="AA1089" s="147"/>
      <c r="AB1089" s="147"/>
      <c r="AC1089" s="147"/>
      <c r="AD1089" s="147"/>
      <c r="AE1089" s="147"/>
      <c r="AF1089" s="147" t="s">
        <v>386</v>
      </c>
      <c r="AG1089" s="147">
        <v>0</v>
      </c>
      <c r="AH1089" s="147"/>
      <c r="AI1089" s="147"/>
      <c r="AJ1089" s="147"/>
      <c r="AK1089" s="147"/>
      <c r="AL1089" s="147"/>
      <c r="AM1089" s="147"/>
      <c r="AN1089" s="147"/>
      <c r="AO1089" s="147"/>
      <c r="AP1089" s="147"/>
      <c r="AQ1089" s="147"/>
      <c r="AR1089" s="147"/>
      <c r="AS1089" s="147"/>
      <c r="AT1089" s="147"/>
      <c r="AU1089" s="147"/>
      <c r="AV1089" s="147"/>
      <c r="AW1089" s="147"/>
      <c r="AX1089" s="147"/>
      <c r="AY1089" s="147"/>
      <c r="AZ1089" s="147"/>
      <c r="BA1089" s="147"/>
      <c r="BB1089" s="147"/>
      <c r="BC1089" s="147"/>
      <c r="BD1089" s="147"/>
      <c r="BE1089" s="147"/>
      <c r="BF1089" s="147"/>
      <c r="BG1089" s="147"/>
    </row>
    <row r="1090" spans="1:59" outlineLevel="1" x14ac:dyDescent="0.2">
      <c r="A1090" s="154"/>
      <c r="B1090" s="155"/>
      <c r="C1090" s="185" t="s">
        <v>1474</v>
      </c>
      <c r="D1090" s="158"/>
      <c r="E1090" s="159">
        <v>4.5</v>
      </c>
      <c r="F1090" s="156"/>
      <c r="G1090" s="156"/>
      <c r="H1090" s="156"/>
      <c r="I1090" s="156"/>
      <c r="J1090" s="156"/>
      <c r="K1090" s="156"/>
      <c r="L1090" s="156"/>
      <c r="M1090" s="156"/>
      <c r="N1090" s="156"/>
      <c r="O1090" s="156"/>
      <c r="P1090" s="156"/>
      <c r="Q1090" s="156"/>
      <c r="R1090" s="156"/>
      <c r="S1090" s="156"/>
      <c r="T1090" s="156"/>
      <c r="U1090" s="156"/>
      <c r="V1090" s="156"/>
      <c r="W1090" s="156"/>
      <c r="X1090" s="156"/>
      <c r="Y1090" s="147"/>
      <c r="Z1090" s="147"/>
      <c r="AA1090" s="147"/>
      <c r="AB1090" s="147"/>
      <c r="AC1090" s="147"/>
      <c r="AD1090" s="147"/>
      <c r="AE1090" s="147"/>
      <c r="AF1090" s="147" t="s">
        <v>386</v>
      </c>
      <c r="AG1090" s="147">
        <v>0</v>
      </c>
      <c r="AH1090" s="147"/>
      <c r="AI1090" s="147"/>
      <c r="AJ1090" s="147"/>
      <c r="AK1090" s="147"/>
      <c r="AL1090" s="147"/>
      <c r="AM1090" s="147"/>
      <c r="AN1090" s="147"/>
      <c r="AO1090" s="147"/>
      <c r="AP1090" s="147"/>
      <c r="AQ1090" s="147"/>
      <c r="AR1090" s="147"/>
      <c r="AS1090" s="147"/>
      <c r="AT1090" s="147"/>
      <c r="AU1090" s="147"/>
      <c r="AV1090" s="147"/>
      <c r="AW1090" s="147"/>
      <c r="AX1090" s="147"/>
      <c r="AY1090" s="147"/>
      <c r="AZ1090" s="147"/>
      <c r="BA1090" s="147"/>
      <c r="BB1090" s="147"/>
      <c r="BC1090" s="147"/>
      <c r="BD1090" s="147"/>
      <c r="BE1090" s="147"/>
      <c r="BF1090" s="147"/>
      <c r="BG1090" s="147"/>
    </row>
    <row r="1091" spans="1:59" outlineLevel="1" x14ac:dyDescent="0.2">
      <c r="A1091" s="170">
        <v>227</v>
      </c>
      <c r="B1091" s="171" t="s">
        <v>1475</v>
      </c>
      <c r="C1091" s="184" t="s">
        <v>1476</v>
      </c>
      <c r="D1091" s="172" t="s">
        <v>429</v>
      </c>
      <c r="E1091" s="173">
        <v>28</v>
      </c>
      <c r="F1091" s="174"/>
      <c r="G1091" s="175">
        <f>ROUND(E1091*F1091,2)</f>
        <v>0</v>
      </c>
      <c r="H1091" s="157">
        <v>6500</v>
      </c>
      <c r="I1091" s="156">
        <f>ROUND(E1091*H1091,2)</f>
        <v>182000</v>
      </c>
      <c r="J1091" s="157">
        <v>0</v>
      </c>
      <c r="K1091" s="156">
        <f>ROUND(E1091*J1091,2)</f>
        <v>0</v>
      </c>
      <c r="L1091" s="156">
        <v>15</v>
      </c>
      <c r="M1091" s="156">
        <f>G1091*(1+L1091/100)</f>
        <v>0</v>
      </c>
      <c r="N1091" s="156">
        <v>1.4500000000000001E-2</v>
      </c>
      <c r="O1091" s="156">
        <f>ROUND(E1091*N1091,2)</f>
        <v>0.41</v>
      </c>
      <c r="P1091" s="156">
        <v>0</v>
      </c>
      <c r="Q1091" s="156">
        <f>ROUND(E1091*P1091,2)</f>
        <v>0</v>
      </c>
      <c r="R1091" s="156"/>
      <c r="S1091" s="156" t="s">
        <v>398</v>
      </c>
      <c r="T1091" s="156" t="s">
        <v>399</v>
      </c>
      <c r="U1091" s="156">
        <v>0</v>
      </c>
      <c r="V1091" s="156">
        <f>ROUND(E1091*U1091,2)</f>
        <v>0</v>
      </c>
      <c r="W1091" s="156"/>
      <c r="X1091" s="156" t="s">
        <v>407</v>
      </c>
      <c r="Y1091" s="147"/>
      <c r="Z1091" s="147"/>
      <c r="AA1091" s="147"/>
      <c r="AB1091" s="147"/>
      <c r="AC1091" s="147"/>
      <c r="AD1091" s="147"/>
      <c r="AE1091" s="147"/>
      <c r="AF1091" s="147" t="s">
        <v>408</v>
      </c>
      <c r="AG1091" s="147"/>
      <c r="AH1091" s="147"/>
      <c r="AI1091" s="147"/>
      <c r="AJ1091" s="147"/>
      <c r="AK1091" s="147"/>
      <c r="AL1091" s="147"/>
      <c r="AM1091" s="147"/>
      <c r="AN1091" s="147"/>
      <c r="AO1091" s="147"/>
      <c r="AP1091" s="147"/>
      <c r="AQ1091" s="147"/>
      <c r="AR1091" s="147"/>
      <c r="AS1091" s="147"/>
      <c r="AT1091" s="147"/>
      <c r="AU1091" s="147"/>
      <c r="AV1091" s="147"/>
      <c r="AW1091" s="147"/>
      <c r="AX1091" s="147"/>
      <c r="AY1091" s="147"/>
      <c r="AZ1091" s="147"/>
      <c r="BA1091" s="147"/>
      <c r="BB1091" s="147"/>
      <c r="BC1091" s="147"/>
      <c r="BD1091" s="147"/>
      <c r="BE1091" s="147"/>
      <c r="BF1091" s="147"/>
      <c r="BG1091" s="147"/>
    </row>
    <row r="1092" spans="1:59" ht="22.5" outlineLevel="1" x14ac:dyDescent="0.2">
      <c r="A1092" s="154"/>
      <c r="B1092" s="155"/>
      <c r="C1092" s="185" t="s">
        <v>1477</v>
      </c>
      <c r="D1092" s="158"/>
      <c r="E1092" s="159"/>
      <c r="F1092" s="156"/>
      <c r="G1092" s="156"/>
      <c r="H1092" s="156"/>
      <c r="I1092" s="156"/>
      <c r="J1092" s="156"/>
      <c r="K1092" s="156"/>
      <c r="L1092" s="156"/>
      <c r="M1092" s="156"/>
      <c r="N1092" s="156"/>
      <c r="O1092" s="156"/>
      <c r="P1092" s="156"/>
      <c r="Q1092" s="156"/>
      <c r="R1092" s="156"/>
      <c r="S1092" s="156"/>
      <c r="T1092" s="156"/>
      <c r="U1092" s="156"/>
      <c r="V1092" s="156"/>
      <c r="W1092" s="156"/>
      <c r="X1092" s="156"/>
      <c r="Y1092" s="147"/>
      <c r="Z1092" s="147"/>
      <c r="AA1092" s="147"/>
      <c r="AB1092" s="147"/>
      <c r="AC1092" s="147"/>
      <c r="AD1092" s="147"/>
      <c r="AE1092" s="147"/>
      <c r="AF1092" s="147" t="s">
        <v>386</v>
      </c>
      <c r="AG1092" s="147">
        <v>0</v>
      </c>
      <c r="AH1092" s="147"/>
      <c r="AI1092" s="147"/>
      <c r="AJ1092" s="147"/>
      <c r="AK1092" s="147"/>
      <c r="AL1092" s="147"/>
      <c r="AM1092" s="147"/>
      <c r="AN1092" s="147"/>
      <c r="AO1092" s="147"/>
      <c r="AP1092" s="147"/>
      <c r="AQ1092" s="147"/>
      <c r="AR1092" s="147"/>
      <c r="AS1092" s="147"/>
      <c r="AT1092" s="147"/>
      <c r="AU1092" s="147"/>
      <c r="AV1092" s="147"/>
      <c r="AW1092" s="147"/>
      <c r="AX1092" s="147"/>
      <c r="AY1092" s="147"/>
      <c r="AZ1092" s="147"/>
      <c r="BA1092" s="147"/>
      <c r="BB1092" s="147"/>
      <c r="BC1092" s="147"/>
      <c r="BD1092" s="147"/>
      <c r="BE1092" s="147"/>
      <c r="BF1092" s="147"/>
      <c r="BG1092" s="147"/>
    </row>
    <row r="1093" spans="1:59" outlineLevel="1" x14ac:dyDescent="0.2">
      <c r="A1093" s="154"/>
      <c r="B1093" s="155"/>
      <c r="C1093" s="185" t="s">
        <v>1478</v>
      </c>
      <c r="D1093" s="158"/>
      <c r="E1093" s="159"/>
      <c r="F1093" s="156"/>
      <c r="G1093" s="156"/>
      <c r="H1093" s="156"/>
      <c r="I1093" s="156"/>
      <c r="J1093" s="156"/>
      <c r="K1093" s="156"/>
      <c r="L1093" s="156"/>
      <c r="M1093" s="156"/>
      <c r="N1093" s="156"/>
      <c r="O1093" s="156"/>
      <c r="P1093" s="156"/>
      <c r="Q1093" s="156"/>
      <c r="R1093" s="156"/>
      <c r="S1093" s="156"/>
      <c r="T1093" s="156"/>
      <c r="U1093" s="156"/>
      <c r="V1093" s="156"/>
      <c r="W1093" s="156"/>
      <c r="X1093" s="156"/>
      <c r="Y1093" s="147"/>
      <c r="Z1093" s="147"/>
      <c r="AA1093" s="147"/>
      <c r="AB1093" s="147"/>
      <c r="AC1093" s="147"/>
      <c r="AD1093" s="147"/>
      <c r="AE1093" s="147"/>
      <c r="AF1093" s="147" t="s">
        <v>386</v>
      </c>
      <c r="AG1093" s="147">
        <v>0</v>
      </c>
      <c r="AH1093" s="147"/>
      <c r="AI1093" s="147"/>
      <c r="AJ1093" s="147"/>
      <c r="AK1093" s="147"/>
      <c r="AL1093" s="147"/>
      <c r="AM1093" s="147"/>
      <c r="AN1093" s="147"/>
      <c r="AO1093" s="147"/>
      <c r="AP1093" s="147"/>
      <c r="AQ1093" s="147"/>
      <c r="AR1093" s="147"/>
      <c r="AS1093" s="147"/>
      <c r="AT1093" s="147"/>
      <c r="AU1093" s="147"/>
      <c r="AV1093" s="147"/>
      <c r="AW1093" s="147"/>
      <c r="AX1093" s="147"/>
      <c r="AY1093" s="147"/>
      <c r="AZ1093" s="147"/>
      <c r="BA1093" s="147"/>
      <c r="BB1093" s="147"/>
      <c r="BC1093" s="147"/>
      <c r="BD1093" s="147"/>
      <c r="BE1093" s="147"/>
      <c r="BF1093" s="147"/>
      <c r="BG1093" s="147"/>
    </row>
    <row r="1094" spans="1:59" outlineLevel="1" x14ac:dyDescent="0.2">
      <c r="A1094" s="154"/>
      <c r="B1094" s="155"/>
      <c r="C1094" s="185" t="s">
        <v>1454</v>
      </c>
      <c r="D1094" s="158"/>
      <c r="E1094" s="159"/>
      <c r="F1094" s="156"/>
      <c r="G1094" s="156"/>
      <c r="H1094" s="156"/>
      <c r="I1094" s="156"/>
      <c r="J1094" s="156"/>
      <c r="K1094" s="156"/>
      <c r="L1094" s="156"/>
      <c r="M1094" s="156"/>
      <c r="N1094" s="156"/>
      <c r="O1094" s="156"/>
      <c r="P1094" s="156"/>
      <c r="Q1094" s="156"/>
      <c r="R1094" s="156"/>
      <c r="S1094" s="156"/>
      <c r="T1094" s="156"/>
      <c r="U1094" s="156"/>
      <c r="V1094" s="156"/>
      <c r="W1094" s="156"/>
      <c r="X1094" s="156"/>
      <c r="Y1094" s="147"/>
      <c r="Z1094" s="147"/>
      <c r="AA1094" s="147"/>
      <c r="AB1094" s="147"/>
      <c r="AC1094" s="147"/>
      <c r="AD1094" s="147"/>
      <c r="AE1094" s="147"/>
      <c r="AF1094" s="147" t="s">
        <v>386</v>
      </c>
      <c r="AG1094" s="147">
        <v>0</v>
      </c>
      <c r="AH1094" s="147"/>
      <c r="AI1094" s="147"/>
      <c r="AJ1094" s="147"/>
      <c r="AK1094" s="147"/>
      <c r="AL1094" s="147"/>
      <c r="AM1094" s="147"/>
      <c r="AN1094" s="147"/>
      <c r="AO1094" s="147"/>
      <c r="AP1094" s="147"/>
      <c r="AQ1094" s="147"/>
      <c r="AR1094" s="147"/>
      <c r="AS1094" s="147"/>
      <c r="AT1094" s="147"/>
      <c r="AU1094" s="147"/>
      <c r="AV1094" s="147"/>
      <c r="AW1094" s="147"/>
      <c r="AX1094" s="147"/>
      <c r="AY1094" s="147"/>
      <c r="AZ1094" s="147"/>
      <c r="BA1094" s="147"/>
      <c r="BB1094" s="147"/>
      <c r="BC1094" s="147"/>
      <c r="BD1094" s="147"/>
      <c r="BE1094" s="147"/>
      <c r="BF1094" s="147"/>
      <c r="BG1094" s="147"/>
    </row>
    <row r="1095" spans="1:59" outlineLevel="1" x14ac:dyDescent="0.2">
      <c r="A1095" s="154"/>
      <c r="B1095" s="155"/>
      <c r="C1095" s="185" t="s">
        <v>1479</v>
      </c>
      <c r="D1095" s="158"/>
      <c r="E1095" s="159"/>
      <c r="F1095" s="156"/>
      <c r="G1095" s="156"/>
      <c r="H1095" s="156"/>
      <c r="I1095" s="156"/>
      <c r="J1095" s="156"/>
      <c r="K1095" s="156"/>
      <c r="L1095" s="156"/>
      <c r="M1095" s="156"/>
      <c r="N1095" s="156"/>
      <c r="O1095" s="156"/>
      <c r="P1095" s="156"/>
      <c r="Q1095" s="156"/>
      <c r="R1095" s="156"/>
      <c r="S1095" s="156"/>
      <c r="T1095" s="156"/>
      <c r="U1095" s="156"/>
      <c r="V1095" s="156"/>
      <c r="W1095" s="156"/>
      <c r="X1095" s="156"/>
      <c r="Y1095" s="147"/>
      <c r="Z1095" s="147"/>
      <c r="AA1095" s="147"/>
      <c r="AB1095" s="147"/>
      <c r="AC1095" s="147"/>
      <c r="AD1095" s="147"/>
      <c r="AE1095" s="147"/>
      <c r="AF1095" s="147" t="s">
        <v>386</v>
      </c>
      <c r="AG1095" s="147">
        <v>0</v>
      </c>
      <c r="AH1095" s="147"/>
      <c r="AI1095" s="147"/>
      <c r="AJ1095" s="147"/>
      <c r="AK1095" s="147"/>
      <c r="AL1095" s="147"/>
      <c r="AM1095" s="147"/>
      <c r="AN1095" s="147"/>
      <c r="AO1095" s="147"/>
      <c r="AP1095" s="147"/>
      <c r="AQ1095" s="147"/>
      <c r="AR1095" s="147"/>
      <c r="AS1095" s="147"/>
      <c r="AT1095" s="147"/>
      <c r="AU1095" s="147"/>
      <c r="AV1095" s="147"/>
      <c r="AW1095" s="147"/>
      <c r="AX1095" s="147"/>
      <c r="AY1095" s="147"/>
      <c r="AZ1095" s="147"/>
      <c r="BA1095" s="147"/>
      <c r="BB1095" s="147"/>
      <c r="BC1095" s="147"/>
      <c r="BD1095" s="147"/>
      <c r="BE1095" s="147"/>
      <c r="BF1095" s="147"/>
      <c r="BG1095" s="147"/>
    </row>
    <row r="1096" spans="1:59" outlineLevel="1" x14ac:dyDescent="0.2">
      <c r="A1096" s="154"/>
      <c r="B1096" s="155"/>
      <c r="C1096" s="185" t="s">
        <v>1480</v>
      </c>
      <c r="D1096" s="158"/>
      <c r="E1096" s="159"/>
      <c r="F1096" s="156"/>
      <c r="G1096" s="156"/>
      <c r="H1096" s="156"/>
      <c r="I1096" s="156"/>
      <c r="J1096" s="156"/>
      <c r="K1096" s="156"/>
      <c r="L1096" s="156"/>
      <c r="M1096" s="156"/>
      <c r="N1096" s="156"/>
      <c r="O1096" s="156"/>
      <c r="P1096" s="156"/>
      <c r="Q1096" s="156"/>
      <c r="R1096" s="156"/>
      <c r="S1096" s="156"/>
      <c r="T1096" s="156"/>
      <c r="U1096" s="156"/>
      <c r="V1096" s="156"/>
      <c r="W1096" s="156"/>
      <c r="X1096" s="156"/>
      <c r="Y1096" s="147"/>
      <c r="Z1096" s="147"/>
      <c r="AA1096" s="147"/>
      <c r="AB1096" s="147"/>
      <c r="AC1096" s="147"/>
      <c r="AD1096" s="147"/>
      <c r="AE1096" s="147"/>
      <c r="AF1096" s="147" t="s">
        <v>386</v>
      </c>
      <c r="AG1096" s="147">
        <v>0</v>
      </c>
      <c r="AH1096" s="147"/>
      <c r="AI1096" s="147"/>
      <c r="AJ1096" s="147"/>
      <c r="AK1096" s="147"/>
      <c r="AL1096" s="147"/>
      <c r="AM1096" s="147"/>
      <c r="AN1096" s="147"/>
      <c r="AO1096" s="147"/>
      <c r="AP1096" s="147"/>
      <c r="AQ1096" s="147"/>
      <c r="AR1096" s="147"/>
      <c r="AS1096" s="147"/>
      <c r="AT1096" s="147"/>
      <c r="AU1096" s="147"/>
      <c r="AV1096" s="147"/>
      <c r="AW1096" s="147"/>
      <c r="AX1096" s="147"/>
      <c r="AY1096" s="147"/>
      <c r="AZ1096" s="147"/>
      <c r="BA1096" s="147"/>
      <c r="BB1096" s="147"/>
      <c r="BC1096" s="147"/>
      <c r="BD1096" s="147"/>
      <c r="BE1096" s="147"/>
      <c r="BF1096" s="147"/>
      <c r="BG1096" s="147"/>
    </row>
    <row r="1097" spans="1:59" outlineLevel="1" x14ac:dyDescent="0.2">
      <c r="A1097" s="154"/>
      <c r="B1097" s="155"/>
      <c r="C1097" s="185" t="s">
        <v>1481</v>
      </c>
      <c r="D1097" s="158"/>
      <c r="E1097" s="159"/>
      <c r="F1097" s="156"/>
      <c r="G1097" s="156"/>
      <c r="H1097" s="156"/>
      <c r="I1097" s="156"/>
      <c r="J1097" s="156"/>
      <c r="K1097" s="156"/>
      <c r="L1097" s="156"/>
      <c r="M1097" s="156"/>
      <c r="N1097" s="156"/>
      <c r="O1097" s="156"/>
      <c r="P1097" s="156"/>
      <c r="Q1097" s="156"/>
      <c r="R1097" s="156"/>
      <c r="S1097" s="156"/>
      <c r="T1097" s="156"/>
      <c r="U1097" s="156"/>
      <c r="V1097" s="156"/>
      <c r="W1097" s="156"/>
      <c r="X1097" s="156"/>
      <c r="Y1097" s="147"/>
      <c r="Z1097" s="147"/>
      <c r="AA1097" s="147"/>
      <c r="AB1097" s="147"/>
      <c r="AC1097" s="147"/>
      <c r="AD1097" s="147"/>
      <c r="AE1097" s="147"/>
      <c r="AF1097" s="147" t="s">
        <v>386</v>
      </c>
      <c r="AG1097" s="147">
        <v>0</v>
      </c>
      <c r="AH1097" s="147"/>
      <c r="AI1097" s="147"/>
      <c r="AJ1097" s="147"/>
      <c r="AK1097" s="147"/>
      <c r="AL1097" s="147"/>
      <c r="AM1097" s="147"/>
      <c r="AN1097" s="147"/>
      <c r="AO1097" s="147"/>
      <c r="AP1097" s="147"/>
      <c r="AQ1097" s="147"/>
      <c r="AR1097" s="147"/>
      <c r="AS1097" s="147"/>
      <c r="AT1097" s="147"/>
      <c r="AU1097" s="147"/>
      <c r="AV1097" s="147"/>
      <c r="AW1097" s="147"/>
      <c r="AX1097" s="147"/>
      <c r="AY1097" s="147"/>
      <c r="AZ1097" s="147"/>
      <c r="BA1097" s="147"/>
      <c r="BB1097" s="147"/>
      <c r="BC1097" s="147"/>
      <c r="BD1097" s="147"/>
      <c r="BE1097" s="147"/>
      <c r="BF1097" s="147"/>
      <c r="BG1097" s="147"/>
    </row>
    <row r="1098" spans="1:59" outlineLevel="1" x14ac:dyDescent="0.2">
      <c r="A1098" s="154"/>
      <c r="B1098" s="155"/>
      <c r="C1098" s="185" t="s">
        <v>1454</v>
      </c>
      <c r="D1098" s="158"/>
      <c r="E1098" s="159"/>
      <c r="F1098" s="156"/>
      <c r="G1098" s="156"/>
      <c r="H1098" s="156"/>
      <c r="I1098" s="156"/>
      <c r="J1098" s="156"/>
      <c r="K1098" s="156"/>
      <c r="L1098" s="156"/>
      <c r="M1098" s="156"/>
      <c r="N1098" s="156"/>
      <c r="O1098" s="156"/>
      <c r="P1098" s="156"/>
      <c r="Q1098" s="156"/>
      <c r="R1098" s="156"/>
      <c r="S1098" s="156"/>
      <c r="T1098" s="156"/>
      <c r="U1098" s="156"/>
      <c r="V1098" s="156"/>
      <c r="W1098" s="156"/>
      <c r="X1098" s="156"/>
      <c r="Y1098" s="147"/>
      <c r="Z1098" s="147"/>
      <c r="AA1098" s="147"/>
      <c r="AB1098" s="147"/>
      <c r="AC1098" s="147"/>
      <c r="AD1098" s="147"/>
      <c r="AE1098" s="147"/>
      <c r="AF1098" s="147" t="s">
        <v>386</v>
      </c>
      <c r="AG1098" s="147">
        <v>0</v>
      </c>
      <c r="AH1098" s="147"/>
      <c r="AI1098" s="147"/>
      <c r="AJ1098" s="147"/>
      <c r="AK1098" s="147"/>
      <c r="AL1098" s="147"/>
      <c r="AM1098" s="147"/>
      <c r="AN1098" s="147"/>
      <c r="AO1098" s="147"/>
      <c r="AP1098" s="147"/>
      <c r="AQ1098" s="147"/>
      <c r="AR1098" s="147"/>
      <c r="AS1098" s="147"/>
      <c r="AT1098" s="147"/>
      <c r="AU1098" s="147"/>
      <c r="AV1098" s="147"/>
      <c r="AW1098" s="147"/>
      <c r="AX1098" s="147"/>
      <c r="AY1098" s="147"/>
      <c r="AZ1098" s="147"/>
      <c r="BA1098" s="147"/>
      <c r="BB1098" s="147"/>
      <c r="BC1098" s="147"/>
      <c r="BD1098" s="147"/>
      <c r="BE1098" s="147"/>
      <c r="BF1098" s="147"/>
      <c r="BG1098" s="147"/>
    </row>
    <row r="1099" spans="1:59" outlineLevel="1" x14ac:dyDescent="0.2">
      <c r="A1099" s="154"/>
      <c r="B1099" s="155"/>
      <c r="C1099" s="185" t="s">
        <v>1482</v>
      </c>
      <c r="D1099" s="158"/>
      <c r="E1099" s="159"/>
      <c r="F1099" s="156"/>
      <c r="G1099" s="156"/>
      <c r="H1099" s="156"/>
      <c r="I1099" s="156"/>
      <c r="J1099" s="156"/>
      <c r="K1099" s="156"/>
      <c r="L1099" s="156"/>
      <c r="M1099" s="156"/>
      <c r="N1099" s="156"/>
      <c r="O1099" s="156"/>
      <c r="P1099" s="156"/>
      <c r="Q1099" s="156"/>
      <c r="R1099" s="156"/>
      <c r="S1099" s="156"/>
      <c r="T1099" s="156"/>
      <c r="U1099" s="156"/>
      <c r="V1099" s="156"/>
      <c r="W1099" s="156"/>
      <c r="X1099" s="156"/>
      <c r="Y1099" s="147"/>
      <c r="Z1099" s="147"/>
      <c r="AA1099" s="147"/>
      <c r="AB1099" s="147"/>
      <c r="AC1099" s="147"/>
      <c r="AD1099" s="147"/>
      <c r="AE1099" s="147"/>
      <c r="AF1099" s="147" t="s">
        <v>386</v>
      </c>
      <c r="AG1099" s="147">
        <v>0</v>
      </c>
      <c r="AH1099" s="147"/>
      <c r="AI1099" s="147"/>
      <c r="AJ1099" s="147"/>
      <c r="AK1099" s="147"/>
      <c r="AL1099" s="147"/>
      <c r="AM1099" s="147"/>
      <c r="AN1099" s="147"/>
      <c r="AO1099" s="147"/>
      <c r="AP1099" s="147"/>
      <c r="AQ1099" s="147"/>
      <c r="AR1099" s="147"/>
      <c r="AS1099" s="147"/>
      <c r="AT1099" s="147"/>
      <c r="AU1099" s="147"/>
      <c r="AV1099" s="147"/>
      <c r="AW1099" s="147"/>
      <c r="AX1099" s="147"/>
      <c r="AY1099" s="147"/>
      <c r="AZ1099" s="147"/>
      <c r="BA1099" s="147"/>
      <c r="BB1099" s="147"/>
      <c r="BC1099" s="147"/>
      <c r="BD1099" s="147"/>
      <c r="BE1099" s="147"/>
      <c r="BF1099" s="147"/>
      <c r="BG1099" s="147"/>
    </row>
    <row r="1100" spans="1:59" outlineLevel="1" x14ac:dyDescent="0.2">
      <c r="A1100" s="154"/>
      <c r="B1100" s="155"/>
      <c r="C1100" s="185" t="s">
        <v>1454</v>
      </c>
      <c r="D1100" s="158"/>
      <c r="E1100" s="159"/>
      <c r="F1100" s="156"/>
      <c r="G1100" s="156"/>
      <c r="H1100" s="156"/>
      <c r="I1100" s="156"/>
      <c r="J1100" s="156"/>
      <c r="K1100" s="156"/>
      <c r="L1100" s="156"/>
      <c r="M1100" s="156"/>
      <c r="N1100" s="156"/>
      <c r="O1100" s="156"/>
      <c r="P1100" s="156"/>
      <c r="Q1100" s="156"/>
      <c r="R1100" s="156"/>
      <c r="S1100" s="156"/>
      <c r="T1100" s="156"/>
      <c r="U1100" s="156"/>
      <c r="V1100" s="156"/>
      <c r="W1100" s="156"/>
      <c r="X1100" s="156"/>
      <c r="Y1100" s="147"/>
      <c r="Z1100" s="147"/>
      <c r="AA1100" s="147"/>
      <c r="AB1100" s="147"/>
      <c r="AC1100" s="147"/>
      <c r="AD1100" s="147"/>
      <c r="AE1100" s="147"/>
      <c r="AF1100" s="147" t="s">
        <v>386</v>
      </c>
      <c r="AG1100" s="147">
        <v>0</v>
      </c>
      <c r="AH1100" s="147"/>
      <c r="AI1100" s="147"/>
      <c r="AJ1100" s="147"/>
      <c r="AK1100" s="147"/>
      <c r="AL1100" s="147"/>
      <c r="AM1100" s="147"/>
      <c r="AN1100" s="147"/>
      <c r="AO1100" s="147"/>
      <c r="AP1100" s="147"/>
      <c r="AQ1100" s="147"/>
      <c r="AR1100" s="147"/>
      <c r="AS1100" s="147"/>
      <c r="AT1100" s="147"/>
      <c r="AU1100" s="147"/>
      <c r="AV1100" s="147"/>
      <c r="AW1100" s="147"/>
      <c r="AX1100" s="147"/>
      <c r="AY1100" s="147"/>
      <c r="AZ1100" s="147"/>
      <c r="BA1100" s="147"/>
      <c r="BB1100" s="147"/>
      <c r="BC1100" s="147"/>
      <c r="BD1100" s="147"/>
      <c r="BE1100" s="147"/>
      <c r="BF1100" s="147"/>
      <c r="BG1100" s="147"/>
    </row>
    <row r="1101" spans="1:59" outlineLevel="1" x14ac:dyDescent="0.2">
      <c r="A1101" s="154"/>
      <c r="B1101" s="155"/>
      <c r="C1101" s="185" t="s">
        <v>1483</v>
      </c>
      <c r="D1101" s="158"/>
      <c r="E1101" s="159"/>
      <c r="F1101" s="156"/>
      <c r="G1101" s="156"/>
      <c r="H1101" s="156"/>
      <c r="I1101" s="156"/>
      <c r="J1101" s="156"/>
      <c r="K1101" s="156"/>
      <c r="L1101" s="156"/>
      <c r="M1101" s="156"/>
      <c r="N1101" s="156"/>
      <c r="O1101" s="156"/>
      <c r="P1101" s="156"/>
      <c r="Q1101" s="156"/>
      <c r="R1101" s="156"/>
      <c r="S1101" s="156"/>
      <c r="T1101" s="156"/>
      <c r="U1101" s="156"/>
      <c r="V1101" s="156"/>
      <c r="W1101" s="156"/>
      <c r="X1101" s="156"/>
      <c r="Y1101" s="147"/>
      <c r="Z1101" s="147"/>
      <c r="AA1101" s="147"/>
      <c r="AB1101" s="147"/>
      <c r="AC1101" s="147"/>
      <c r="AD1101" s="147"/>
      <c r="AE1101" s="147"/>
      <c r="AF1101" s="147" t="s">
        <v>386</v>
      </c>
      <c r="AG1101" s="147">
        <v>0</v>
      </c>
      <c r="AH1101" s="147"/>
      <c r="AI1101" s="147"/>
      <c r="AJ1101" s="147"/>
      <c r="AK1101" s="147"/>
      <c r="AL1101" s="147"/>
      <c r="AM1101" s="147"/>
      <c r="AN1101" s="147"/>
      <c r="AO1101" s="147"/>
      <c r="AP1101" s="147"/>
      <c r="AQ1101" s="147"/>
      <c r="AR1101" s="147"/>
      <c r="AS1101" s="147"/>
      <c r="AT1101" s="147"/>
      <c r="AU1101" s="147"/>
      <c r="AV1101" s="147"/>
      <c r="AW1101" s="147"/>
      <c r="AX1101" s="147"/>
      <c r="AY1101" s="147"/>
      <c r="AZ1101" s="147"/>
      <c r="BA1101" s="147"/>
      <c r="BB1101" s="147"/>
      <c r="BC1101" s="147"/>
      <c r="BD1101" s="147"/>
      <c r="BE1101" s="147"/>
      <c r="BF1101" s="147"/>
      <c r="BG1101" s="147"/>
    </row>
    <row r="1102" spans="1:59" outlineLevel="1" x14ac:dyDescent="0.2">
      <c r="A1102" s="154"/>
      <c r="B1102" s="155"/>
      <c r="C1102" s="185" t="s">
        <v>1454</v>
      </c>
      <c r="D1102" s="158"/>
      <c r="E1102" s="159"/>
      <c r="F1102" s="156"/>
      <c r="G1102" s="156"/>
      <c r="H1102" s="156"/>
      <c r="I1102" s="156"/>
      <c r="J1102" s="156"/>
      <c r="K1102" s="156"/>
      <c r="L1102" s="156"/>
      <c r="M1102" s="156"/>
      <c r="N1102" s="156"/>
      <c r="O1102" s="156"/>
      <c r="P1102" s="156"/>
      <c r="Q1102" s="156"/>
      <c r="R1102" s="156"/>
      <c r="S1102" s="156"/>
      <c r="T1102" s="156"/>
      <c r="U1102" s="156"/>
      <c r="V1102" s="156"/>
      <c r="W1102" s="156"/>
      <c r="X1102" s="156"/>
      <c r="Y1102" s="147"/>
      <c r="Z1102" s="147"/>
      <c r="AA1102" s="147"/>
      <c r="AB1102" s="147"/>
      <c r="AC1102" s="147"/>
      <c r="AD1102" s="147"/>
      <c r="AE1102" s="147"/>
      <c r="AF1102" s="147" t="s">
        <v>386</v>
      </c>
      <c r="AG1102" s="147">
        <v>0</v>
      </c>
      <c r="AH1102" s="147"/>
      <c r="AI1102" s="147"/>
      <c r="AJ1102" s="147"/>
      <c r="AK1102" s="147"/>
      <c r="AL1102" s="147"/>
      <c r="AM1102" s="147"/>
      <c r="AN1102" s="147"/>
      <c r="AO1102" s="147"/>
      <c r="AP1102" s="147"/>
      <c r="AQ1102" s="147"/>
      <c r="AR1102" s="147"/>
      <c r="AS1102" s="147"/>
      <c r="AT1102" s="147"/>
      <c r="AU1102" s="147"/>
      <c r="AV1102" s="147"/>
      <c r="AW1102" s="147"/>
      <c r="AX1102" s="147"/>
      <c r="AY1102" s="147"/>
      <c r="AZ1102" s="147"/>
      <c r="BA1102" s="147"/>
      <c r="BB1102" s="147"/>
      <c r="BC1102" s="147"/>
      <c r="BD1102" s="147"/>
      <c r="BE1102" s="147"/>
      <c r="BF1102" s="147"/>
      <c r="BG1102" s="147"/>
    </row>
    <row r="1103" spans="1:59" outlineLevel="1" x14ac:dyDescent="0.2">
      <c r="A1103" s="154"/>
      <c r="B1103" s="155"/>
      <c r="C1103" s="185" t="s">
        <v>1484</v>
      </c>
      <c r="D1103" s="158"/>
      <c r="E1103" s="159"/>
      <c r="F1103" s="156"/>
      <c r="G1103" s="156"/>
      <c r="H1103" s="156"/>
      <c r="I1103" s="156"/>
      <c r="J1103" s="156"/>
      <c r="K1103" s="156"/>
      <c r="L1103" s="156"/>
      <c r="M1103" s="156"/>
      <c r="N1103" s="156"/>
      <c r="O1103" s="156"/>
      <c r="P1103" s="156"/>
      <c r="Q1103" s="156"/>
      <c r="R1103" s="156"/>
      <c r="S1103" s="156"/>
      <c r="T1103" s="156"/>
      <c r="U1103" s="156"/>
      <c r="V1103" s="156"/>
      <c r="W1103" s="156"/>
      <c r="X1103" s="156"/>
      <c r="Y1103" s="147"/>
      <c r="Z1103" s="147"/>
      <c r="AA1103" s="147"/>
      <c r="AB1103" s="147"/>
      <c r="AC1103" s="147"/>
      <c r="AD1103" s="147"/>
      <c r="AE1103" s="147"/>
      <c r="AF1103" s="147" t="s">
        <v>386</v>
      </c>
      <c r="AG1103" s="147">
        <v>0</v>
      </c>
      <c r="AH1103" s="147"/>
      <c r="AI1103" s="147"/>
      <c r="AJ1103" s="147"/>
      <c r="AK1103" s="147"/>
      <c r="AL1103" s="147"/>
      <c r="AM1103" s="147"/>
      <c r="AN1103" s="147"/>
      <c r="AO1103" s="147"/>
      <c r="AP1103" s="147"/>
      <c r="AQ1103" s="147"/>
      <c r="AR1103" s="147"/>
      <c r="AS1103" s="147"/>
      <c r="AT1103" s="147"/>
      <c r="AU1103" s="147"/>
      <c r="AV1103" s="147"/>
      <c r="AW1103" s="147"/>
      <c r="AX1103" s="147"/>
      <c r="AY1103" s="147"/>
      <c r="AZ1103" s="147"/>
      <c r="BA1103" s="147"/>
      <c r="BB1103" s="147"/>
      <c r="BC1103" s="147"/>
      <c r="BD1103" s="147"/>
      <c r="BE1103" s="147"/>
      <c r="BF1103" s="147"/>
      <c r="BG1103" s="147"/>
    </row>
    <row r="1104" spans="1:59" outlineLevel="1" x14ac:dyDescent="0.2">
      <c r="A1104" s="154"/>
      <c r="B1104" s="155"/>
      <c r="C1104" s="185" t="s">
        <v>1485</v>
      </c>
      <c r="D1104" s="158"/>
      <c r="E1104" s="159"/>
      <c r="F1104" s="156"/>
      <c r="G1104" s="156"/>
      <c r="H1104" s="156"/>
      <c r="I1104" s="156"/>
      <c r="J1104" s="156"/>
      <c r="K1104" s="156"/>
      <c r="L1104" s="156"/>
      <c r="M1104" s="156"/>
      <c r="N1104" s="156"/>
      <c r="O1104" s="156"/>
      <c r="P1104" s="156"/>
      <c r="Q1104" s="156"/>
      <c r="R1104" s="156"/>
      <c r="S1104" s="156"/>
      <c r="T1104" s="156"/>
      <c r="U1104" s="156"/>
      <c r="V1104" s="156"/>
      <c r="W1104" s="156"/>
      <c r="X1104" s="156"/>
      <c r="Y1104" s="147"/>
      <c r="Z1104" s="147"/>
      <c r="AA1104" s="147"/>
      <c r="AB1104" s="147"/>
      <c r="AC1104" s="147"/>
      <c r="AD1104" s="147"/>
      <c r="AE1104" s="147"/>
      <c r="AF1104" s="147" t="s">
        <v>386</v>
      </c>
      <c r="AG1104" s="147">
        <v>0</v>
      </c>
      <c r="AH1104" s="147"/>
      <c r="AI1104" s="147"/>
      <c r="AJ1104" s="147"/>
      <c r="AK1104" s="147"/>
      <c r="AL1104" s="147"/>
      <c r="AM1104" s="147"/>
      <c r="AN1104" s="147"/>
      <c r="AO1104" s="147"/>
      <c r="AP1104" s="147"/>
      <c r="AQ1104" s="147"/>
      <c r="AR1104" s="147"/>
      <c r="AS1104" s="147"/>
      <c r="AT1104" s="147"/>
      <c r="AU1104" s="147"/>
      <c r="AV1104" s="147"/>
      <c r="AW1104" s="147"/>
      <c r="AX1104" s="147"/>
      <c r="AY1104" s="147"/>
      <c r="AZ1104" s="147"/>
      <c r="BA1104" s="147"/>
      <c r="BB1104" s="147"/>
      <c r="BC1104" s="147"/>
      <c r="BD1104" s="147"/>
      <c r="BE1104" s="147"/>
      <c r="BF1104" s="147"/>
      <c r="BG1104" s="147"/>
    </row>
    <row r="1105" spans="1:59" outlineLevel="1" x14ac:dyDescent="0.2">
      <c r="A1105" s="154"/>
      <c r="B1105" s="155"/>
      <c r="C1105" s="185" t="s">
        <v>1486</v>
      </c>
      <c r="D1105" s="158"/>
      <c r="E1105" s="159"/>
      <c r="F1105" s="156"/>
      <c r="G1105" s="156"/>
      <c r="H1105" s="156"/>
      <c r="I1105" s="156"/>
      <c r="J1105" s="156"/>
      <c r="K1105" s="156"/>
      <c r="L1105" s="156"/>
      <c r="M1105" s="156"/>
      <c r="N1105" s="156"/>
      <c r="O1105" s="156"/>
      <c r="P1105" s="156"/>
      <c r="Q1105" s="156"/>
      <c r="R1105" s="156"/>
      <c r="S1105" s="156"/>
      <c r="T1105" s="156"/>
      <c r="U1105" s="156"/>
      <c r="V1105" s="156"/>
      <c r="W1105" s="156"/>
      <c r="X1105" s="156"/>
      <c r="Y1105" s="147"/>
      <c r="Z1105" s="147"/>
      <c r="AA1105" s="147"/>
      <c r="AB1105" s="147"/>
      <c r="AC1105" s="147"/>
      <c r="AD1105" s="147"/>
      <c r="AE1105" s="147"/>
      <c r="AF1105" s="147" t="s">
        <v>386</v>
      </c>
      <c r="AG1105" s="147">
        <v>0</v>
      </c>
      <c r="AH1105" s="147"/>
      <c r="AI1105" s="147"/>
      <c r="AJ1105" s="147"/>
      <c r="AK1105" s="147"/>
      <c r="AL1105" s="147"/>
      <c r="AM1105" s="147"/>
      <c r="AN1105" s="147"/>
      <c r="AO1105" s="147"/>
      <c r="AP1105" s="147"/>
      <c r="AQ1105" s="147"/>
      <c r="AR1105" s="147"/>
      <c r="AS1105" s="147"/>
      <c r="AT1105" s="147"/>
      <c r="AU1105" s="147"/>
      <c r="AV1105" s="147"/>
      <c r="AW1105" s="147"/>
      <c r="AX1105" s="147"/>
      <c r="AY1105" s="147"/>
      <c r="AZ1105" s="147"/>
      <c r="BA1105" s="147"/>
      <c r="BB1105" s="147"/>
      <c r="BC1105" s="147"/>
      <c r="BD1105" s="147"/>
      <c r="BE1105" s="147"/>
      <c r="BF1105" s="147"/>
      <c r="BG1105" s="147"/>
    </row>
    <row r="1106" spans="1:59" outlineLevel="1" x14ac:dyDescent="0.2">
      <c r="A1106" s="154"/>
      <c r="B1106" s="155"/>
      <c r="C1106" s="185" t="s">
        <v>1487</v>
      </c>
      <c r="D1106" s="158"/>
      <c r="E1106" s="159"/>
      <c r="F1106" s="156"/>
      <c r="G1106" s="156"/>
      <c r="H1106" s="156"/>
      <c r="I1106" s="156"/>
      <c r="J1106" s="156"/>
      <c r="K1106" s="156"/>
      <c r="L1106" s="156"/>
      <c r="M1106" s="156"/>
      <c r="N1106" s="156"/>
      <c r="O1106" s="156"/>
      <c r="P1106" s="156"/>
      <c r="Q1106" s="156"/>
      <c r="R1106" s="156"/>
      <c r="S1106" s="156"/>
      <c r="T1106" s="156"/>
      <c r="U1106" s="156"/>
      <c r="V1106" s="156"/>
      <c r="W1106" s="156"/>
      <c r="X1106" s="156"/>
      <c r="Y1106" s="147"/>
      <c r="Z1106" s="147"/>
      <c r="AA1106" s="147"/>
      <c r="AB1106" s="147"/>
      <c r="AC1106" s="147"/>
      <c r="AD1106" s="147"/>
      <c r="AE1106" s="147"/>
      <c r="AF1106" s="147" t="s">
        <v>386</v>
      </c>
      <c r="AG1106" s="147">
        <v>0</v>
      </c>
      <c r="AH1106" s="147"/>
      <c r="AI1106" s="147"/>
      <c r="AJ1106" s="147"/>
      <c r="AK1106" s="147"/>
      <c r="AL1106" s="147"/>
      <c r="AM1106" s="147"/>
      <c r="AN1106" s="147"/>
      <c r="AO1106" s="147"/>
      <c r="AP1106" s="147"/>
      <c r="AQ1106" s="147"/>
      <c r="AR1106" s="147"/>
      <c r="AS1106" s="147"/>
      <c r="AT1106" s="147"/>
      <c r="AU1106" s="147"/>
      <c r="AV1106" s="147"/>
      <c r="AW1106" s="147"/>
      <c r="AX1106" s="147"/>
      <c r="AY1106" s="147"/>
      <c r="AZ1106" s="147"/>
      <c r="BA1106" s="147"/>
      <c r="BB1106" s="147"/>
      <c r="BC1106" s="147"/>
      <c r="BD1106" s="147"/>
      <c r="BE1106" s="147"/>
      <c r="BF1106" s="147"/>
      <c r="BG1106" s="147"/>
    </row>
    <row r="1107" spans="1:59" outlineLevel="1" x14ac:dyDescent="0.2">
      <c r="A1107" s="154"/>
      <c r="B1107" s="155"/>
      <c r="C1107" s="185" t="s">
        <v>1486</v>
      </c>
      <c r="D1107" s="158"/>
      <c r="E1107" s="159"/>
      <c r="F1107" s="156"/>
      <c r="G1107" s="156"/>
      <c r="H1107" s="156"/>
      <c r="I1107" s="156"/>
      <c r="J1107" s="156"/>
      <c r="K1107" s="156"/>
      <c r="L1107" s="156"/>
      <c r="M1107" s="156"/>
      <c r="N1107" s="156"/>
      <c r="O1107" s="156"/>
      <c r="P1107" s="156"/>
      <c r="Q1107" s="156"/>
      <c r="R1107" s="156"/>
      <c r="S1107" s="156"/>
      <c r="T1107" s="156"/>
      <c r="U1107" s="156"/>
      <c r="V1107" s="156"/>
      <c r="W1107" s="156"/>
      <c r="X1107" s="156"/>
      <c r="Y1107" s="147"/>
      <c r="Z1107" s="147"/>
      <c r="AA1107" s="147"/>
      <c r="AB1107" s="147"/>
      <c r="AC1107" s="147"/>
      <c r="AD1107" s="147"/>
      <c r="AE1107" s="147"/>
      <c r="AF1107" s="147" t="s">
        <v>386</v>
      </c>
      <c r="AG1107" s="147">
        <v>0</v>
      </c>
      <c r="AH1107" s="147"/>
      <c r="AI1107" s="147"/>
      <c r="AJ1107" s="147"/>
      <c r="AK1107" s="147"/>
      <c r="AL1107" s="147"/>
      <c r="AM1107" s="147"/>
      <c r="AN1107" s="147"/>
      <c r="AO1107" s="147"/>
      <c r="AP1107" s="147"/>
      <c r="AQ1107" s="147"/>
      <c r="AR1107" s="147"/>
      <c r="AS1107" s="147"/>
      <c r="AT1107" s="147"/>
      <c r="AU1107" s="147"/>
      <c r="AV1107" s="147"/>
      <c r="AW1107" s="147"/>
      <c r="AX1107" s="147"/>
      <c r="AY1107" s="147"/>
      <c r="AZ1107" s="147"/>
      <c r="BA1107" s="147"/>
      <c r="BB1107" s="147"/>
      <c r="BC1107" s="147"/>
      <c r="BD1107" s="147"/>
      <c r="BE1107" s="147"/>
      <c r="BF1107" s="147"/>
      <c r="BG1107" s="147"/>
    </row>
    <row r="1108" spans="1:59" outlineLevel="1" x14ac:dyDescent="0.2">
      <c r="A1108" s="154"/>
      <c r="B1108" s="155"/>
      <c r="C1108" s="185" t="s">
        <v>1451</v>
      </c>
      <c r="D1108" s="158"/>
      <c r="E1108" s="159"/>
      <c r="F1108" s="156"/>
      <c r="G1108" s="156"/>
      <c r="H1108" s="156"/>
      <c r="I1108" s="156"/>
      <c r="J1108" s="156"/>
      <c r="K1108" s="156"/>
      <c r="L1108" s="156"/>
      <c r="M1108" s="156"/>
      <c r="N1108" s="156"/>
      <c r="O1108" s="156"/>
      <c r="P1108" s="156"/>
      <c r="Q1108" s="156"/>
      <c r="R1108" s="156"/>
      <c r="S1108" s="156"/>
      <c r="T1108" s="156"/>
      <c r="U1108" s="156"/>
      <c r="V1108" s="156"/>
      <c r="W1108" s="156"/>
      <c r="X1108" s="156"/>
      <c r="Y1108" s="147"/>
      <c r="Z1108" s="147"/>
      <c r="AA1108" s="147"/>
      <c r="AB1108" s="147"/>
      <c r="AC1108" s="147"/>
      <c r="AD1108" s="147"/>
      <c r="AE1108" s="147"/>
      <c r="AF1108" s="147" t="s">
        <v>386</v>
      </c>
      <c r="AG1108" s="147">
        <v>0</v>
      </c>
      <c r="AH1108" s="147"/>
      <c r="AI1108" s="147"/>
      <c r="AJ1108" s="147"/>
      <c r="AK1108" s="147"/>
      <c r="AL1108" s="147"/>
      <c r="AM1108" s="147"/>
      <c r="AN1108" s="147"/>
      <c r="AO1108" s="147"/>
      <c r="AP1108" s="147"/>
      <c r="AQ1108" s="147"/>
      <c r="AR1108" s="147"/>
      <c r="AS1108" s="147"/>
      <c r="AT1108" s="147"/>
      <c r="AU1108" s="147"/>
      <c r="AV1108" s="147"/>
      <c r="AW1108" s="147"/>
      <c r="AX1108" s="147"/>
      <c r="AY1108" s="147"/>
      <c r="AZ1108" s="147"/>
      <c r="BA1108" s="147"/>
      <c r="BB1108" s="147"/>
      <c r="BC1108" s="147"/>
      <c r="BD1108" s="147"/>
      <c r="BE1108" s="147"/>
      <c r="BF1108" s="147"/>
      <c r="BG1108" s="147"/>
    </row>
    <row r="1109" spans="1:59" outlineLevel="1" x14ac:dyDescent="0.2">
      <c r="A1109" s="154"/>
      <c r="B1109" s="155"/>
      <c r="C1109" s="185" t="s">
        <v>1488</v>
      </c>
      <c r="D1109" s="158"/>
      <c r="E1109" s="159">
        <v>28</v>
      </c>
      <c r="F1109" s="156"/>
      <c r="G1109" s="156"/>
      <c r="H1109" s="156"/>
      <c r="I1109" s="156"/>
      <c r="J1109" s="156"/>
      <c r="K1109" s="156"/>
      <c r="L1109" s="156"/>
      <c r="M1109" s="156"/>
      <c r="N1109" s="156"/>
      <c r="O1109" s="156"/>
      <c r="P1109" s="156"/>
      <c r="Q1109" s="156"/>
      <c r="R1109" s="156"/>
      <c r="S1109" s="156"/>
      <c r="T1109" s="156"/>
      <c r="U1109" s="156"/>
      <c r="V1109" s="156"/>
      <c r="W1109" s="156"/>
      <c r="X1109" s="156"/>
      <c r="Y1109" s="147"/>
      <c r="Z1109" s="147"/>
      <c r="AA1109" s="147"/>
      <c r="AB1109" s="147"/>
      <c r="AC1109" s="147"/>
      <c r="AD1109" s="147"/>
      <c r="AE1109" s="147"/>
      <c r="AF1109" s="147" t="s">
        <v>386</v>
      </c>
      <c r="AG1109" s="147">
        <v>0</v>
      </c>
      <c r="AH1109" s="147"/>
      <c r="AI1109" s="147"/>
      <c r="AJ1109" s="147"/>
      <c r="AK1109" s="147"/>
      <c r="AL1109" s="147"/>
      <c r="AM1109" s="147"/>
      <c r="AN1109" s="147"/>
      <c r="AO1109" s="147"/>
      <c r="AP1109" s="147"/>
      <c r="AQ1109" s="147"/>
      <c r="AR1109" s="147"/>
      <c r="AS1109" s="147"/>
      <c r="AT1109" s="147"/>
      <c r="AU1109" s="147"/>
      <c r="AV1109" s="147"/>
      <c r="AW1109" s="147"/>
      <c r="AX1109" s="147"/>
      <c r="AY1109" s="147"/>
      <c r="AZ1109" s="147"/>
      <c r="BA1109" s="147"/>
      <c r="BB1109" s="147"/>
      <c r="BC1109" s="147"/>
      <c r="BD1109" s="147"/>
      <c r="BE1109" s="147"/>
      <c r="BF1109" s="147"/>
      <c r="BG1109" s="147"/>
    </row>
    <row r="1110" spans="1:59" outlineLevel="1" x14ac:dyDescent="0.2">
      <c r="A1110" s="170">
        <v>228</v>
      </c>
      <c r="B1110" s="171" t="s">
        <v>1489</v>
      </c>
      <c r="C1110" s="184" t="s">
        <v>1490</v>
      </c>
      <c r="D1110" s="172" t="s">
        <v>429</v>
      </c>
      <c r="E1110" s="173">
        <v>32</v>
      </c>
      <c r="F1110" s="174"/>
      <c r="G1110" s="175">
        <f>ROUND(E1110*F1110,2)</f>
        <v>0</v>
      </c>
      <c r="H1110" s="157">
        <v>6950</v>
      </c>
      <c r="I1110" s="156">
        <f>ROUND(E1110*H1110,2)</f>
        <v>222400</v>
      </c>
      <c r="J1110" s="157">
        <v>0</v>
      </c>
      <c r="K1110" s="156">
        <f>ROUND(E1110*J1110,2)</f>
        <v>0</v>
      </c>
      <c r="L1110" s="156">
        <v>15</v>
      </c>
      <c r="M1110" s="156">
        <f>G1110*(1+L1110/100)</f>
        <v>0</v>
      </c>
      <c r="N1110" s="156">
        <v>1.6E-2</v>
      </c>
      <c r="O1110" s="156">
        <f>ROUND(E1110*N1110,2)</f>
        <v>0.51</v>
      </c>
      <c r="P1110" s="156">
        <v>0</v>
      </c>
      <c r="Q1110" s="156">
        <f>ROUND(E1110*P1110,2)</f>
        <v>0</v>
      </c>
      <c r="R1110" s="156"/>
      <c r="S1110" s="156" t="s">
        <v>398</v>
      </c>
      <c r="T1110" s="156" t="s">
        <v>399</v>
      </c>
      <c r="U1110" s="156">
        <v>0</v>
      </c>
      <c r="V1110" s="156">
        <f>ROUND(E1110*U1110,2)</f>
        <v>0</v>
      </c>
      <c r="W1110" s="156"/>
      <c r="X1110" s="156" t="s">
        <v>407</v>
      </c>
      <c r="Y1110" s="147"/>
      <c r="Z1110" s="147"/>
      <c r="AA1110" s="147"/>
      <c r="AB1110" s="147"/>
      <c r="AC1110" s="147"/>
      <c r="AD1110" s="147"/>
      <c r="AE1110" s="147"/>
      <c r="AF1110" s="147" t="s">
        <v>408</v>
      </c>
      <c r="AG1110" s="147"/>
      <c r="AH1110" s="147"/>
      <c r="AI1110" s="147"/>
      <c r="AJ1110" s="147"/>
      <c r="AK1110" s="147"/>
      <c r="AL1110" s="147"/>
      <c r="AM1110" s="147"/>
      <c r="AN1110" s="147"/>
      <c r="AO1110" s="147"/>
      <c r="AP1110" s="147"/>
      <c r="AQ1110" s="147"/>
      <c r="AR1110" s="147"/>
      <c r="AS1110" s="147"/>
      <c r="AT1110" s="147"/>
      <c r="AU1110" s="147"/>
      <c r="AV1110" s="147"/>
      <c r="AW1110" s="147"/>
      <c r="AX1110" s="147"/>
      <c r="AY1110" s="147"/>
      <c r="AZ1110" s="147"/>
      <c r="BA1110" s="147"/>
      <c r="BB1110" s="147"/>
      <c r="BC1110" s="147"/>
      <c r="BD1110" s="147"/>
      <c r="BE1110" s="147"/>
      <c r="BF1110" s="147"/>
      <c r="BG1110" s="147"/>
    </row>
    <row r="1111" spans="1:59" ht="22.5" outlineLevel="1" x14ac:dyDescent="0.2">
      <c r="A1111" s="154"/>
      <c r="B1111" s="155"/>
      <c r="C1111" s="185" t="s">
        <v>1477</v>
      </c>
      <c r="D1111" s="158"/>
      <c r="E1111" s="159"/>
      <c r="F1111" s="156"/>
      <c r="G1111" s="156"/>
      <c r="H1111" s="156"/>
      <c r="I1111" s="156"/>
      <c r="J1111" s="156"/>
      <c r="K1111" s="156"/>
      <c r="L1111" s="156"/>
      <c r="M1111" s="156"/>
      <c r="N1111" s="156"/>
      <c r="O1111" s="156"/>
      <c r="P1111" s="156"/>
      <c r="Q1111" s="156"/>
      <c r="R1111" s="156"/>
      <c r="S1111" s="156"/>
      <c r="T1111" s="156"/>
      <c r="U1111" s="156"/>
      <c r="V1111" s="156"/>
      <c r="W1111" s="156"/>
      <c r="X1111" s="156"/>
      <c r="Y1111" s="147"/>
      <c r="Z1111" s="147"/>
      <c r="AA1111" s="147"/>
      <c r="AB1111" s="147"/>
      <c r="AC1111" s="147"/>
      <c r="AD1111" s="147"/>
      <c r="AE1111" s="147"/>
      <c r="AF1111" s="147" t="s">
        <v>386</v>
      </c>
      <c r="AG1111" s="147">
        <v>0</v>
      </c>
      <c r="AH1111" s="147"/>
      <c r="AI1111" s="147"/>
      <c r="AJ1111" s="147"/>
      <c r="AK1111" s="147"/>
      <c r="AL1111" s="147"/>
      <c r="AM1111" s="147"/>
      <c r="AN1111" s="147"/>
      <c r="AO1111" s="147"/>
      <c r="AP1111" s="147"/>
      <c r="AQ1111" s="147"/>
      <c r="AR1111" s="147"/>
      <c r="AS1111" s="147"/>
      <c r="AT1111" s="147"/>
      <c r="AU1111" s="147"/>
      <c r="AV1111" s="147"/>
      <c r="AW1111" s="147"/>
      <c r="AX1111" s="147"/>
      <c r="AY1111" s="147"/>
      <c r="AZ1111" s="147"/>
      <c r="BA1111" s="147"/>
      <c r="BB1111" s="147"/>
      <c r="BC1111" s="147"/>
      <c r="BD1111" s="147"/>
      <c r="BE1111" s="147"/>
      <c r="BF1111" s="147"/>
      <c r="BG1111" s="147"/>
    </row>
    <row r="1112" spans="1:59" outlineLevel="1" x14ac:dyDescent="0.2">
      <c r="A1112" s="154"/>
      <c r="B1112" s="155"/>
      <c r="C1112" s="185" t="s">
        <v>1491</v>
      </c>
      <c r="D1112" s="158"/>
      <c r="E1112" s="159"/>
      <c r="F1112" s="156"/>
      <c r="G1112" s="156"/>
      <c r="H1112" s="156"/>
      <c r="I1112" s="156"/>
      <c r="J1112" s="156"/>
      <c r="K1112" s="156"/>
      <c r="L1112" s="156"/>
      <c r="M1112" s="156"/>
      <c r="N1112" s="156"/>
      <c r="O1112" s="156"/>
      <c r="P1112" s="156"/>
      <c r="Q1112" s="156"/>
      <c r="R1112" s="156"/>
      <c r="S1112" s="156"/>
      <c r="T1112" s="156"/>
      <c r="U1112" s="156"/>
      <c r="V1112" s="156"/>
      <c r="W1112" s="156"/>
      <c r="X1112" s="156"/>
      <c r="Y1112" s="147"/>
      <c r="Z1112" s="147"/>
      <c r="AA1112" s="147"/>
      <c r="AB1112" s="147"/>
      <c r="AC1112" s="147"/>
      <c r="AD1112" s="147"/>
      <c r="AE1112" s="147"/>
      <c r="AF1112" s="147" t="s">
        <v>386</v>
      </c>
      <c r="AG1112" s="147">
        <v>0</v>
      </c>
      <c r="AH1112" s="147"/>
      <c r="AI1112" s="147"/>
      <c r="AJ1112" s="147"/>
      <c r="AK1112" s="147"/>
      <c r="AL1112" s="147"/>
      <c r="AM1112" s="147"/>
      <c r="AN1112" s="147"/>
      <c r="AO1112" s="147"/>
      <c r="AP1112" s="147"/>
      <c r="AQ1112" s="147"/>
      <c r="AR1112" s="147"/>
      <c r="AS1112" s="147"/>
      <c r="AT1112" s="147"/>
      <c r="AU1112" s="147"/>
      <c r="AV1112" s="147"/>
      <c r="AW1112" s="147"/>
      <c r="AX1112" s="147"/>
      <c r="AY1112" s="147"/>
      <c r="AZ1112" s="147"/>
      <c r="BA1112" s="147"/>
      <c r="BB1112" s="147"/>
      <c r="BC1112" s="147"/>
      <c r="BD1112" s="147"/>
      <c r="BE1112" s="147"/>
      <c r="BF1112" s="147"/>
      <c r="BG1112" s="147"/>
    </row>
    <row r="1113" spans="1:59" outlineLevel="1" x14ac:dyDescent="0.2">
      <c r="A1113" s="154"/>
      <c r="B1113" s="155"/>
      <c r="C1113" s="185" t="s">
        <v>1454</v>
      </c>
      <c r="D1113" s="158"/>
      <c r="E1113" s="159"/>
      <c r="F1113" s="156"/>
      <c r="G1113" s="156"/>
      <c r="H1113" s="156"/>
      <c r="I1113" s="156"/>
      <c r="J1113" s="156"/>
      <c r="K1113" s="156"/>
      <c r="L1113" s="156"/>
      <c r="M1113" s="156"/>
      <c r="N1113" s="156"/>
      <c r="O1113" s="156"/>
      <c r="P1113" s="156"/>
      <c r="Q1113" s="156"/>
      <c r="R1113" s="156"/>
      <c r="S1113" s="156"/>
      <c r="T1113" s="156"/>
      <c r="U1113" s="156"/>
      <c r="V1113" s="156"/>
      <c r="W1113" s="156"/>
      <c r="X1113" s="156"/>
      <c r="Y1113" s="147"/>
      <c r="Z1113" s="147"/>
      <c r="AA1113" s="147"/>
      <c r="AB1113" s="147"/>
      <c r="AC1113" s="147"/>
      <c r="AD1113" s="147"/>
      <c r="AE1113" s="147"/>
      <c r="AF1113" s="147" t="s">
        <v>386</v>
      </c>
      <c r="AG1113" s="147">
        <v>0</v>
      </c>
      <c r="AH1113" s="147"/>
      <c r="AI1113" s="147"/>
      <c r="AJ1113" s="147"/>
      <c r="AK1113" s="147"/>
      <c r="AL1113" s="147"/>
      <c r="AM1113" s="147"/>
      <c r="AN1113" s="147"/>
      <c r="AO1113" s="147"/>
      <c r="AP1113" s="147"/>
      <c r="AQ1113" s="147"/>
      <c r="AR1113" s="147"/>
      <c r="AS1113" s="147"/>
      <c r="AT1113" s="147"/>
      <c r="AU1113" s="147"/>
      <c r="AV1113" s="147"/>
      <c r="AW1113" s="147"/>
      <c r="AX1113" s="147"/>
      <c r="AY1113" s="147"/>
      <c r="AZ1113" s="147"/>
      <c r="BA1113" s="147"/>
      <c r="BB1113" s="147"/>
      <c r="BC1113" s="147"/>
      <c r="BD1113" s="147"/>
      <c r="BE1113" s="147"/>
      <c r="BF1113" s="147"/>
      <c r="BG1113" s="147"/>
    </row>
    <row r="1114" spans="1:59" outlineLevel="1" x14ac:dyDescent="0.2">
      <c r="A1114" s="154"/>
      <c r="B1114" s="155"/>
      <c r="C1114" s="185" t="s">
        <v>1491</v>
      </c>
      <c r="D1114" s="158"/>
      <c r="E1114" s="159"/>
      <c r="F1114" s="156"/>
      <c r="G1114" s="156"/>
      <c r="H1114" s="156"/>
      <c r="I1114" s="156"/>
      <c r="J1114" s="156"/>
      <c r="K1114" s="156"/>
      <c r="L1114" s="156"/>
      <c r="M1114" s="156"/>
      <c r="N1114" s="156"/>
      <c r="O1114" s="156"/>
      <c r="P1114" s="156"/>
      <c r="Q1114" s="156"/>
      <c r="R1114" s="156"/>
      <c r="S1114" s="156"/>
      <c r="T1114" s="156"/>
      <c r="U1114" s="156"/>
      <c r="V1114" s="156"/>
      <c r="W1114" s="156"/>
      <c r="X1114" s="156"/>
      <c r="Y1114" s="147"/>
      <c r="Z1114" s="147"/>
      <c r="AA1114" s="147"/>
      <c r="AB1114" s="147"/>
      <c r="AC1114" s="147"/>
      <c r="AD1114" s="147"/>
      <c r="AE1114" s="147"/>
      <c r="AF1114" s="147" t="s">
        <v>386</v>
      </c>
      <c r="AG1114" s="147">
        <v>0</v>
      </c>
      <c r="AH1114" s="147"/>
      <c r="AI1114" s="147"/>
      <c r="AJ1114" s="147"/>
      <c r="AK1114" s="147"/>
      <c r="AL1114" s="147"/>
      <c r="AM1114" s="147"/>
      <c r="AN1114" s="147"/>
      <c r="AO1114" s="147"/>
      <c r="AP1114" s="147"/>
      <c r="AQ1114" s="147"/>
      <c r="AR1114" s="147"/>
      <c r="AS1114" s="147"/>
      <c r="AT1114" s="147"/>
      <c r="AU1114" s="147"/>
      <c r="AV1114" s="147"/>
      <c r="AW1114" s="147"/>
      <c r="AX1114" s="147"/>
      <c r="AY1114" s="147"/>
      <c r="AZ1114" s="147"/>
      <c r="BA1114" s="147"/>
      <c r="BB1114" s="147"/>
      <c r="BC1114" s="147"/>
      <c r="BD1114" s="147"/>
      <c r="BE1114" s="147"/>
      <c r="BF1114" s="147"/>
      <c r="BG1114" s="147"/>
    </row>
    <row r="1115" spans="1:59" outlineLevel="1" x14ac:dyDescent="0.2">
      <c r="A1115" s="154"/>
      <c r="B1115" s="155"/>
      <c r="C1115" s="185" t="s">
        <v>1492</v>
      </c>
      <c r="D1115" s="158"/>
      <c r="E1115" s="159"/>
      <c r="F1115" s="156"/>
      <c r="G1115" s="156"/>
      <c r="H1115" s="156"/>
      <c r="I1115" s="156"/>
      <c r="J1115" s="156"/>
      <c r="K1115" s="156"/>
      <c r="L1115" s="156"/>
      <c r="M1115" s="156"/>
      <c r="N1115" s="156"/>
      <c r="O1115" s="156"/>
      <c r="P1115" s="156"/>
      <c r="Q1115" s="156"/>
      <c r="R1115" s="156"/>
      <c r="S1115" s="156"/>
      <c r="T1115" s="156"/>
      <c r="U1115" s="156"/>
      <c r="V1115" s="156"/>
      <c r="W1115" s="156"/>
      <c r="X1115" s="156"/>
      <c r="Y1115" s="147"/>
      <c r="Z1115" s="147"/>
      <c r="AA1115" s="147"/>
      <c r="AB1115" s="147"/>
      <c r="AC1115" s="147"/>
      <c r="AD1115" s="147"/>
      <c r="AE1115" s="147"/>
      <c r="AF1115" s="147" t="s">
        <v>386</v>
      </c>
      <c r="AG1115" s="147">
        <v>0</v>
      </c>
      <c r="AH1115" s="147"/>
      <c r="AI1115" s="147"/>
      <c r="AJ1115" s="147"/>
      <c r="AK1115" s="147"/>
      <c r="AL1115" s="147"/>
      <c r="AM1115" s="147"/>
      <c r="AN1115" s="147"/>
      <c r="AO1115" s="147"/>
      <c r="AP1115" s="147"/>
      <c r="AQ1115" s="147"/>
      <c r="AR1115" s="147"/>
      <c r="AS1115" s="147"/>
      <c r="AT1115" s="147"/>
      <c r="AU1115" s="147"/>
      <c r="AV1115" s="147"/>
      <c r="AW1115" s="147"/>
      <c r="AX1115" s="147"/>
      <c r="AY1115" s="147"/>
      <c r="AZ1115" s="147"/>
      <c r="BA1115" s="147"/>
      <c r="BB1115" s="147"/>
      <c r="BC1115" s="147"/>
      <c r="BD1115" s="147"/>
      <c r="BE1115" s="147"/>
      <c r="BF1115" s="147"/>
      <c r="BG1115" s="147"/>
    </row>
    <row r="1116" spans="1:59" outlineLevel="1" x14ac:dyDescent="0.2">
      <c r="A1116" s="154"/>
      <c r="B1116" s="155"/>
      <c r="C1116" s="185" t="s">
        <v>1493</v>
      </c>
      <c r="D1116" s="158"/>
      <c r="E1116" s="159"/>
      <c r="F1116" s="156"/>
      <c r="G1116" s="156"/>
      <c r="H1116" s="156"/>
      <c r="I1116" s="156"/>
      <c r="J1116" s="156"/>
      <c r="K1116" s="156"/>
      <c r="L1116" s="156"/>
      <c r="M1116" s="156"/>
      <c r="N1116" s="156"/>
      <c r="O1116" s="156"/>
      <c r="P1116" s="156"/>
      <c r="Q1116" s="156"/>
      <c r="R1116" s="156"/>
      <c r="S1116" s="156"/>
      <c r="T1116" s="156"/>
      <c r="U1116" s="156"/>
      <c r="V1116" s="156"/>
      <c r="W1116" s="156"/>
      <c r="X1116" s="156"/>
      <c r="Y1116" s="147"/>
      <c r="Z1116" s="147"/>
      <c r="AA1116" s="147"/>
      <c r="AB1116" s="147"/>
      <c r="AC1116" s="147"/>
      <c r="AD1116" s="147"/>
      <c r="AE1116" s="147"/>
      <c r="AF1116" s="147" t="s">
        <v>386</v>
      </c>
      <c r="AG1116" s="147">
        <v>0</v>
      </c>
      <c r="AH1116" s="147"/>
      <c r="AI1116" s="147"/>
      <c r="AJ1116" s="147"/>
      <c r="AK1116" s="147"/>
      <c r="AL1116" s="147"/>
      <c r="AM1116" s="147"/>
      <c r="AN1116" s="147"/>
      <c r="AO1116" s="147"/>
      <c r="AP1116" s="147"/>
      <c r="AQ1116" s="147"/>
      <c r="AR1116" s="147"/>
      <c r="AS1116" s="147"/>
      <c r="AT1116" s="147"/>
      <c r="AU1116" s="147"/>
      <c r="AV1116" s="147"/>
      <c r="AW1116" s="147"/>
      <c r="AX1116" s="147"/>
      <c r="AY1116" s="147"/>
      <c r="AZ1116" s="147"/>
      <c r="BA1116" s="147"/>
      <c r="BB1116" s="147"/>
      <c r="BC1116" s="147"/>
      <c r="BD1116" s="147"/>
      <c r="BE1116" s="147"/>
      <c r="BF1116" s="147"/>
      <c r="BG1116" s="147"/>
    </row>
    <row r="1117" spans="1:59" outlineLevel="1" x14ac:dyDescent="0.2">
      <c r="A1117" s="154"/>
      <c r="B1117" s="155"/>
      <c r="C1117" s="185" t="s">
        <v>1454</v>
      </c>
      <c r="D1117" s="158"/>
      <c r="E1117" s="159"/>
      <c r="F1117" s="156"/>
      <c r="G1117" s="156"/>
      <c r="H1117" s="156"/>
      <c r="I1117" s="156"/>
      <c r="J1117" s="156"/>
      <c r="K1117" s="156"/>
      <c r="L1117" s="156"/>
      <c r="M1117" s="156"/>
      <c r="N1117" s="156"/>
      <c r="O1117" s="156"/>
      <c r="P1117" s="156"/>
      <c r="Q1117" s="156"/>
      <c r="R1117" s="156"/>
      <c r="S1117" s="156"/>
      <c r="T1117" s="156"/>
      <c r="U1117" s="156"/>
      <c r="V1117" s="156"/>
      <c r="W1117" s="156"/>
      <c r="X1117" s="156"/>
      <c r="Y1117" s="147"/>
      <c r="Z1117" s="147"/>
      <c r="AA1117" s="147"/>
      <c r="AB1117" s="147"/>
      <c r="AC1117" s="147"/>
      <c r="AD1117" s="147"/>
      <c r="AE1117" s="147"/>
      <c r="AF1117" s="147" t="s">
        <v>386</v>
      </c>
      <c r="AG1117" s="147">
        <v>0</v>
      </c>
      <c r="AH1117" s="147"/>
      <c r="AI1117" s="147"/>
      <c r="AJ1117" s="147"/>
      <c r="AK1117" s="147"/>
      <c r="AL1117" s="147"/>
      <c r="AM1117" s="147"/>
      <c r="AN1117" s="147"/>
      <c r="AO1117" s="147"/>
      <c r="AP1117" s="147"/>
      <c r="AQ1117" s="147"/>
      <c r="AR1117" s="147"/>
      <c r="AS1117" s="147"/>
      <c r="AT1117" s="147"/>
      <c r="AU1117" s="147"/>
      <c r="AV1117" s="147"/>
      <c r="AW1117" s="147"/>
      <c r="AX1117" s="147"/>
      <c r="AY1117" s="147"/>
      <c r="AZ1117" s="147"/>
      <c r="BA1117" s="147"/>
      <c r="BB1117" s="147"/>
      <c r="BC1117" s="147"/>
      <c r="BD1117" s="147"/>
      <c r="BE1117" s="147"/>
      <c r="BF1117" s="147"/>
      <c r="BG1117" s="147"/>
    </row>
    <row r="1118" spans="1:59" outlineLevel="1" x14ac:dyDescent="0.2">
      <c r="A1118" s="154"/>
      <c r="B1118" s="155"/>
      <c r="C1118" s="185" t="s">
        <v>1493</v>
      </c>
      <c r="D1118" s="158"/>
      <c r="E1118" s="159"/>
      <c r="F1118" s="156"/>
      <c r="G1118" s="156"/>
      <c r="H1118" s="156"/>
      <c r="I1118" s="156"/>
      <c r="J1118" s="156"/>
      <c r="K1118" s="156"/>
      <c r="L1118" s="156"/>
      <c r="M1118" s="156"/>
      <c r="N1118" s="156"/>
      <c r="O1118" s="156"/>
      <c r="P1118" s="156"/>
      <c r="Q1118" s="156"/>
      <c r="R1118" s="156"/>
      <c r="S1118" s="156"/>
      <c r="T1118" s="156"/>
      <c r="U1118" s="156"/>
      <c r="V1118" s="156"/>
      <c r="W1118" s="156"/>
      <c r="X1118" s="156"/>
      <c r="Y1118" s="147"/>
      <c r="Z1118" s="147"/>
      <c r="AA1118" s="147"/>
      <c r="AB1118" s="147"/>
      <c r="AC1118" s="147"/>
      <c r="AD1118" s="147"/>
      <c r="AE1118" s="147"/>
      <c r="AF1118" s="147" t="s">
        <v>386</v>
      </c>
      <c r="AG1118" s="147">
        <v>0</v>
      </c>
      <c r="AH1118" s="147"/>
      <c r="AI1118" s="147"/>
      <c r="AJ1118" s="147"/>
      <c r="AK1118" s="147"/>
      <c r="AL1118" s="147"/>
      <c r="AM1118" s="147"/>
      <c r="AN1118" s="147"/>
      <c r="AO1118" s="147"/>
      <c r="AP1118" s="147"/>
      <c r="AQ1118" s="147"/>
      <c r="AR1118" s="147"/>
      <c r="AS1118" s="147"/>
      <c r="AT1118" s="147"/>
      <c r="AU1118" s="147"/>
      <c r="AV1118" s="147"/>
      <c r="AW1118" s="147"/>
      <c r="AX1118" s="147"/>
      <c r="AY1118" s="147"/>
      <c r="AZ1118" s="147"/>
      <c r="BA1118" s="147"/>
      <c r="BB1118" s="147"/>
      <c r="BC1118" s="147"/>
      <c r="BD1118" s="147"/>
      <c r="BE1118" s="147"/>
      <c r="BF1118" s="147"/>
      <c r="BG1118" s="147"/>
    </row>
    <row r="1119" spans="1:59" outlineLevel="1" x14ac:dyDescent="0.2">
      <c r="A1119" s="154"/>
      <c r="B1119" s="155"/>
      <c r="C1119" s="185" t="s">
        <v>1480</v>
      </c>
      <c r="D1119" s="158"/>
      <c r="E1119" s="159"/>
      <c r="F1119" s="156"/>
      <c r="G1119" s="156"/>
      <c r="H1119" s="156"/>
      <c r="I1119" s="156"/>
      <c r="J1119" s="156"/>
      <c r="K1119" s="156"/>
      <c r="L1119" s="156"/>
      <c r="M1119" s="156"/>
      <c r="N1119" s="156"/>
      <c r="O1119" s="156"/>
      <c r="P1119" s="156"/>
      <c r="Q1119" s="156"/>
      <c r="R1119" s="156"/>
      <c r="S1119" s="156"/>
      <c r="T1119" s="156"/>
      <c r="U1119" s="156"/>
      <c r="V1119" s="156"/>
      <c r="W1119" s="156"/>
      <c r="X1119" s="156"/>
      <c r="Y1119" s="147"/>
      <c r="Z1119" s="147"/>
      <c r="AA1119" s="147"/>
      <c r="AB1119" s="147"/>
      <c r="AC1119" s="147"/>
      <c r="AD1119" s="147"/>
      <c r="AE1119" s="147"/>
      <c r="AF1119" s="147" t="s">
        <v>386</v>
      </c>
      <c r="AG1119" s="147">
        <v>0</v>
      </c>
      <c r="AH1119" s="147"/>
      <c r="AI1119" s="147"/>
      <c r="AJ1119" s="147"/>
      <c r="AK1119" s="147"/>
      <c r="AL1119" s="147"/>
      <c r="AM1119" s="147"/>
      <c r="AN1119" s="147"/>
      <c r="AO1119" s="147"/>
      <c r="AP1119" s="147"/>
      <c r="AQ1119" s="147"/>
      <c r="AR1119" s="147"/>
      <c r="AS1119" s="147"/>
      <c r="AT1119" s="147"/>
      <c r="AU1119" s="147"/>
      <c r="AV1119" s="147"/>
      <c r="AW1119" s="147"/>
      <c r="AX1119" s="147"/>
      <c r="AY1119" s="147"/>
      <c r="AZ1119" s="147"/>
      <c r="BA1119" s="147"/>
      <c r="BB1119" s="147"/>
      <c r="BC1119" s="147"/>
      <c r="BD1119" s="147"/>
      <c r="BE1119" s="147"/>
      <c r="BF1119" s="147"/>
      <c r="BG1119" s="147"/>
    </row>
    <row r="1120" spans="1:59" outlineLevel="1" x14ac:dyDescent="0.2">
      <c r="A1120" s="154"/>
      <c r="B1120" s="155"/>
      <c r="C1120" s="185" t="s">
        <v>1493</v>
      </c>
      <c r="D1120" s="158"/>
      <c r="E1120" s="159"/>
      <c r="F1120" s="156"/>
      <c r="G1120" s="156"/>
      <c r="H1120" s="156"/>
      <c r="I1120" s="156"/>
      <c r="J1120" s="156"/>
      <c r="K1120" s="156"/>
      <c r="L1120" s="156"/>
      <c r="M1120" s="156"/>
      <c r="N1120" s="156"/>
      <c r="O1120" s="156"/>
      <c r="P1120" s="156"/>
      <c r="Q1120" s="156"/>
      <c r="R1120" s="156"/>
      <c r="S1120" s="156"/>
      <c r="T1120" s="156"/>
      <c r="U1120" s="156"/>
      <c r="V1120" s="156"/>
      <c r="W1120" s="156"/>
      <c r="X1120" s="156"/>
      <c r="Y1120" s="147"/>
      <c r="Z1120" s="147"/>
      <c r="AA1120" s="147"/>
      <c r="AB1120" s="147"/>
      <c r="AC1120" s="147"/>
      <c r="AD1120" s="147"/>
      <c r="AE1120" s="147"/>
      <c r="AF1120" s="147" t="s">
        <v>386</v>
      </c>
      <c r="AG1120" s="147">
        <v>0</v>
      </c>
      <c r="AH1120" s="147"/>
      <c r="AI1120" s="147"/>
      <c r="AJ1120" s="147"/>
      <c r="AK1120" s="147"/>
      <c r="AL1120" s="147"/>
      <c r="AM1120" s="147"/>
      <c r="AN1120" s="147"/>
      <c r="AO1120" s="147"/>
      <c r="AP1120" s="147"/>
      <c r="AQ1120" s="147"/>
      <c r="AR1120" s="147"/>
      <c r="AS1120" s="147"/>
      <c r="AT1120" s="147"/>
      <c r="AU1120" s="147"/>
      <c r="AV1120" s="147"/>
      <c r="AW1120" s="147"/>
      <c r="AX1120" s="147"/>
      <c r="AY1120" s="147"/>
      <c r="AZ1120" s="147"/>
      <c r="BA1120" s="147"/>
      <c r="BB1120" s="147"/>
      <c r="BC1120" s="147"/>
      <c r="BD1120" s="147"/>
      <c r="BE1120" s="147"/>
      <c r="BF1120" s="147"/>
      <c r="BG1120" s="147"/>
    </row>
    <row r="1121" spans="1:59" outlineLevel="1" x14ac:dyDescent="0.2">
      <c r="A1121" s="154"/>
      <c r="B1121" s="155"/>
      <c r="C1121" s="185" t="s">
        <v>1454</v>
      </c>
      <c r="D1121" s="158"/>
      <c r="E1121" s="159"/>
      <c r="F1121" s="156"/>
      <c r="G1121" s="156"/>
      <c r="H1121" s="156"/>
      <c r="I1121" s="156"/>
      <c r="J1121" s="156"/>
      <c r="K1121" s="156"/>
      <c r="L1121" s="156"/>
      <c r="M1121" s="156"/>
      <c r="N1121" s="156"/>
      <c r="O1121" s="156"/>
      <c r="P1121" s="156"/>
      <c r="Q1121" s="156"/>
      <c r="R1121" s="156"/>
      <c r="S1121" s="156"/>
      <c r="T1121" s="156"/>
      <c r="U1121" s="156"/>
      <c r="V1121" s="156"/>
      <c r="W1121" s="156"/>
      <c r="X1121" s="156"/>
      <c r="Y1121" s="147"/>
      <c r="Z1121" s="147"/>
      <c r="AA1121" s="147"/>
      <c r="AB1121" s="147"/>
      <c r="AC1121" s="147"/>
      <c r="AD1121" s="147"/>
      <c r="AE1121" s="147"/>
      <c r="AF1121" s="147" t="s">
        <v>386</v>
      </c>
      <c r="AG1121" s="147">
        <v>0</v>
      </c>
      <c r="AH1121" s="147"/>
      <c r="AI1121" s="147"/>
      <c r="AJ1121" s="147"/>
      <c r="AK1121" s="147"/>
      <c r="AL1121" s="147"/>
      <c r="AM1121" s="147"/>
      <c r="AN1121" s="147"/>
      <c r="AO1121" s="147"/>
      <c r="AP1121" s="147"/>
      <c r="AQ1121" s="147"/>
      <c r="AR1121" s="147"/>
      <c r="AS1121" s="147"/>
      <c r="AT1121" s="147"/>
      <c r="AU1121" s="147"/>
      <c r="AV1121" s="147"/>
      <c r="AW1121" s="147"/>
      <c r="AX1121" s="147"/>
      <c r="AY1121" s="147"/>
      <c r="AZ1121" s="147"/>
      <c r="BA1121" s="147"/>
      <c r="BB1121" s="147"/>
      <c r="BC1121" s="147"/>
      <c r="BD1121" s="147"/>
      <c r="BE1121" s="147"/>
      <c r="BF1121" s="147"/>
      <c r="BG1121" s="147"/>
    </row>
    <row r="1122" spans="1:59" outlineLevel="1" x14ac:dyDescent="0.2">
      <c r="A1122" s="154"/>
      <c r="B1122" s="155"/>
      <c r="C1122" s="185" t="s">
        <v>1494</v>
      </c>
      <c r="D1122" s="158"/>
      <c r="E1122" s="159"/>
      <c r="F1122" s="156"/>
      <c r="G1122" s="156"/>
      <c r="H1122" s="156"/>
      <c r="I1122" s="156"/>
      <c r="J1122" s="156"/>
      <c r="K1122" s="156"/>
      <c r="L1122" s="156"/>
      <c r="M1122" s="156"/>
      <c r="N1122" s="156"/>
      <c r="O1122" s="156"/>
      <c r="P1122" s="156"/>
      <c r="Q1122" s="156"/>
      <c r="R1122" s="156"/>
      <c r="S1122" s="156"/>
      <c r="T1122" s="156"/>
      <c r="U1122" s="156"/>
      <c r="V1122" s="156"/>
      <c r="W1122" s="156"/>
      <c r="X1122" s="156"/>
      <c r="Y1122" s="147"/>
      <c r="Z1122" s="147"/>
      <c r="AA1122" s="147"/>
      <c r="AB1122" s="147"/>
      <c r="AC1122" s="147"/>
      <c r="AD1122" s="147"/>
      <c r="AE1122" s="147"/>
      <c r="AF1122" s="147" t="s">
        <v>386</v>
      </c>
      <c r="AG1122" s="147">
        <v>0</v>
      </c>
      <c r="AH1122" s="147"/>
      <c r="AI1122" s="147"/>
      <c r="AJ1122" s="147"/>
      <c r="AK1122" s="147"/>
      <c r="AL1122" s="147"/>
      <c r="AM1122" s="147"/>
      <c r="AN1122" s="147"/>
      <c r="AO1122" s="147"/>
      <c r="AP1122" s="147"/>
      <c r="AQ1122" s="147"/>
      <c r="AR1122" s="147"/>
      <c r="AS1122" s="147"/>
      <c r="AT1122" s="147"/>
      <c r="AU1122" s="147"/>
      <c r="AV1122" s="147"/>
      <c r="AW1122" s="147"/>
      <c r="AX1122" s="147"/>
      <c r="AY1122" s="147"/>
      <c r="AZ1122" s="147"/>
      <c r="BA1122" s="147"/>
      <c r="BB1122" s="147"/>
      <c r="BC1122" s="147"/>
      <c r="BD1122" s="147"/>
      <c r="BE1122" s="147"/>
      <c r="BF1122" s="147"/>
      <c r="BG1122" s="147"/>
    </row>
    <row r="1123" spans="1:59" outlineLevel="1" x14ac:dyDescent="0.2">
      <c r="A1123" s="154"/>
      <c r="B1123" s="155"/>
      <c r="C1123" s="185" t="s">
        <v>1492</v>
      </c>
      <c r="D1123" s="158"/>
      <c r="E1123" s="159"/>
      <c r="F1123" s="156"/>
      <c r="G1123" s="156"/>
      <c r="H1123" s="156"/>
      <c r="I1123" s="156"/>
      <c r="J1123" s="156"/>
      <c r="K1123" s="156"/>
      <c r="L1123" s="156"/>
      <c r="M1123" s="156"/>
      <c r="N1123" s="156"/>
      <c r="O1123" s="156"/>
      <c r="P1123" s="156"/>
      <c r="Q1123" s="156"/>
      <c r="R1123" s="156"/>
      <c r="S1123" s="156"/>
      <c r="T1123" s="156"/>
      <c r="U1123" s="156"/>
      <c r="V1123" s="156"/>
      <c r="W1123" s="156"/>
      <c r="X1123" s="156"/>
      <c r="Y1123" s="147"/>
      <c r="Z1123" s="147"/>
      <c r="AA1123" s="147"/>
      <c r="AB1123" s="147"/>
      <c r="AC1123" s="147"/>
      <c r="AD1123" s="147"/>
      <c r="AE1123" s="147"/>
      <c r="AF1123" s="147" t="s">
        <v>386</v>
      </c>
      <c r="AG1123" s="147">
        <v>0</v>
      </c>
      <c r="AH1123" s="147"/>
      <c r="AI1123" s="147"/>
      <c r="AJ1123" s="147"/>
      <c r="AK1123" s="147"/>
      <c r="AL1123" s="147"/>
      <c r="AM1123" s="147"/>
      <c r="AN1123" s="147"/>
      <c r="AO1123" s="147"/>
      <c r="AP1123" s="147"/>
      <c r="AQ1123" s="147"/>
      <c r="AR1123" s="147"/>
      <c r="AS1123" s="147"/>
      <c r="AT1123" s="147"/>
      <c r="AU1123" s="147"/>
      <c r="AV1123" s="147"/>
      <c r="AW1123" s="147"/>
      <c r="AX1123" s="147"/>
      <c r="AY1123" s="147"/>
      <c r="AZ1123" s="147"/>
      <c r="BA1123" s="147"/>
      <c r="BB1123" s="147"/>
      <c r="BC1123" s="147"/>
      <c r="BD1123" s="147"/>
      <c r="BE1123" s="147"/>
      <c r="BF1123" s="147"/>
      <c r="BG1123" s="147"/>
    </row>
    <row r="1124" spans="1:59" outlineLevel="1" x14ac:dyDescent="0.2">
      <c r="A1124" s="154"/>
      <c r="B1124" s="155"/>
      <c r="C1124" s="185" t="s">
        <v>1495</v>
      </c>
      <c r="D1124" s="158"/>
      <c r="E1124" s="159"/>
      <c r="F1124" s="156"/>
      <c r="G1124" s="156"/>
      <c r="H1124" s="156"/>
      <c r="I1124" s="156"/>
      <c r="J1124" s="156"/>
      <c r="K1124" s="156"/>
      <c r="L1124" s="156"/>
      <c r="M1124" s="156"/>
      <c r="N1124" s="156"/>
      <c r="O1124" s="156"/>
      <c r="P1124" s="156"/>
      <c r="Q1124" s="156"/>
      <c r="R1124" s="156"/>
      <c r="S1124" s="156"/>
      <c r="T1124" s="156"/>
      <c r="U1124" s="156"/>
      <c r="V1124" s="156"/>
      <c r="W1124" s="156"/>
      <c r="X1124" s="156"/>
      <c r="Y1124" s="147"/>
      <c r="Z1124" s="147"/>
      <c r="AA1124" s="147"/>
      <c r="AB1124" s="147"/>
      <c r="AC1124" s="147"/>
      <c r="AD1124" s="147"/>
      <c r="AE1124" s="147"/>
      <c r="AF1124" s="147" t="s">
        <v>386</v>
      </c>
      <c r="AG1124" s="147">
        <v>0</v>
      </c>
      <c r="AH1124" s="147"/>
      <c r="AI1124" s="147"/>
      <c r="AJ1124" s="147"/>
      <c r="AK1124" s="147"/>
      <c r="AL1124" s="147"/>
      <c r="AM1124" s="147"/>
      <c r="AN1124" s="147"/>
      <c r="AO1124" s="147"/>
      <c r="AP1124" s="147"/>
      <c r="AQ1124" s="147"/>
      <c r="AR1124" s="147"/>
      <c r="AS1124" s="147"/>
      <c r="AT1124" s="147"/>
      <c r="AU1124" s="147"/>
      <c r="AV1124" s="147"/>
      <c r="AW1124" s="147"/>
      <c r="AX1124" s="147"/>
      <c r="AY1124" s="147"/>
      <c r="AZ1124" s="147"/>
      <c r="BA1124" s="147"/>
      <c r="BB1124" s="147"/>
      <c r="BC1124" s="147"/>
      <c r="BD1124" s="147"/>
      <c r="BE1124" s="147"/>
      <c r="BF1124" s="147"/>
      <c r="BG1124" s="147"/>
    </row>
    <row r="1125" spans="1:59" outlineLevel="1" x14ac:dyDescent="0.2">
      <c r="A1125" s="154"/>
      <c r="B1125" s="155"/>
      <c r="C1125" s="185" t="s">
        <v>1492</v>
      </c>
      <c r="D1125" s="158"/>
      <c r="E1125" s="159"/>
      <c r="F1125" s="156"/>
      <c r="G1125" s="156"/>
      <c r="H1125" s="156"/>
      <c r="I1125" s="156"/>
      <c r="J1125" s="156"/>
      <c r="K1125" s="156"/>
      <c r="L1125" s="156"/>
      <c r="M1125" s="156"/>
      <c r="N1125" s="156"/>
      <c r="O1125" s="156"/>
      <c r="P1125" s="156"/>
      <c r="Q1125" s="156"/>
      <c r="R1125" s="156"/>
      <c r="S1125" s="156"/>
      <c r="T1125" s="156"/>
      <c r="U1125" s="156"/>
      <c r="V1125" s="156"/>
      <c r="W1125" s="156"/>
      <c r="X1125" s="156"/>
      <c r="Y1125" s="147"/>
      <c r="Z1125" s="147"/>
      <c r="AA1125" s="147"/>
      <c r="AB1125" s="147"/>
      <c r="AC1125" s="147"/>
      <c r="AD1125" s="147"/>
      <c r="AE1125" s="147"/>
      <c r="AF1125" s="147" t="s">
        <v>386</v>
      </c>
      <c r="AG1125" s="147">
        <v>0</v>
      </c>
      <c r="AH1125" s="147"/>
      <c r="AI1125" s="147"/>
      <c r="AJ1125" s="147"/>
      <c r="AK1125" s="147"/>
      <c r="AL1125" s="147"/>
      <c r="AM1125" s="147"/>
      <c r="AN1125" s="147"/>
      <c r="AO1125" s="147"/>
      <c r="AP1125" s="147"/>
      <c r="AQ1125" s="147"/>
      <c r="AR1125" s="147"/>
      <c r="AS1125" s="147"/>
      <c r="AT1125" s="147"/>
      <c r="AU1125" s="147"/>
      <c r="AV1125" s="147"/>
      <c r="AW1125" s="147"/>
      <c r="AX1125" s="147"/>
      <c r="AY1125" s="147"/>
      <c r="AZ1125" s="147"/>
      <c r="BA1125" s="147"/>
      <c r="BB1125" s="147"/>
      <c r="BC1125" s="147"/>
      <c r="BD1125" s="147"/>
      <c r="BE1125" s="147"/>
      <c r="BF1125" s="147"/>
      <c r="BG1125" s="147"/>
    </row>
    <row r="1126" spans="1:59" outlineLevel="1" x14ac:dyDescent="0.2">
      <c r="A1126" s="154"/>
      <c r="B1126" s="155"/>
      <c r="C1126" s="185" t="s">
        <v>1496</v>
      </c>
      <c r="D1126" s="158"/>
      <c r="E1126" s="159"/>
      <c r="F1126" s="156"/>
      <c r="G1126" s="156"/>
      <c r="H1126" s="156"/>
      <c r="I1126" s="156"/>
      <c r="J1126" s="156"/>
      <c r="K1126" s="156"/>
      <c r="L1126" s="156"/>
      <c r="M1126" s="156"/>
      <c r="N1126" s="156"/>
      <c r="O1126" s="156"/>
      <c r="P1126" s="156"/>
      <c r="Q1126" s="156"/>
      <c r="R1126" s="156"/>
      <c r="S1126" s="156"/>
      <c r="T1126" s="156"/>
      <c r="U1126" s="156"/>
      <c r="V1126" s="156"/>
      <c r="W1126" s="156"/>
      <c r="X1126" s="156"/>
      <c r="Y1126" s="147"/>
      <c r="Z1126" s="147"/>
      <c r="AA1126" s="147"/>
      <c r="AB1126" s="147"/>
      <c r="AC1126" s="147"/>
      <c r="AD1126" s="147"/>
      <c r="AE1126" s="147"/>
      <c r="AF1126" s="147" t="s">
        <v>386</v>
      </c>
      <c r="AG1126" s="147">
        <v>0</v>
      </c>
      <c r="AH1126" s="147"/>
      <c r="AI1126" s="147"/>
      <c r="AJ1126" s="147"/>
      <c r="AK1126" s="147"/>
      <c r="AL1126" s="147"/>
      <c r="AM1126" s="147"/>
      <c r="AN1126" s="147"/>
      <c r="AO1126" s="147"/>
      <c r="AP1126" s="147"/>
      <c r="AQ1126" s="147"/>
      <c r="AR1126" s="147"/>
      <c r="AS1126" s="147"/>
      <c r="AT1126" s="147"/>
      <c r="AU1126" s="147"/>
      <c r="AV1126" s="147"/>
      <c r="AW1126" s="147"/>
      <c r="AX1126" s="147"/>
      <c r="AY1126" s="147"/>
      <c r="AZ1126" s="147"/>
      <c r="BA1126" s="147"/>
      <c r="BB1126" s="147"/>
      <c r="BC1126" s="147"/>
      <c r="BD1126" s="147"/>
      <c r="BE1126" s="147"/>
      <c r="BF1126" s="147"/>
      <c r="BG1126" s="147"/>
    </row>
    <row r="1127" spans="1:59" outlineLevel="1" x14ac:dyDescent="0.2">
      <c r="A1127" s="154"/>
      <c r="B1127" s="155"/>
      <c r="C1127" s="185" t="s">
        <v>1492</v>
      </c>
      <c r="D1127" s="158"/>
      <c r="E1127" s="159"/>
      <c r="F1127" s="156"/>
      <c r="G1127" s="156"/>
      <c r="H1127" s="156"/>
      <c r="I1127" s="156"/>
      <c r="J1127" s="156"/>
      <c r="K1127" s="156"/>
      <c r="L1127" s="156"/>
      <c r="M1127" s="156"/>
      <c r="N1127" s="156"/>
      <c r="O1127" s="156"/>
      <c r="P1127" s="156"/>
      <c r="Q1127" s="156"/>
      <c r="R1127" s="156"/>
      <c r="S1127" s="156"/>
      <c r="T1127" s="156"/>
      <c r="U1127" s="156"/>
      <c r="V1127" s="156"/>
      <c r="W1127" s="156"/>
      <c r="X1127" s="156"/>
      <c r="Y1127" s="147"/>
      <c r="Z1127" s="147"/>
      <c r="AA1127" s="147"/>
      <c r="AB1127" s="147"/>
      <c r="AC1127" s="147"/>
      <c r="AD1127" s="147"/>
      <c r="AE1127" s="147"/>
      <c r="AF1127" s="147" t="s">
        <v>386</v>
      </c>
      <c r="AG1127" s="147">
        <v>0</v>
      </c>
      <c r="AH1127" s="147"/>
      <c r="AI1127" s="147"/>
      <c r="AJ1127" s="147"/>
      <c r="AK1127" s="147"/>
      <c r="AL1127" s="147"/>
      <c r="AM1127" s="147"/>
      <c r="AN1127" s="147"/>
      <c r="AO1127" s="147"/>
      <c r="AP1127" s="147"/>
      <c r="AQ1127" s="147"/>
      <c r="AR1127" s="147"/>
      <c r="AS1127" s="147"/>
      <c r="AT1127" s="147"/>
      <c r="AU1127" s="147"/>
      <c r="AV1127" s="147"/>
      <c r="AW1127" s="147"/>
      <c r="AX1127" s="147"/>
      <c r="AY1127" s="147"/>
      <c r="AZ1127" s="147"/>
      <c r="BA1127" s="147"/>
      <c r="BB1127" s="147"/>
      <c r="BC1127" s="147"/>
      <c r="BD1127" s="147"/>
      <c r="BE1127" s="147"/>
      <c r="BF1127" s="147"/>
      <c r="BG1127" s="147"/>
    </row>
    <row r="1128" spans="1:59" outlineLevel="1" x14ac:dyDescent="0.2">
      <c r="A1128" s="154"/>
      <c r="B1128" s="155"/>
      <c r="C1128" s="185" t="s">
        <v>1497</v>
      </c>
      <c r="D1128" s="158"/>
      <c r="E1128" s="159"/>
      <c r="F1128" s="156"/>
      <c r="G1128" s="156"/>
      <c r="H1128" s="156"/>
      <c r="I1128" s="156"/>
      <c r="J1128" s="156"/>
      <c r="K1128" s="156"/>
      <c r="L1128" s="156"/>
      <c r="M1128" s="156"/>
      <c r="N1128" s="156"/>
      <c r="O1128" s="156"/>
      <c r="P1128" s="156"/>
      <c r="Q1128" s="156"/>
      <c r="R1128" s="156"/>
      <c r="S1128" s="156"/>
      <c r="T1128" s="156"/>
      <c r="U1128" s="156"/>
      <c r="V1128" s="156"/>
      <c r="W1128" s="156"/>
      <c r="X1128" s="156"/>
      <c r="Y1128" s="147"/>
      <c r="Z1128" s="147"/>
      <c r="AA1128" s="147"/>
      <c r="AB1128" s="147"/>
      <c r="AC1128" s="147"/>
      <c r="AD1128" s="147"/>
      <c r="AE1128" s="147"/>
      <c r="AF1128" s="147" t="s">
        <v>386</v>
      </c>
      <c r="AG1128" s="147">
        <v>0</v>
      </c>
      <c r="AH1128" s="147"/>
      <c r="AI1128" s="147"/>
      <c r="AJ1128" s="147"/>
      <c r="AK1128" s="147"/>
      <c r="AL1128" s="147"/>
      <c r="AM1128" s="147"/>
      <c r="AN1128" s="147"/>
      <c r="AO1128" s="147"/>
      <c r="AP1128" s="147"/>
      <c r="AQ1128" s="147"/>
      <c r="AR1128" s="147"/>
      <c r="AS1128" s="147"/>
      <c r="AT1128" s="147"/>
      <c r="AU1128" s="147"/>
      <c r="AV1128" s="147"/>
      <c r="AW1128" s="147"/>
      <c r="AX1128" s="147"/>
      <c r="AY1128" s="147"/>
      <c r="AZ1128" s="147"/>
      <c r="BA1128" s="147"/>
      <c r="BB1128" s="147"/>
      <c r="BC1128" s="147"/>
      <c r="BD1128" s="147"/>
      <c r="BE1128" s="147"/>
      <c r="BF1128" s="147"/>
      <c r="BG1128" s="147"/>
    </row>
    <row r="1129" spans="1:59" outlineLevel="1" x14ac:dyDescent="0.2">
      <c r="A1129" s="154"/>
      <c r="B1129" s="155"/>
      <c r="C1129" s="185" t="s">
        <v>1480</v>
      </c>
      <c r="D1129" s="158"/>
      <c r="E1129" s="159"/>
      <c r="F1129" s="156"/>
      <c r="G1129" s="156"/>
      <c r="H1129" s="156"/>
      <c r="I1129" s="156"/>
      <c r="J1129" s="156"/>
      <c r="K1129" s="156"/>
      <c r="L1129" s="156"/>
      <c r="M1129" s="156"/>
      <c r="N1129" s="156"/>
      <c r="O1129" s="156"/>
      <c r="P1129" s="156"/>
      <c r="Q1129" s="156"/>
      <c r="R1129" s="156"/>
      <c r="S1129" s="156"/>
      <c r="T1129" s="156"/>
      <c r="U1129" s="156"/>
      <c r="V1129" s="156"/>
      <c r="W1129" s="156"/>
      <c r="X1129" s="156"/>
      <c r="Y1129" s="147"/>
      <c r="Z1129" s="147"/>
      <c r="AA1129" s="147"/>
      <c r="AB1129" s="147"/>
      <c r="AC1129" s="147"/>
      <c r="AD1129" s="147"/>
      <c r="AE1129" s="147"/>
      <c r="AF1129" s="147" t="s">
        <v>386</v>
      </c>
      <c r="AG1129" s="147">
        <v>0</v>
      </c>
      <c r="AH1129" s="147"/>
      <c r="AI1129" s="147"/>
      <c r="AJ1129" s="147"/>
      <c r="AK1129" s="147"/>
      <c r="AL1129" s="147"/>
      <c r="AM1129" s="147"/>
      <c r="AN1129" s="147"/>
      <c r="AO1129" s="147"/>
      <c r="AP1129" s="147"/>
      <c r="AQ1129" s="147"/>
      <c r="AR1129" s="147"/>
      <c r="AS1129" s="147"/>
      <c r="AT1129" s="147"/>
      <c r="AU1129" s="147"/>
      <c r="AV1129" s="147"/>
      <c r="AW1129" s="147"/>
      <c r="AX1129" s="147"/>
      <c r="AY1129" s="147"/>
      <c r="AZ1129" s="147"/>
      <c r="BA1129" s="147"/>
      <c r="BB1129" s="147"/>
      <c r="BC1129" s="147"/>
      <c r="BD1129" s="147"/>
      <c r="BE1129" s="147"/>
      <c r="BF1129" s="147"/>
      <c r="BG1129" s="147"/>
    </row>
    <row r="1130" spans="1:59" outlineLevel="1" x14ac:dyDescent="0.2">
      <c r="A1130" s="154"/>
      <c r="B1130" s="155"/>
      <c r="C1130" s="185" t="s">
        <v>1497</v>
      </c>
      <c r="D1130" s="158"/>
      <c r="E1130" s="159"/>
      <c r="F1130" s="156"/>
      <c r="G1130" s="156"/>
      <c r="H1130" s="156"/>
      <c r="I1130" s="156"/>
      <c r="J1130" s="156"/>
      <c r="K1130" s="156"/>
      <c r="L1130" s="156"/>
      <c r="M1130" s="156"/>
      <c r="N1130" s="156"/>
      <c r="O1130" s="156"/>
      <c r="P1130" s="156"/>
      <c r="Q1130" s="156"/>
      <c r="R1130" s="156"/>
      <c r="S1130" s="156"/>
      <c r="T1130" s="156"/>
      <c r="U1130" s="156"/>
      <c r="V1130" s="156"/>
      <c r="W1130" s="156"/>
      <c r="X1130" s="156"/>
      <c r="Y1130" s="147"/>
      <c r="Z1130" s="147"/>
      <c r="AA1130" s="147"/>
      <c r="AB1130" s="147"/>
      <c r="AC1130" s="147"/>
      <c r="AD1130" s="147"/>
      <c r="AE1130" s="147"/>
      <c r="AF1130" s="147" t="s">
        <v>386</v>
      </c>
      <c r="AG1130" s="147">
        <v>0</v>
      </c>
      <c r="AH1130" s="147"/>
      <c r="AI1130" s="147"/>
      <c r="AJ1130" s="147"/>
      <c r="AK1130" s="147"/>
      <c r="AL1130" s="147"/>
      <c r="AM1130" s="147"/>
      <c r="AN1130" s="147"/>
      <c r="AO1130" s="147"/>
      <c r="AP1130" s="147"/>
      <c r="AQ1130" s="147"/>
      <c r="AR1130" s="147"/>
      <c r="AS1130" s="147"/>
      <c r="AT1130" s="147"/>
      <c r="AU1130" s="147"/>
      <c r="AV1130" s="147"/>
      <c r="AW1130" s="147"/>
      <c r="AX1130" s="147"/>
      <c r="AY1130" s="147"/>
      <c r="AZ1130" s="147"/>
      <c r="BA1130" s="147"/>
      <c r="BB1130" s="147"/>
      <c r="BC1130" s="147"/>
      <c r="BD1130" s="147"/>
      <c r="BE1130" s="147"/>
      <c r="BF1130" s="147"/>
      <c r="BG1130" s="147"/>
    </row>
    <row r="1131" spans="1:59" outlineLevel="1" x14ac:dyDescent="0.2">
      <c r="A1131" s="154"/>
      <c r="B1131" s="155"/>
      <c r="C1131" s="185" t="s">
        <v>1492</v>
      </c>
      <c r="D1131" s="158"/>
      <c r="E1131" s="159"/>
      <c r="F1131" s="156"/>
      <c r="G1131" s="156"/>
      <c r="H1131" s="156"/>
      <c r="I1131" s="156"/>
      <c r="J1131" s="156"/>
      <c r="K1131" s="156"/>
      <c r="L1131" s="156"/>
      <c r="M1131" s="156"/>
      <c r="N1131" s="156"/>
      <c r="O1131" s="156"/>
      <c r="P1131" s="156"/>
      <c r="Q1131" s="156"/>
      <c r="R1131" s="156"/>
      <c r="S1131" s="156"/>
      <c r="T1131" s="156"/>
      <c r="U1131" s="156"/>
      <c r="V1131" s="156"/>
      <c r="W1131" s="156"/>
      <c r="X1131" s="156"/>
      <c r="Y1131" s="147"/>
      <c r="Z1131" s="147"/>
      <c r="AA1131" s="147"/>
      <c r="AB1131" s="147"/>
      <c r="AC1131" s="147"/>
      <c r="AD1131" s="147"/>
      <c r="AE1131" s="147"/>
      <c r="AF1131" s="147" t="s">
        <v>386</v>
      </c>
      <c r="AG1131" s="147">
        <v>0</v>
      </c>
      <c r="AH1131" s="147"/>
      <c r="AI1131" s="147"/>
      <c r="AJ1131" s="147"/>
      <c r="AK1131" s="147"/>
      <c r="AL1131" s="147"/>
      <c r="AM1131" s="147"/>
      <c r="AN1131" s="147"/>
      <c r="AO1131" s="147"/>
      <c r="AP1131" s="147"/>
      <c r="AQ1131" s="147"/>
      <c r="AR1131" s="147"/>
      <c r="AS1131" s="147"/>
      <c r="AT1131" s="147"/>
      <c r="AU1131" s="147"/>
      <c r="AV1131" s="147"/>
      <c r="AW1131" s="147"/>
      <c r="AX1131" s="147"/>
      <c r="AY1131" s="147"/>
      <c r="AZ1131" s="147"/>
      <c r="BA1131" s="147"/>
      <c r="BB1131" s="147"/>
      <c r="BC1131" s="147"/>
      <c r="BD1131" s="147"/>
      <c r="BE1131" s="147"/>
      <c r="BF1131" s="147"/>
      <c r="BG1131" s="147"/>
    </row>
    <row r="1132" spans="1:59" outlineLevel="1" x14ac:dyDescent="0.2">
      <c r="A1132" s="154"/>
      <c r="B1132" s="155"/>
      <c r="C1132" s="185" t="s">
        <v>1498</v>
      </c>
      <c r="D1132" s="158"/>
      <c r="E1132" s="159"/>
      <c r="F1132" s="156"/>
      <c r="G1132" s="156"/>
      <c r="H1132" s="156"/>
      <c r="I1132" s="156"/>
      <c r="J1132" s="156"/>
      <c r="K1132" s="156"/>
      <c r="L1132" s="156"/>
      <c r="M1132" s="156"/>
      <c r="N1132" s="156"/>
      <c r="O1132" s="156"/>
      <c r="P1132" s="156"/>
      <c r="Q1132" s="156"/>
      <c r="R1132" s="156"/>
      <c r="S1132" s="156"/>
      <c r="T1132" s="156"/>
      <c r="U1132" s="156"/>
      <c r="V1132" s="156"/>
      <c r="W1132" s="156"/>
      <c r="X1132" s="156"/>
      <c r="Y1132" s="147"/>
      <c r="Z1132" s="147"/>
      <c r="AA1132" s="147"/>
      <c r="AB1132" s="147"/>
      <c r="AC1132" s="147"/>
      <c r="AD1132" s="147"/>
      <c r="AE1132" s="147"/>
      <c r="AF1132" s="147" t="s">
        <v>386</v>
      </c>
      <c r="AG1132" s="147">
        <v>0</v>
      </c>
      <c r="AH1132" s="147"/>
      <c r="AI1132" s="147"/>
      <c r="AJ1132" s="147"/>
      <c r="AK1132" s="147"/>
      <c r="AL1132" s="147"/>
      <c r="AM1132" s="147"/>
      <c r="AN1132" s="147"/>
      <c r="AO1132" s="147"/>
      <c r="AP1132" s="147"/>
      <c r="AQ1132" s="147"/>
      <c r="AR1132" s="147"/>
      <c r="AS1132" s="147"/>
      <c r="AT1132" s="147"/>
      <c r="AU1132" s="147"/>
      <c r="AV1132" s="147"/>
      <c r="AW1132" s="147"/>
      <c r="AX1132" s="147"/>
      <c r="AY1132" s="147"/>
      <c r="AZ1132" s="147"/>
      <c r="BA1132" s="147"/>
      <c r="BB1132" s="147"/>
      <c r="BC1132" s="147"/>
      <c r="BD1132" s="147"/>
      <c r="BE1132" s="147"/>
      <c r="BF1132" s="147"/>
      <c r="BG1132" s="147"/>
    </row>
    <row r="1133" spans="1:59" outlineLevel="1" x14ac:dyDescent="0.2">
      <c r="A1133" s="154"/>
      <c r="B1133" s="155"/>
      <c r="C1133" s="185" t="s">
        <v>1492</v>
      </c>
      <c r="D1133" s="158"/>
      <c r="E1133" s="159"/>
      <c r="F1133" s="156"/>
      <c r="G1133" s="156"/>
      <c r="H1133" s="156"/>
      <c r="I1133" s="156"/>
      <c r="J1133" s="156"/>
      <c r="K1133" s="156"/>
      <c r="L1133" s="156"/>
      <c r="M1133" s="156"/>
      <c r="N1133" s="156"/>
      <c r="O1133" s="156"/>
      <c r="P1133" s="156"/>
      <c r="Q1133" s="156"/>
      <c r="R1133" s="156"/>
      <c r="S1133" s="156"/>
      <c r="T1133" s="156"/>
      <c r="U1133" s="156"/>
      <c r="V1133" s="156"/>
      <c r="W1133" s="156"/>
      <c r="X1133" s="156"/>
      <c r="Y1133" s="147"/>
      <c r="Z1133" s="147"/>
      <c r="AA1133" s="147"/>
      <c r="AB1133" s="147"/>
      <c r="AC1133" s="147"/>
      <c r="AD1133" s="147"/>
      <c r="AE1133" s="147"/>
      <c r="AF1133" s="147" t="s">
        <v>386</v>
      </c>
      <c r="AG1133" s="147">
        <v>0</v>
      </c>
      <c r="AH1133" s="147"/>
      <c r="AI1133" s="147"/>
      <c r="AJ1133" s="147"/>
      <c r="AK1133" s="147"/>
      <c r="AL1133" s="147"/>
      <c r="AM1133" s="147"/>
      <c r="AN1133" s="147"/>
      <c r="AO1133" s="147"/>
      <c r="AP1133" s="147"/>
      <c r="AQ1133" s="147"/>
      <c r="AR1133" s="147"/>
      <c r="AS1133" s="147"/>
      <c r="AT1133" s="147"/>
      <c r="AU1133" s="147"/>
      <c r="AV1133" s="147"/>
      <c r="AW1133" s="147"/>
      <c r="AX1133" s="147"/>
      <c r="AY1133" s="147"/>
      <c r="AZ1133" s="147"/>
      <c r="BA1133" s="147"/>
      <c r="BB1133" s="147"/>
      <c r="BC1133" s="147"/>
      <c r="BD1133" s="147"/>
      <c r="BE1133" s="147"/>
      <c r="BF1133" s="147"/>
      <c r="BG1133" s="147"/>
    </row>
    <row r="1134" spans="1:59" outlineLevel="1" x14ac:dyDescent="0.2">
      <c r="A1134" s="154"/>
      <c r="B1134" s="155"/>
      <c r="C1134" s="185" t="s">
        <v>1499</v>
      </c>
      <c r="D1134" s="158"/>
      <c r="E1134" s="159"/>
      <c r="F1134" s="156"/>
      <c r="G1134" s="156"/>
      <c r="H1134" s="156"/>
      <c r="I1134" s="156"/>
      <c r="J1134" s="156"/>
      <c r="K1134" s="156"/>
      <c r="L1134" s="156"/>
      <c r="M1134" s="156"/>
      <c r="N1134" s="156"/>
      <c r="O1134" s="156"/>
      <c r="P1134" s="156"/>
      <c r="Q1134" s="156"/>
      <c r="R1134" s="156"/>
      <c r="S1134" s="156"/>
      <c r="T1134" s="156"/>
      <c r="U1134" s="156"/>
      <c r="V1134" s="156"/>
      <c r="W1134" s="156"/>
      <c r="X1134" s="156"/>
      <c r="Y1134" s="147"/>
      <c r="Z1134" s="147"/>
      <c r="AA1134" s="147"/>
      <c r="AB1134" s="147"/>
      <c r="AC1134" s="147"/>
      <c r="AD1134" s="147"/>
      <c r="AE1134" s="147"/>
      <c r="AF1134" s="147" t="s">
        <v>386</v>
      </c>
      <c r="AG1134" s="147">
        <v>0</v>
      </c>
      <c r="AH1134" s="147"/>
      <c r="AI1134" s="147"/>
      <c r="AJ1134" s="147"/>
      <c r="AK1134" s="147"/>
      <c r="AL1134" s="147"/>
      <c r="AM1134" s="147"/>
      <c r="AN1134" s="147"/>
      <c r="AO1134" s="147"/>
      <c r="AP1134" s="147"/>
      <c r="AQ1134" s="147"/>
      <c r="AR1134" s="147"/>
      <c r="AS1134" s="147"/>
      <c r="AT1134" s="147"/>
      <c r="AU1134" s="147"/>
      <c r="AV1134" s="147"/>
      <c r="AW1134" s="147"/>
      <c r="AX1134" s="147"/>
      <c r="AY1134" s="147"/>
      <c r="AZ1134" s="147"/>
      <c r="BA1134" s="147"/>
      <c r="BB1134" s="147"/>
      <c r="BC1134" s="147"/>
      <c r="BD1134" s="147"/>
      <c r="BE1134" s="147"/>
      <c r="BF1134" s="147"/>
      <c r="BG1134" s="147"/>
    </row>
    <row r="1135" spans="1:59" outlineLevel="1" x14ac:dyDescent="0.2">
      <c r="A1135" s="154"/>
      <c r="B1135" s="155"/>
      <c r="C1135" s="185" t="s">
        <v>1454</v>
      </c>
      <c r="D1135" s="158"/>
      <c r="E1135" s="159"/>
      <c r="F1135" s="156"/>
      <c r="G1135" s="156"/>
      <c r="H1135" s="156"/>
      <c r="I1135" s="156"/>
      <c r="J1135" s="156"/>
      <c r="K1135" s="156"/>
      <c r="L1135" s="156"/>
      <c r="M1135" s="156"/>
      <c r="N1135" s="156"/>
      <c r="O1135" s="156"/>
      <c r="P1135" s="156"/>
      <c r="Q1135" s="156"/>
      <c r="R1135" s="156"/>
      <c r="S1135" s="156"/>
      <c r="T1135" s="156"/>
      <c r="U1135" s="156"/>
      <c r="V1135" s="156"/>
      <c r="W1135" s="156"/>
      <c r="X1135" s="156"/>
      <c r="Y1135" s="147"/>
      <c r="Z1135" s="147"/>
      <c r="AA1135" s="147"/>
      <c r="AB1135" s="147"/>
      <c r="AC1135" s="147"/>
      <c r="AD1135" s="147"/>
      <c r="AE1135" s="147"/>
      <c r="AF1135" s="147" t="s">
        <v>386</v>
      </c>
      <c r="AG1135" s="147">
        <v>0</v>
      </c>
      <c r="AH1135" s="147"/>
      <c r="AI1135" s="147"/>
      <c r="AJ1135" s="147"/>
      <c r="AK1135" s="147"/>
      <c r="AL1135" s="147"/>
      <c r="AM1135" s="147"/>
      <c r="AN1135" s="147"/>
      <c r="AO1135" s="147"/>
      <c r="AP1135" s="147"/>
      <c r="AQ1135" s="147"/>
      <c r="AR1135" s="147"/>
      <c r="AS1135" s="147"/>
      <c r="AT1135" s="147"/>
      <c r="AU1135" s="147"/>
      <c r="AV1135" s="147"/>
      <c r="AW1135" s="147"/>
      <c r="AX1135" s="147"/>
      <c r="AY1135" s="147"/>
      <c r="AZ1135" s="147"/>
      <c r="BA1135" s="147"/>
      <c r="BB1135" s="147"/>
      <c r="BC1135" s="147"/>
      <c r="BD1135" s="147"/>
      <c r="BE1135" s="147"/>
      <c r="BF1135" s="147"/>
      <c r="BG1135" s="147"/>
    </row>
    <row r="1136" spans="1:59" outlineLevel="1" x14ac:dyDescent="0.2">
      <c r="A1136" s="154"/>
      <c r="B1136" s="155"/>
      <c r="C1136" s="185" t="s">
        <v>1500</v>
      </c>
      <c r="D1136" s="158"/>
      <c r="E1136" s="159">
        <v>32</v>
      </c>
      <c r="F1136" s="156"/>
      <c r="G1136" s="156"/>
      <c r="H1136" s="156"/>
      <c r="I1136" s="156"/>
      <c r="J1136" s="156"/>
      <c r="K1136" s="156"/>
      <c r="L1136" s="156"/>
      <c r="M1136" s="156"/>
      <c r="N1136" s="156"/>
      <c r="O1136" s="156"/>
      <c r="P1136" s="156"/>
      <c r="Q1136" s="156"/>
      <c r="R1136" s="156"/>
      <c r="S1136" s="156"/>
      <c r="T1136" s="156"/>
      <c r="U1136" s="156"/>
      <c r="V1136" s="156"/>
      <c r="W1136" s="156"/>
      <c r="X1136" s="156"/>
      <c r="Y1136" s="147"/>
      <c r="Z1136" s="147"/>
      <c r="AA1136" s="147"/>
      <c r="AB1136" s="147"/>
      <c r="AC1136" s="147"/>
      <c r="AD1136" s="147"/>
      <c r="AE1136" s="147"/>
      <c r="AF1136" s="147" t="s">
        <v>386</v>
      </c>
      <c r="AG1136" s="147">
        <v>0</v>
      </c>
      <c r="AH1136" s="147"/>
      <c r="AI1136" s="147"/>
      <c r="AJ1136" s="147"/>
      <c r="AK1136" s="147"/>
      <c r="AL1136" s="147"/>
      <c r="AM1136" s="147"/>
      <c r="AN1136" s="147"/>
      <c r="AO1136" s="147"/>
      <c r="AP1136" s="147"/>
      <c r="AQ1136" s="147"/>
      <c r="AR1136" s="147"/>
      <c r="AS1136" s="147"/>
      <c r="AT1136" s="147"/>
      <c r="AU1136" s="147"/>
      <c r="AV1136" s="147"/>
      <c r="AW1136" s="147"/>
      <c r="AX1136" s="147"/>
      <c r="AY1136" s="147"/>
      <c r="AZ1136" s="147"/>
      <c r="BA1136" s="147"/>
      <c r="BB1136" s="147"/>
      <c r="BC1136" s="147"/>
      <c r="BD1136" s="147"/>
      <c r="BE1136" s="147"/>
      <c r="BF1136" s="147"/>
      <c r="BG1136" s="147"/>
    </row>
    <row r="1137" spans="1:59" outlineLevel="1" x14ac:dyDescent="0.2">
      <c r="A1137" s="170">
        <v>229</v>
      </c>
      <c r="B1137" s="171" t="s">
        <v>1501</v>
      </c>
      <c r="C1137" s="184" t="s">
        <v>1502</v>
      </c>
      <c r="D1137" s="172" t="s">
        <v>429</v>
      </c>
      <c r="E1137" s="173">
        <v>21</v>
      </c>
      <c r="F1137" s="174"/>
      <c r="G1137" s="175">
        <f>ROUND(E1137*F1137,2)</f>
        <v>0</v>
      </c>
      <c r="H1137" s="157">
        <v>7220</v>
      </c>
      <c r="I1137" s="156">
        <f>ROUND(E1137*H1137,2)</f>
        <v>151620</v>
      </c>
      <c r="J1137" s="157">
        <v>0</v>
      </c>
      <c r="K1137" s="156">
        <f>ROUND(E1137*J1137,2)</f>
        <v>0</v>
      </c>
      <c r="L1137" s="156">
        <v>15</v>
      </c>
      <c r="M1137" s="156">
        <f>G1137*(1+L1137/100)</f>
        <v>0</v>
      </c>
      <c r="N1137" s="156">
        <v>1.7000000000000001E-2</v>
      </c>
      <c r="O1137" s="156">
        <f>ROUND(E1137*N1137,2)</f>
        <v>0.36</v>
      </c>
      <c r="P1137" s="156">
        <v>0</v>
      </c>
      <c r="Q1137" s="156">
        <f>ROUND(E1137*P1137,2)</f>
        <v>0</v>
      </c>
      <c r="R1137" s="156"/>
      <c r="S1137" s="156" t="s">
        <v>398</v>
      </c>
      <c r="T1137" s="156" t="s">
        <v>399</v>
      </c>
      <c r="U1137" s="156">
        <v>0</v>
      </c>
      <c r="V1137" s="156">
        <f>ROUND(E1137*U1137,2)</f>
        <v>0</v>
      </c>
      <c r="W1137" s="156"/>
      <c r="X1137" s="156" t="s">
        <v>407</v>
      </c>
      <c r="Y1137" s="147"/>
      <c r="Z1137" s="147"/>
      <c r="AA1137" s="147"/>
      <c r="AB1137" s="147"/>
      <c r="AC1137" s="147"/>
      <c r="AD1137" s="147"/>
      <c r="AE1137" s="147"/>
      <c r="AF1137" s="147" t="s">
        <v>408</v>
      </c>
      <c r="AG1137" s="147"/>
      <c r="AH1137" s="147"/>
      <c r="AI1137" s="147"/>
      <c r="AJ1137" s="147"/>
      <c r="AK1137" s="147"/>
      <c r="AL1137" s="147"/>
      <c r="AM1137" s="147"/>
      <c r="AN1137" s="147"/>
      <c r="AO1137" s="147"/>
      <c r="AP1137" s="147"/>
      <c r="AQ1137" s="147"/>
      <c r="AR1137" s="147"/>
      <c r="AS1137" s="147"/>
      <c r="AT1137" s="147"/>
      <c r="AU1137" s="147"/>
      <c r="AV1137" s="147"/>
      <c r="AW1137" s="147"/>
      <c r="AX1137" s="147"/>
      <c r="AY1137" s="147"/>
      <c r="AZ1137" s="147"/>
      <c r="BA1137" s="147"/>
      <c r="BB1137" s="147"/>
      <c r="BC1137" s="147"/>
      <c r="BD1137" s="147"/>
      <c r="BE1137" s="147"/>
      <c r="BF1137" s="147"/>
      <c r="BG1137" s="147"/>
    </row>
    <row r="1138" spans="1:59" ht="22.5" outlineLevel="1" x14ac:dyDescent="0.2">
      <c r="A1138" s="154"/>
      <c r="B1138" s="155"/>
      <c r="C1138" s="185" t="s">
        <v>1477</v>
      </c>
      <c r="D1138" s="158"/>
      <c r="E1138" s="159"/>
      <c r="F1138" s="156"/>
      <c r="G1138" s="156"/>
      <c r="H1138" s="156"/>
      <c r="I1138" s="156"/>
      <c r="J1138" s="156"/>
      <c r="K1138" s="156"/>
      <c r="L1138" s="156"/>
      <c r="M1138" s="156"/>
      <c r="N1138" s="156"/>
      <c r="O1138" s="156"/>
      <c r="P1138" s="156"/>
      <c r="Q1138" s="156"/>
      <c r="R1138" s="156"/>
      <c r="S1138" s="156"/>
      <c r="T1138" s="156"/>
      <c r="U1138" s="156"/>
      <c r="V1138" s="156"/>
      <c r="W1138" s="156"/>
      <c r="X1138" s="156"/>
      <c r="Y1138" s="147"/>
      <c r="Z1138" s="147"/>
      <c r="AA1138" s="147"/>
      <c r="AB1138" s="147"/>
      <c r="AC1138" s="147"/>
      <c r="AD1138" s="147"/>
      <c r="AE1138" s="147"/>
      <c r="AF1138" s="147" t="s">
        <v>386</v>
      </c>
      <c r="AG1138" s="147">
        <v>0</v>
      </c>
      <c r="AH1138" s="147"/>
      <c r="AI1138" s="147"/>
      <c r="AJ1138" s="147"/>
      <c r="AK1138" s="147"/>
      <c r="AL1138" s="147"/>
      <c r="AM1138" s="147"/>
      <c r="AN1138" s="147"/>
      <c r="AO1138" s="147"/>
      <c r="AP1138" s="147"/>
      <c r="AQ1138" s="147"/>
      <c r="AR1138" s="147"/>
      <c r="AS1138" s="147"/>
      <c r="AT1138" s="147"/>
      <c r="AU1138" s="147"/>
      <c r="AV1138" s="147"/>
      <c r="AW1138" s="147"/>
      <c r="AX1138" s="147"/>
      <c r="AY1138" s="147"/>
      <c r="AZ1138" s="147"/>
      <c r="BA1138" s="147"/>
      <c r="BB1138" s="147"/>
      <c r="BC1138" s="147"/>
      <c r="BD1138" s="147"/>
      <c r="BE1138" s="147"/>
      <c r="BF1138" s="147"/>
      <c r="BG1138" s="147"/>
    </row>
    <row r="1139" spans="1:59" outlineLevel="1" x14ac:dyDescent="0.2">
      <c r="A1139" s="154"/>
      <c r="B1139" s="155"/>
      <c r="C1139" s="185" t="s">
        <v>1503</v>
      </c>
      <c r="D1139" s="158"/>
      <c r="E1139" s="159"/>
      <c r="F1139" s="156"/>
      <c r="G1139" s="156"/>
      <c r="H1139" s="156"/>
      <c r="I1139" s="156"/>
      <c r="J1139" s="156"/>
      <c r="K1139" s="156"/>
      <c r="L1139" s="156"/>
      <c r="M1139" s="156"/>
      <c r="N1139" s="156"/>
      <c r="O1139" s="156"/>
      <c r="P1139" s="156"/>
      <c r="Q1139" s="156"/>
      <c r="R1139" s="156"/>
      <c r="S1139" s="156"/>
      <c r="T1139" s="156"/>
      <c r="U1139" s="156"/>
      <c r="V1139" s="156"/>
      <c r="W1139" s="156"/>
      <c r="X1139" s="156"/>
      <c r="Y1139" s="147"/>
      <c r="Z1139" s="147"/>
      <c r="AA1139" s="147"/>
      <c r="AB1139" s="147"/>
      <c r="AC1139" s="147"/>
      <c r="AD1139" s="147"/>
      <c r="AE1139" s="147"/>
      <c r="AF1139" s="147" t="s">
        <v>386</v>
      </c>
      <c r="AG1139" s="147">
        <v>0</v>
      </c>
      <c r="AH1139" s="147"/>
      <c r="AI1139" s="147"/>
      <c r="AJ1139" s="147"/>
      <c r="AK1139" s="147"/>
      <c r="AL1139" s="147"/>
      <c r="AM1139" s="147"/>
      <c r="AN1139" s="147"/>
      <c r="AO1139" s="147"/>
      <c r="AP1139" s="147"/>
      <c r="AQ1139" s="147"/>
      <c r="AR1139" s="147"/>
      <c r="AS1139" s="147"/>
      <c r="AT1139" s="147"/>
      <c r="AU1139" s="147"/>
      <c r="AV1139" s="147"/>
      <c r="AW1139" s="147"/>
      <c r="AX1139" s="147"/>
      <c r="AY1139" s="147"/>
      <c r="AZ1139" s="147"/>
      <c r="BA1139" s="147"/>
      <c r="BB1139" s="147"/>
      <c r="BC1139" s="147"/>
      <c r="BD1139" s="147"/>
      <c r="BE1139" s="147"/>
      <c r="BF1139" s="147"/>
      <c r="BG1139" s="147"/>
    </row>
    <row r="1140" spans="1:59" outlineLevel="1" x14ac:dyDescent="0.2">
      <c r="A1140" s="154"/>
      <c r="B1140" s="155"/>
      <c r="C1140" s="185" t="s">
        <v>1504</v>
      </c>
      <c r="D1140" s="158"/>
      <c r="E1140" s="159"/>
      <c r="F1140" s="156"/>
      <c r="G1140" s="156"/>
      <c r="H1140" s="156"/>
      <c r="I1140" s="156"/>
      <c r="J1140" s="156"/>
      <c r="K1140" s="156"/>
      <c r="L1140" s="156"/>
      <c r="M1140" s="156"/>
      <c r="N1140" s="156"/>
      <c r="O1140" s="156"/>
      <c r="P1140" s="156"/>
      <c r="Q1140" s="156"/>
      <c r="R1140" s="156"/>
      <c r="S1140" s="156"/>
      <c r="T1140" s="156"/>
      <c r="U1140" s="156"/>
      <c r="V1140" s="156"/>
      <c r="W1140" s="156"/>
      <c r="X1140" s="156"/>
      <c r="Y1140" s="147"/>
      <c r="Z1140" s="147"/>
      <c r="AA1140" s="147"/>
      <c r="AB1140" s="147"/>
      <c r="AC1140" s="147"/>
      <c r="AD1140" s="147"/>
      <c r="AE1140" s="147"/>
      <c r="AF1140" s="147" t="s">
        <v>386</v>
      </c>
      <c r="AG1140" s="147">
        <v>0</v>
      </c>
      <c r="AH1140" s="147"/>
      <c r="AI1140" s="147"/>
      <c r="AJ1140" s="147"/>
      <c r="AK1140" s="147"/>
      <c r="AL1140" s="147"/>
      <c r="AM1140" s="147"/>
      <c r="AN1140" s="147"/>
      <c r="AO1140" s="147"/>
      <c r="AP1140" s="147"/>
      <c r="AQ1140" s="147"/>
      <c r="AR1140" s="147"/>
      <c r="AS1140" s="147"/>
      <c r="AT1140" s="147"/>
      <c r="AU1140" s="147"/>
      <c r="AV1140" s="147"/>
      <c r="AW1140" s="147"/>
      <c r="AX1140" s="147"/>
      <c r="AY1140" s="147"/>
      <c r="AZ1140" s="147"/>
      <c r="BA1140" s="147"/>
      <c r="BB1140" s="147"/>
      <c r="BC1140" s="147"/>
      <c r="BD1140" s="147"/>
      <c r="BE1140" s="147"/>
      <c r="BF1140" s="147"/>
      <c r="BG1140" s="147"/>
    </row>
    <row r="1141" spans="1:59" outlineLevel="1" x14ac:dyDescent="0.2">
      <c r="A1141" s="154"/>
      <c r="B1141" s="155"/>
      <c r="C1141" s="185" t="s">
        <v>1503</v>
      </c>
      <c r="D1141" s="158"/>
      <c r="E1141" s="159"/>
      <c r="F1141" s="156"/>
      <c r="G1141" s="156"/>
      <c r="H1141" s="156"/>
      <c r="I1141" s="156"/>
      <c r="J1141" s="156"/>
      <c r="K1141" s="156"/>
      <c r="L1141" s="156"/>
      <c r="M1141" s="156"/>
      <c r="N1141" s="156"/>
      <c r="O1141" s="156"/>
      <c r="P1141" s="156"/>
      <c r="Q1141" s="156"/>
      <c r="R1141" s="156"/>
      <c r="S1141" s="156"/>
      <c r="T1141" s="156"/>
      <c r="U1141" s="156"/>
      <c r="V1141" s="156"/>
      <c r="W1141" s="156"/>
      <c r="X1141" s="156"/>
      <c r="Y1141" s="147"/>
      <c r="Z1141" s="147"/>
      <c r="AA1141" s="147"/>
      <c r="AB1141" s="147"/>
      <c r="AC1141" s="147"/>
      <c r="AD1141" s="147"/>
      <c r="AE1141" s="147"/>
      <c r="AF1141" s="147" t="s">
        <v>386</v>
      </c>
      <c r="AG1141" s="147">
        <v>0</v>
      </c>
      <c r="AH1141" s="147"/>
      <c r="AI1141" s="147"/>
      <c r="AJ1141" s="147"/>
      <c r="AK1141" s="147"/>
      <c r="AL1141" s="147"/>
      <c r="AM1141" s="147"/>
      <c r="AN1141" s="147"/>
      <c r="AO1141" s="147"/>
      <c r="AP1141" s="147"/>
      <c r="AQ1141" s="147"/>
      <c r="AR1141" s="147"/>
      <c r="AS1141" s="147"/>
      <c r="AT1141" s="147"/>
      <c r="AU1141" s="147"/>
      <c r="AV1141" s="147"/>
      <c r="AW1141" s="147"/>
      <c r="AX1141" s="147"/>
      <c r="AY1141" s="147"/>
      <c r="AZ1141" s="147"/>
      <c r="BA1141" s="147"/>
      <c r="BB1141" s="147"/>
      <c r="BC1141" s="147"/>
      <c r="BD1141" s="147"/>
      <c r="BE1141" s="147"/>
      <c r="BF1141" s="147"/>
      <c r="BG1141" s="147"/>
    </row>
    <row r="1142" spans="1:59" outlineLevel="1" x14ac:dyDescent="0.2">
      <c r="A1142" s="154"/>
      <c r="B1142" s="155"/>
      <c r="C1142" s="185" t="s">
        <v>1480</v>
      </c>
      <c r="D1142" s="158"/>
      <c r="E1142" s="159"/>
      <c r="F1142" s="156"/>
      <c r="G1142" s="156"/>
      <c r="H1142" s="156"/>
      <c r="I1142" s="156"/>
      <c r="J1142" s="156"/>
      <c r="K1142" s="156"/>
      <c r="L1142" s="156"/>
      <c r="M1142" s="156"/>
      <c r="N1142" s="156"/>
      <c r="O1142" s="156"/>
      <c r="P1142" s="156"/>
      <c r="Q1142" s="156"/>
      <c r="R1142" s="156"/>
      <c r="S1142" s="156"/>
      <c r="T1142" s="156"/>
      <c r="U1142" s="156"/>
      <c r="V1142" s="156"/>
      <c r="W1142" s="156"/>
      <c r="X1142" s="156"/>
      <c r="Y1142" s="147"/>
      <c r="Z1142" s="147"/>
      <c r="AA1142" s="147"/>
      <c r="AB1142" s="147"/>
      <c r="AC1142" s="147"/>
      <c r="AD1142" s="147"/>
      <c r="AE1142" s="147"/>
      <c r="AF1142" s="147" t="s">
        <v>386</v>
      </c>
      <c r="AG1142" s="147">
        <v>0</v>
      </c>
      <c r="AH1142" s="147"/>
      <c r="AI1142" s="147"/>
      <c r="AJ1142" s="147"/>
      <c r="AK1142" s="147"/>
      <c r="AL1142" s="147"/>
      <c r="AM1142" s="147"/>
      <c r="AN1142" s="147"/>
      <c r="AO1142" s="147"/>
      <c r="AP1142" s="147"/>
      <c r="AQ1142" s="147"/>
      <c r="AR1142" s="147"/>
      <c r="AS1142" s="147"/>
      <c r="AT1142" s="147"/>
      <c r="AU1142" s="147"/>
      <c r="AV1142" s="147"/>
      <c r="AW1142" s="147"/>
      <c r="AX1142" s="147"/>
      <c r="AY1142" s="147"/>
      <c r="AZ1142" s="147"/>
      <c r="BA1142" s="147"/>
      <c r="BB1142" s="147"/>
      <c r="BC1142" s="147"/>
      <c r="BD1142" s="147"/>
      <c r="BE1142" s="147"/>
      <c r="BF1142" s="147"/>
      <c r="BG1142" s="147"/>
    </row>
    <row r="1143" spans="1:59" outlineLevel="1" x14ac:dyDescent="0.2">
      <c r="A1143" s="154"/>
      <c r="B1143" s="155"/>
      <c r="C1143" s="185" t="s">
        <v>1505</v>
      </c>
      <c r="D1143" s="158"/>
      <c r="E1143" s="159"/>
      <c r="F1143" s="156"/>
      <c r="G1143" s="156"/>
      <c r="H1143" s="156"/>
      <c r="I1143" s="156"/>
      <c r="J1143" s="156"/>
      <c r="K1143" s="156"/>
      <c r="L1143" s="156"/>
      <c r="M1143" s="156"/>
      <c r="N1143" s="156"/>
      <c r="O1143" s="156"/>
      <c r="P1143" s="156"/>
      <c r="Q1143" s="156"/>
      <c r="R1143" s="156"/>
      <c r="S1143" s="156"/>
      <c r="T1143" s="156"/>
      <c r="U1143" s="156"/>
      <c r="V1143" s="156"/>
      <c r="W1143" s="156"/>
      <c r="X1143" s="156"/>
      <c r="Y1143" s="147"/>
      <c r="Z1143" s="147"/>
      <c r="AA1143" s="147"/>
      <c r="AB1143" s="147"/>
      <c r="AC1143" s="147"/>
      <c r="AD1143" s="147"/>
      <c r="AE1143" s="147"/>
      <c r="AF1143" s="147" t="s">
        <v>386</v>
      </c>
      <c r="AG1143" s="147">
        <v>0</v>
      </c>
      <c r="AH1143" s="147"/>
      <c r="AI1143" s="147"/>
      <c r="AJ1143" s="147"/>
      <c r="AK1143" s="147"/>
      <c r="AL1143" s="147"/>
      <c r="AM1143" s="147"/>
      <c r="AN1143" s="147"/>
      <c r="AO1143" s="147"/>
      <c r="AP1143" s="147"/>
      <c r="AQ1143" s="147"/>
      <c r="AR1143" s="147"/>
      <c r="AS1143" s="147"/>
      <c r="AT1143" s="147"/>
      <c r="AU1143" s="147"/>
      <c r="AV1143" s="147"/>
      <c r="AW1143" s="147"/>
      <c r="AX1143" s="147"/>
      <c r="AY1143" s="147"/>
      <c r="AZ1143" s="147"/>
      <c r="BA1143" s="147"/>
      <c r="BB1143" s="147"/>
      <c r="BC1143" s="147"/>
      <c r="BD1143" s="147"/>
      <c r="BE1143" s="147"/>
      <c r="BF1143" s="147"/>
      <c r="BG1143" s="147"/>
    </row>
    <row r="1144" spans="1:59" outlineLevel="1" x14ac:dyDescent="0.2">
      <c r="A1144" s="154"/>
      <c r="B1144" s="155"/>
      <c r="C1144" s="185" t="s">
        <v>1492</v>
      </c>
      <c r="D1144" s="158"/>
      <c r="E1144" s="159"/>
      <c r="F1144" s="156"/>
      <c r="G1144" s="156"/>
      <c r="H1144" s="156"/>
      <c r="I1144" s="156"/>
      <c r="J1144" s="156"/>
      <c r="K1144" s="156"/>
      <c r="L1144" s="156"/>
      <c r="M1144" s="156"/>
      <c r="N1144" s="156"/>
      <c r="O1144" s="156"/>
      <c r="P1144" s="156"/>
      <c r="Q1144" s="156"/>
      <c r="R1144" s="156"/>
      <c r="S1144" s="156"/>
      <c r="T1144" s="156"/>
      <c r="U1144" s="156"/>
      <c r="V1144" s="156"/>
      <c r="W1144" s="156"/>
      <c r="X1144" s="156"/>
      <c r="Y1144" s="147"/>
      <c r="Z1144" s="147"/>
      <c r="AA1144" s="147"/>
      <c r="AB1144" s="147"/>
      <c r="AC1144" s="147"/>
      <c r="AD1144" s="147"/>
      <c r="AE1144" s="147"/>
      <c r="AF1144" s="147" t="s">
        <v>386</v>
      </c>
      <c r="AG1144" s="147">
        <v>0</v>
      </c>
      <c r="AH1144" s="147"/>
      <c r="AI1144" s="147"/>
      <c r="AJ1144" s="147"/>
      <c r="AK1144" s="147"/>
      <c r="AL1144" s="147"/>
      <c r="AM1144" s="147"/>
      <c r="AN1144" s="147"/>
      <c r="AO1144" s="147"/>
      <c r="AP1144" s="147"/>
      <c r="AQ1144" s="147"/>
      <c r="AR1144" s="147"/>
      <c r="AS1144" s="147"/>
      <c r="AT1144" s="147"/>
      <c r="AU1144" s="147"/>
      <c r="AV1144" s="147"/>
      <c r="AW1144" s="147"/>
      <c r="AX1144" s="147"/>
      <c r="AY1144" s="147"/>
      <c r="AZ1144" s="147"/>
      <c r="BA1144" s="147"/>
      <c r="BB1144" s="147"/>
      <c r="BC1144" s="147"/>
      <c r="BD1144" s="147"/>
      <c r="BE1144" s="147"/>
      <c r="BF1144" s="147"/>
      <c r="BG1144" s="147"/>
    </row>
    <row r="1145" spans="1:59" outlineLevel="1" x14ac:dyDescent="0.2">
      <c r="A1145" s="154"/>
      <c r="B1145" s="155"/>
      <c r="C1145" s="185" t="s">
        <v>1505</v>
      </c>
      <c r="D1145" s="158"/>
      <c r="E1145" s="159"/>
      <c r="F1145" s="156"/>
      <c r="G1145" s="156"/>
      <c r="H1145" s="156"/>
      <c r="I1145" s="156"/>
      <c r="J1145" s="156"/>
      <c r="K1145" s="156"/>
      <c r="L1145" s="156"/>
      <c r="M1145" s="156"/>
      <c r="N1145" s="156"/>
      <c r="O1145" s="156"/>
      <c r="P1145" s="156"/>
      <c r="Q1145" s="156"/>
      <c r="R1145" s="156"/>
      <c r="S1145" s="156"/>
      <c r="T1145" s="156"/>
      <c r="U1145" s="156"/>
      <c r="V1145" s="156"/>
      <c r="W1145" s="156"/>
      <c r="X1145" s="156"/>
      <c r="Y1145" s="147"/>
      <c r="Z1145" s="147"/>
      <c r="AA1145" s="147"/>
      <c r="AB1145" s="147"/>
      <c r="AC1145" s="147"/>
      <c r="AD1145" s="147"/>
      <c r="AE1145" s="147"/>
      <c r="AF1145" s="147" t="s">
        <v>386</v>
      </c>
      <c r="AG1145" s="147">
        <v>0</v>
      </c>
      <c r="AH1145" s="147"/>
      <c r="AI1145" s="147"/>
      <c r="AJ1145" s="147"/>
      <c r="AK1145" s="147"/>
      <c r="AL1145" s="147"/>
      <c r="AM1145" s="147"/>
      <c r="AN1145" s="147"/>
      <c r="AO1145" s="147"/>
      <c r="AP1145" s="147"/>
      <c r="AQ1145" s="147"/>
      <c r="AR1145" s="147"/>
      <c r="AS1145" s="147"/>
      <c r="AT1145" s="147"/>
      <c r="AU1145" s="147"/>
      <c r="AV1145" s="147"/>
      <c r="AW1145" s="147"/>
      <c r="AX1145" s="147"/>
      <c r="AY1145" s="147"/>
      <c r="AZ1145" s="147"/>
      <c r="BA1145" s="147"/>
      <c r="BB1145" s="147"/>
      <c r="BC1145" s="147"/>
      <c r="BD1145" s="147"/>
      <c r="BE1145" s="147"/>
      <c r="BF1145" s="147"/>
      <c r="BG1145" s="147"/>
    </row>
    <row r="1146" spans="1:59" outlineLevel="1" x14ac:dyDescent="0.2">
      <c r="A1146" s="154"/>
      <c r="B1146" s="155"/>
      <c r="C1146" s="185" t="s">
        <v>1454</v>
      </c>
      <c r="D1146" s="158"/>
      <c r="E1146" s="159"/>
      <c r="F1146" s="156"/>
      <c r="G1146" s="156"/>
      <c r="H1146" s="156"/>
      <c r="I1146" s="156"/>
      <c r="J1146" s="156"/>
      <c r="K1146" s="156"/>
      <c r="L1146" s="156"/>
      <c r="M1146" s="156"/>
      <c r="N1146" s="156"/>
      <c r="O1146" s="156"/>
      <c r="P1146" s="156"/>
      <c r="Q1146" s="156"/>
      <c r="R1146" s="156"/>
      <c r="S1146" s="156"/>
      <c r="T1146" s="156"/>
      <c r="U1146" s="156"/>
      <c r="V1146" s="156"/>
      <c r="W1146" s="156"/>
      <c r="X1146" s="156"/>
      <c r="Y1146" s="147"/>
      <c r="Z1146" s="147"/>
      <c r="AA1146" s="147"/>
      <c r="AB1146" s="147"/>
      <c r="AC1146" s="147"/>
      <c r="AD1146" s="147"/>
      <c r="AE1146" s="147"/>
      <c r="AF1146" s="147" t="s">
        <v>386</v>
      </c>
      <c r="AG1146" s="147">
        <v>0</v>
      </c>
      <c r="AH1146" s="147"/>
      <c r="AI1146" s="147"/>
      <c r="AJ1146" s="147"/>
      <c r="AK1146" s="147"/>
      <c r="AL1146" s="147"/>
      <c r="AM1146" s="147"/>
      <c r="AN1146" s="147"/>
      <c r="AO1146" s="147"/>
      <c r="AP1146" s="147"/>
      <c r="AQ1146" s="147"/>
      <c r="AR1146" s="147"/>
      <c r="AS1146" s="147"/>
      <c r="AT1146" s="147"/>
      <c r="AU1146" s="147"/>
      <c r="AV1146" s="147"/>
      <c r="AW1146" s="147"/>
      <c r="AX1146" s="147"/>
      <c r="AY1146" s="147"/>
      <c r="AZ1146" s="147"/>
      <c r="BA1146" s="147"/>
      <c r="BB1146" s="147"/>
      <c r="BC1146" s="147"/>
      <c r="BD1146" s="147"/>
      <c r="BE1146" s="147"/>
      <c r="BF1146" s="147"/>
      <c r="BG1146" s="147"/>
    </row>
    <row r="1147" spans="1:59" outlineLevel="1" x14ac:dyDescent="0.2">
      <c r="A1147" s="154"/>
      <c r="B1147" s="155"/>
      <c r="C1147" s="185" t="s">
        <v>1506</v>
      </c>
      <c r="D1147" s="158"/>
      <c r="E1147" s="159"/>
      <c r="F1147" s="156"/>
      <c r="G1147" s="156"/>
      <c r="H1147" s="156"/>
      <c r="I1147" s="156"/>
      <c r="J1147" s="156"/>
      <c r="K1147" s="156"/>
      <c r="L1147" s="156"/>
      <c r="M1147" s="156"/>
      <c r="N1147" s="156"/>
      <c r="O1147" s="156"/>
      <c r="P1147" s="156"/>
      <c r="Q1147" s="156"/>
      <c r="R1147" s="156"/>
      <c r="S1147" s="156"/>
      <c r="T1147" s="156"/>
      <c r="U1147" s="156"/>
      <c r="V1147" s="156"/>
      <c r="W1147" s="156"/>
      <c r="X1147" s="156"/>
      <c r="Y1147" s="147"/>
      <c r="Z1147" s="147"/>
      <c r="AA1147" s="147"/>
      <c r="AB1147" s="147"/>
      <c r="AC1147" s="147"/>
      <c r="AD1147" s="147"/>
      <c r="AE1147" s="147"/>
      <c r="AF1147" s="147" t="s">
        <v>386</v>
      </c>
      <c r="AG1147" s="147">
        <v>0</v>
      </c>
      <c r="AH1147" s="147"/>
      <c r="AI1147" s="147"/>
      <c r="AJ1147" s="147"/>
      <c r="AK1147" s="147"/>
      <c r="AL1147" s="147"/>
      <c r="AM1147" s="147"/>
      <c r="AN1147" s="147"/>
      <c r="AO1147" s="147"/>
      <c r="AP1147" s="147"/>
      <c r="AQ1147" s="147"/>
      <c r="AR1147" s="147"/>
      <c r="AS1147" s="147"/>
      <c r="AT1147" s="147"/>
      <c r="AU1147" s="147"/>
      <c r="AV1147" s="147"/>
      <c r="AW1147" s="147"/>
      <c r="AX1147" s="147"/>
      <c r="AY1147" s="147"/>
      <c r="AZ1147" s="147"/>
      <c r="BA1147" s="147"/>
      <c r="BB1147" s="147"/>
      <c r="BC1147" s="147"/>
      <c r="BD1147" s="147"/>
      <c r="BE1147" s="147"/>
      <c r="BF1147" s="147"/>
      <c r="BG1147" s="147"/>
    </row>
    <row r="1148" spans="1:59" outlineLevel="1" x14ac:dyDescent="0.2">
      <c r="A1148" s="154"/>
      <c r="B1148" s="155"/>
      <c r="C1148" s="185" t="s">
        <v>1507</v>
      </c>
      <c r="D1148" s="158"/>
      <c r="E1148" s="159"/>
      <c r="F1148" s="156"/>
      <c r="G1148" s="156"/>
      <c r="H1148" s="156"/>
      <c r="I1148" s="156"/>
      <c r="J1148" s="156"/>
      <c r="K1148" s="156"/>
      <c r="L1148" s="156"/>
      <c r="M1148" s="156"/>
      <c r="N1148" s="156"/>
      <c r="O1148" s="156"/>
      <c r="P1148" s="156"/>
      <c r="Q1148" s="156"/>
      <c r="R1148" s="156"/>
      <c r="S1148" s="156"/>
      <c r="T1148" s="156"/>
      <c r="U1148" s="156"/>
      <c r="V1148" s="156"/>
      <c r="W1148" s="156"/>
      <c r="X1148" s="156"/>
      <c r="Y1148" s="147"/>
      <c r="Z1148" s="147"/>
      <c r="AA1148" s="147"/>
      <c r="AB1148" s="147"/>
      <c r="AC1148" s="147"/>
      <c r="AD1148" s="147"/>
      <c r="AE1148" s="147"/>
      <c r="AF1148" s="147" t="s">
        <v>386</v>
      </c>
      <c r="AG1148" s="147">
        <v>0</v>
      </c>
      <c r="AH1148" s="147"/>
      <c r="AI1148" s="147"/>
      <c r="AJ1148" s="147"/>
      <c r="AK1148" s="147"/>
      <c r="AL1148" s="147"/>
      <c r="AM1148" s="147"/>
      <c r="AN1148" s="147"/>
      <c r="AO1148" s="147"/>
      <c r="AP1148" s="147"/>
      <c r="AQ1148" s="147"/>
      <c r="AR1148" s="147"/>
      <c r="AS1148" s="147"/>
      <c r="AT1148" s="147"/>
      <c r="AU1148" s="147"/>
      <c r="AV1148" s="147"/>
      <c r="AW1148" s="147"/>
      <c r="AX1148" s="147"/>
      <c r="AY1148" s="147"/>
      <c r="AZ1148" s="147"/>
      <c r="BA1148" s="147"/>
      <c r="BB1148" s="147"/>
      <c r="BC1148" s="147"/>
      <c r="BD1148" s="147"/>
      <c r="BE1148" s="147"/>
      <c r="BF1148" s="147"/>
      <c r="BG1148" s="147"/>
    </row>
    <row r="1149" spans="1:59" outlineLevel="1" x14ac:dyDescent="0.2">
      <c r="A1149" s="154"/>
      <c r="B1149" s="155"/>
      <c r="C1149" s="185" t="s">
        <v>1508</v>
      </c>
      <c r="D1149" s="158"/>
      <c r="E1149" s="159">
        <v>21</v>
      </c>
      <c r="F1149" s="156"/>
      <c r="G1149" s="156"/>
      <c r="H1149" s="156"/>
      <c r="I1149" s="156"/>
      <c r="J1149" s="156"/>
      <c r="K1149" s="156"/>
      <c r="L1149" s="156"/>
      <c r="M1149" s="156"/>
      <c r="N1149" s="156"/>
      <c r="O1149" s="156"/>
      <c r="P1149" s="156"/>
      <c r="Q1149" s="156"/>
      <c r="R1149" s="156"/>
      <c r="S1149" s="156"/>
      <c r="T1149" s="156"/>
      <c r="U1149" s="156"/>
      <c r="V1149" s="156"/>
      <c r="W1149" s="156"/>
      <c r="X1149" s="156"/>
      <c r="Y1149" s="147"/>
      <c r="Z1149" s="147"/>
      <c r="AA1149" s="147"/>
      <c r="AB1149" s="147"/>
      <c r="AC1149" s="147"/>
      <c r="AD1149" s="147"/>
      <c r="AE1149" s="147"/>
      <c r="AF1149" s="147" t="s">
        <v>386</v>
      </c>
      <c r="AG1149" s="147">
        <v>0</v>
      </c>
      <c r="AH1149" s="147"/>
      <c r="AI1149" s="147"/>
      <c r="AJ1149" s="147"/>
      <c r="AK1149" s="147"/>
      <c r="AL1149" s="147"/>
      <c r="AM1149" s="147"/>
      <c r="AN1149" s="147"/>
      <c r="AO1149" s="147"/>
      <c r="AP1149" s="147"/>
      <c r="AQ1149" s="147"/>
      <c r="AR1149" s="147"/>
      <c r="AS1149" s="147"/>
      <c r="AT1149" s="147"/>
      <c r="AU1149" s="147"/>
      <c r="AV1149" s="147"/>
      <c r="AW1149" s="147"/>
      <c r="AX1149" s="147"/>
      <c r="AY1149" s="147"/>
      <c r="AZ1149" s="147"/>
      <c r="BA1149" s="147"/>
      <c r="BB1149" s="147"/>
      <c r="BC1149" s="147"/>
      <c r="BD1149" s="147"/>
      <c r="BE1149" s="147"/>
      <c r="BF1149" s="147"/>
      <c r="BG1149" s="147"/>
    </row>
    <row r="1150" spans="1:59" outlineLevel="1" x14ac:dyDescent="0.2">
      <c r="A1150" s="170">
        <v>230</v>
      </c>
      <c r="B1150" s="171" t="s">
        <v>1509</v>
      </c>
      <c r="C1150" s="184" t="s">
        <v>1510</v>
      </c>
      <c r="D1150" s="172" t="s">
        <v>429</v>
      </c>
      <c r="E1150" s="173">
        <v>1</v>
      </c>
      <c r="F1150" s="174"/>
      <c r="G1150" s="175">
        <f>ROUND(E1150*F1150,2)</f>
        <v>0</v>
      </c>
      <c r="H1150" s="157">
        <v>7640</v>
      </c>
      <c r="I1150" s="156">
        <f>ROUND(E1150*H1150,2)</f>
        <v>7640</v>
      </c>
      <c r="J1150" s="157">
        <v>0</v>
      </c>
      <c r="K1150" s="156">
        <f>ROUND(E1150*J1150,2)</f>
        <v>0</v>
      </c>
      <c r="L1150" s="156">
        <v>15</v>
      </c>
      <c r="M1150" s="156">
        <f>G1150*(1+L1150/100)</f>
        <v>0</v>
      </c>
      <c r="N1150" s="156">
        <v>1.8499999999999999E-2</v>
      </c>
      <c r="O1150" s="156">
        <f>ROUND(E1150*N1150,2)</f>
        <v>0.02</v>
      </c>
      <c r="P1150" s="156">
        <v>0</v>
      </c>
      <c r="Q1150" s="156">
        <f>ROUND(E1150*P1150,2)</f>
        <v>0</v>
      </c>
      <c r="R1150" s="156"/>
      <c r="S1150" s="156" t="s">
        <v>398</v>
      </c>
      <c r="T1150" s="156" t="s">
        <v>399</v>
      </c>
      <c r="U1150" s="156">
        <v>0</v>
      </c>
      <c r="V1150" s="156">
        <f>ROUND(E1150*U1150,2)</f>
        <v>0</v>
      </c>
      <c r="W1150" s="156"/>
      <c r="X1150" s="156" t="s">
        <v>407</v>
      </c>
      <c r="Y1150" s="147"/>
      <c r="Z1150" s="147"/>
      <c r="AA1150" s="147"/>
      <c r="AB1150" s="147"/>
      <c r="AC1150" s="147"/>
      <c r="AD1150" s="147"/>
      <c r="AE1150" s="147"/>
      <c r="AF1150" s="147" t="s">
        <v>408</v>
      </c>
      <c r="AG1150" s="147"/>
      <c r="AH1150" s="147"/>
      <c r="AI1150" s="147"/>
      <c r="AJ1150" s="147"/>
      <c r="AK1150" s="147"/>
      <c r="AL1150" s="147"/>
      <c r="AM1150" s="147"/>
      <c r="AN1150" s="147"/>
      <c r="AO1150" s="147"/>
      <c r="AP1150" s="147"/>
      <c r="AQ1150" s="147"/>
      <c r="AR1150" s="147"/>
      <c r="AS1150" s="147"/>
      <c r="AT1150" s="147"/>
      <c r="AU1150" s="147"/>
      <c r="AV1150" s="147"/>
      <c r="AW1150" s="147"/>
      <c r="AX1150" s="147"/>
      <c r="AY1150" s="147"/>
      <c r="AZ1150" s="147"/>
      <c r="BA1150" s="147"/>
      <c r="BB1150" s="147"/>
      <c r="BC1150" s="147"/>
      <c r="BD1150" s="147"/>
      <c r="BE1150" s="147"/>
      <c r="BF1150" s="147"/>
      <c r="BG1150" s="147"/>
    </row>
    <row r="1151" spans="1:59" ht="22.5" outlineLevel="1" x14ac:dyDescent="0.2">
      <c r="A1151" s="154"/>
      <c r="B1151" s="155"/>
      <c r="C1151" s="185" t="s">
        <v>1477</v>
      </c>
      <c r="D1151" s="158"/>
      <c r="E1151" s="159"/>
      <c r="F1151" s="156"/>
      <c r="G1151" s="156"/>
      <c r="H1151" s="156"/>
      <c r="I1151" s="156"/>
      <c r="J1151" s="156"/>
      <c r="K1151" s="156"/>
      <c r="L1151" s="156"/>
      <c r="M1151" s="156"/>
      <c r="N1151" s="156"/>
      <c r="O1151" s="156"/>
      <c r="P1151" s="156"/>
      <c r="Q1151" s="156"/>
      <c r="R1151" s="156"/>
      <c r="S1151" s="156"/>
      <c r="T1151" s="156"/>
      <c r="U1151" s="156"/>
      <c r="V1151" s="156"/>
      <c r="W1151" s="156"/>
      <c r="X1151" s="156"/>
      <c r="Y1151" s="147"/>
      <c r="Z1151" s="147"/>
      <c r="AA1151" s="147"/>
      <c r="AB1151" s="147"/>
      <c r="AC1151" s="147"/>
      <c r="AD1151" s="147"/>
      <c r="AE1151" s="147"/>
      <c r="AF1151" s="147" t="s">
        <v>386</v>
      </c>
      <c r="AG1151" s="147">
        <v>0</v>
      </c>
      <c r="AH1151" s="147"/>
      <c r="AI1151" s="147"/>
      <c r="AJ1151" s="147"/>
      <c r="AK1151" s="147"/>
      <c r="AL1151" s="147"/>
      <c r="AM1151" s="147"/>
      <c r="AN1151" s="147"/>
      <c r="AO1151" s="147"/>
      <c r="AP1151" s="147"/>
      <c r="AQ1151" s="147"/>
      <c r="AR1151" s="147"/>
      <c r="AS1151" s="147"/>
      <c r="AT1151" s="147"/>
      <c r="AU1151" s="147"/>
      <c r="AV1151" s="147"/>
      <c r="AW1151" s="147"/>
      <c r="AX1151" s="147"/>
      <c r="AY1151" s="147"/>
      <c r="AZ1151" s="147"/>
      <c r="BA1151" s="147"/>
      <c r="BB1151" s="147"/>
      <c r="BC1151" s="147"/>
      <c r="BD1151" s="147"/>
      <c r="BE1151" s="147"/>
      <c r="BF1151" s="147"/>
      <c r="BG1151" s="147"/>
    </row>
    <row r="1152" spans="1:59" outlineLevel="1" x14ac:dyDescent="0.2">
      <c r="A1152" s="154"/>
      <c r="B1152" s="155"/>
      <c r="C1152" s="185" t="s">
        <v>1511</v>
      </c>
      <c r="D1152" s="158"/>
      <c r="E1152" s="159"/>
      <c r="F1152" s="156"/>
      <c r="G1152" s="156"/>
      <c r="H1152" s="156"/>
      <c r="I1152" s="156"/>
      <c r="J1152" s="156"/>
      <c r="K1152" s="156"/>
      <c r="L1152" s="156"/>
      <c r="M1152" s="156"/>
      <c r="N1152" s="156"/>
      <c r="O1152" s="156"/>
      <c r="P1152" s="156"/>
      <c r="Q1152" s="156"/>
      <c r="R1152" s="156"/>
      <c r="S1152" s="156"/>
      <c r="T1152" s="156"/>
      <c r="U1152" s="156"/>
      <c r="V1152" s="156"/>
      <c r="W1152" s="156"/>
      <c r="X1152" s="156"/>
      <c r="Y1152" s="147"/>
      <c r="Z1152" s="147"/>
      <c r="AA1152" s="147"/>
      <c r="AB1152" s="147"/>
      <c r="AC1152" s="147"/>
      <c r="AD1152" s="147"/>
      <c r="AE1152" s="147"/>
      <c r="AF1152" s="147" t="s">
        <v>386</v>
      </c>
      <c r="AG1152" s="147">
        <v>0</v>
      </c>
      <c r="AH1152" s="147"/>
      <c r="AI1152" s="147"/>
      <c r="AJ1152" s="147"/>
      <c r="AK1152" s="147"/>
      <c r="AL1152" s="147"/>
      <c r="AM1152" s="147"/>
      <c r="AN1152" s="147"/>
      <c r="AO1152" s="147"/>
      <c r="AP1152" s="147"/>
      <c r="AQ1152" s="147"/>
      <c r="AR1152" s="147"/>
      <c r="AS1152" s="147"/>
      <c r="AT1152" s="147"/>
      <c r="AU1152" s="147"/>
      <c r="AV1152" s="147"/>
      <c r="AW1152" s="147"/>
      <c r="AX1152" s="147"/>
      <c r="AY1152" s="147"/>
      <c r="AZ1152" s="147"/>
      <c r="BA1152" s="147"/>
      <c r="BB1152" s="147"/>
      <c r="BC1152" s="147"/>
      <c r="BD1152" s="147"/>
      <c r="BE1152" s="147"/>
      <c r="BF1152" s="147"/>
      <c r="BG1152" s="147"/>
    </row>
    <row r="1153" spans="1:59" outlineLevel="1" x14ac:dyDescent="0.2">
      <c r="A1153" s="154"/>
      <c r="B1153" s="155"/>
      <c r="C1153" s="185" t="s">
        <v>1454</v>
      </c>
      <c r="D1153" s="158"/>
      <c r="E1153" s="159"/>
      <c r="F1153" s="156"/>
      <c r="G1153" s="156"/>
      <c r="H1153" s="156"/>
      <c r="I1153" s="156"/>
      <c r="J1153" s="156"/>
      <c r="K1153" s="156"/>
      <c r="L1153" s="156"/>
      <c r="M1153" s="156"/>
      <c r="N1153" s="156"/>
      <c r="O1153" s="156"/>
      <c r="P1153" s="156"/>
      <c r="Q1153" s="156"/>
      <c r="R1153" s="156"/>
      <c r="S1153" s="156"/>
      <c r="T1153" s="156"/>
      <c r="U1153" s="156"/>
      <c r="V1153" s="156"/>
      <c r="W1153" s="156"/>
      <c r="X1153" s="156"/>
      <c r="Y1153" s="147"/>
      <c r="Z1153" s="147"/>
      <c r="AA1153" s="147"/>
      <c r="AB1153" s="147"/>
      <c r="AC1153" s="147"/>
      <c r="AD1153" s="147"/>
      <c r="AE1153" s="147"/>
      <c r="AF1153" s="147" t="s">
        <v>386</v>
      </c>
      <c r="AG1153" s="147">
        <v>0</v>
      </c>
      <c r="AH1153" s="147"/>
      <c r="AI1153" s="147"/>
      <c r="AJ1153" s="147"/>
      <c r="AK1153" s="147"/>
      <c r="AL1153" s="147"/>
      <c r="AM1153" s="147"/>
      <c r="AN1153" s="147"/>
      <c r="AO1153" s="147"/>
      <c r="AP1153" s="147"/>
      <c r="AQ1153" s="147"/>
      <c r="AR1153" s="147"/>
      <c r="AS1153" s="147"/>
      <c r="AT1153" s="147"/>
      <c r="AU1153" s="147"/>
      <c r="AV1153" s="147"/>
      <c r="AW1153" s="147"/>
      <c r="AX1153" s="147"/>
      <c r="AY1153" s="147"/>
      <c r="AZ1153" s="147"/>
      <c r="BA1153" s="147"/>
      <c r="BB1153" s="147"/>
      <c r="BC1153" s="147"/>
      <c r="BD1153" s="147"/>
      <c r="BE1153" s="147"/>
      <c r="BF1153" s="147"/>
      <c r="BG1153" s="147"/>
    </row>
    <row r="1154" spans="1:59" outlineLevel="1" x14ac:dyDescent="0.2">
      <c r="A1154" s="154"/>
      <c r="B1154" s="155"/>
      <c r="C1154" s="185" t="s">
        <v>233</v>
      </c>
      <c r="D1154" s="158"/>
      <c r="E1154" s="159">
        <v>1</v>
      </c>
      <c r="F1154" s="156"/>
      <c r="G1154" s="156"/>
      <c r="H1154" s="156"/>
      <c r="I1154" s="156"/>
      <c r="J1154" s="156"/>
      <c r="K1154" s="156"/>
      <c r="L1154" s="156"/>
      <c r="M1154" s="156"/>
      <c r="N1154" s="156"/>
      <c r="O1154" s="156"/>
      <c r="P1154" s="156"/>
      <c r="Q1154" s="156"/>
      <c r="R1154" s="156"/>
      <c r="S1154" s="156"/>
      <c r="T1154" s="156"/>
      <c r="U1154" s="156"/>
      <c r="V1154" s="156"/>
      <c r="W1154" s="156"/>
      <c r="X1154" s="156"/>
      <c r="Y1154" s="147"/>
      <c r="Z1154" s="147"/>
      <c r="AA1154" s="147"/>
      <c r="AB1154" s="147"/>
      <c r="AC1154" s="147"/>
      <c r="AD1154" s="147"/>
      <c r="AE1154" s="147"/>
      <c r="AF1154" s="147" t="s">
        <v>386</v>
      </c>
      <c r="AG1154" s="147">
        <v>0</v>
      </c>
      <c r="AH1154" s="147"/>
      <c r="AI1154" s="147"/>
      <c r="AJ1154" s="147"/>
      <c r="AK1154" s="147"/>
      <c r="AL1154" s="147"/>
      <c r="AM1154" s="147"/>
      <c r="AN1154" s="147"/>
      <c r="AO1154" s="147"/>
      <c r="AP1154" s="147"/>
      <c r="AQ1154" s="147"/>
      <c r="AR1154" s="147"/>
      <c r="AS1154" s="147"/>
      <c r="AT1154" s="147"/>
      <c r="AU1154" s="147"/>
      <c r="AV1154" s="147"/>
      <c r="AW1154" s="147"/>
      <c r="AX1154" s="147"/>
      <c r="AY1154" s="147"/>
      <c r="AZ1154" s="147"/>
      <c r="BA1154" s="147"/>
      <c r="BB1154" s="147"/>
      <c r="BC1154" s="147"/>
      <c r="BD1154" s="147"/>
      <c r="BE1154" s="147"/>
      <c r="BF1154" s="147"/>
      <c r="BG1154" s="147"/>
    </row>
    <row r="1155" spans="1:59" outlineLevel="1" x14ac:dyDescent="0.2">
      <c r="A1155" s="170">
        <v>231</v>
      </c>
      <c r="B1155" s="171" t="s">
        <v>1512</v>
      </c>
      <c r="C1155" s="184" t="s">
        <v>1513</v>
      </c>
      <c r="D1155" s="172" t="s">
        <v>429</v>
      </c>
      <c r="E1155" s="173">
        <v>42</v>
      </c>
      <c r="F1155" s="174"/>
      <c r="G1155" s="175">
        <f>ROUND(E1155*F1155,2)</f>
        <v>0</v>
      </c>
      <c r="H1155" s="157">
        <v>8100</v>
      </c>
      <c r="I1155" s="156">
        <f>ROUND(E1155*H1155,2)</f>
        <v>340200</v>
      </c>
      <c r="J1155" s="157">
        <v>0</v>
      </c>
      <c r="K1155" s="156">
        <f>ROUND(E1155*J1155,2)</f>
        <v>0</v>
      </c>
      <c r="L1155" s="156">
        <v>15</v>
      </c>
      <c r="M1155" s="156">
        <f>G1155*(1+L1155/100)</f>
        <v>0</v>
      </c>
      <c r="N1155" s="156">
        <v>1.95E-2</v>
      </c>
      <c r="O1155" s="156">
        <f>ROUND(E1155*N1155,2)</f>
        <v>0.82</v>
      </c>
      <c r="P1155" s="156">
        <v>0</v>
      </c>
      <c r="Q1155" s="156">
        <f>ROUND(E1155*P1155,2)</f>
        <v>0</v>
      </c>
      <c r="R1155" s="156"/>
      <c r="S1155" s="156" t="s">
        <v>398</v>
      </c>
      <c r="T1155" s="156" t="s">
        <v>399</v>
      </c>
      <c r="U1155" s="156">
        <v>0</v>
      </c>
      <c r="V1155" s="156">
        <f>ROUND(E1155*U1155,2)</f>
        <v>0</v>
      </c>
      <c r="W1155" s="156"/>
      <c r="X1155" s="156" t="s">
        <v>407</v>
      </c>
      <c r="Y1155" s="147"/>
      <c r="Z1155" s="147"/>
      <c r="AA1155" s="147"/>
      <c r="AB1155" s="147"/>
      <c r="AC1155" s="147"/>
      <c r="AD1155" s="147"/>
      <c r="AE1155" s="147"/>
      <c r="AF1155" s="147" t="s">
        <v>408</v>
      </c>
      <c r="AG1155" s="147"/>
      <c r="AH1155" s="147"/>
      <c r="AI1155" s="147"/>
      <c r="AJ1155" s="147"/>
      <c r="AK1155" s="147"/>
      <c r="AL1155" s="147"/>
      <c r="AM1155" s="147"/>
      <c r="AN1155" s="147"/>
      <c r="AO1155" s="147"/>
      <c r="AP1155" s="147"/>
      <c r="AQ1155" s="147"/>
      <c r="AR1155" s="147"/>
      <c r="AS1155" s="147"/>
      <c r="AT1155" s="147"/>
      <c r="AU1155" s="147"/>
      <c r="AV1155" s="147"/>
      <c r="AW1155" s="147"/>
      <c r="AX1155" s="147"/>
      <c r="AY1155" s="147"/>
      <c r="AZ1155" s="147"/>
      <c r="BA1155" s="147"/>
      <c r="BB1155" s="147"/>
      <c r="BC1155" s="147"/>
      <c r="BD1155" s="147"/>
      <c r="BE1155" s="147"/>
      <c r="BF1155" s="147"/>
      <c r="BG1155" s="147"/>
    </row>
    <row r="1156" spans="1:59" ht="22.5" outlineLevel="1" x14ac:dyDescent="0.2">
      <c r="A1156" s="154"/>
      <c r="B1156" s="155"/>
      <c r="C1156" s="185" t="s">
        <v>1477</v>
      </c>
      <c r="D1156" s="158"/>
      <c r="E1156" s="159"/>
      <c r="F1156" s="156"/>
      <c r="G1156" s="156"/>
      <c r="H1156" s="156"/>
      <c r="I1156" s="156"/>
      <c r="J1156" s="156"/>
      <c r="K1156" s="156"/>
      <c r="L1156" s="156"/>
      <c r="M1156" s="156"/>
      <c r="N1156" s="156"/>
      <c r="O1156" s="156"/>
      <c r="P1156" s="156"/>
      <c r="Q1156" s="156"/>
      <c r="R1156" s="156"/>
      <c r="S1156" s="156"/>
      <c r="T1156" s="156"/>
      <c r="U1156" s="156"/>
      <c r="V1156" s="156"/>
      <c r="W1156" s="156"/>
      <c r="X1156" s="156"/>
      <c r="Y1156" s="147"/>
      <c r="Z1156" s="147"/>
      <c r="AA1156" s="147"/>
      <c r="AB1156" s="147"/>
      <c r="AC1156" s="147"/>
      <c r="AD1156" s="147"/>
      <c r="AE1156" s="147"/>
      <c r="AF1156" s="147" t="s">
        <v>386</v>
      </c>
      <c r="AG1156" s="147">
        <v>0</v>
      </c>
      <c r="AH1156" s="147"/>
      <c r="AI1156" s="147"/>
      <c r="AJ1156" s="147"/>
      <c r="AK1156" s="147"/>
      <c r="AL1156" s="147"/>
      <c r="AM1156" s="147"/>
      <c r="AN1156" s="147"/>
      <c r="AO1156" s="147"/>
      <c r="AP1156" s="147"/>
      <c r="AQ1156" s="147"/>
      <c r="AR1156" s="147"/>
      <c r="AS1156" s="147"/>
      <c r="AT1156" s="147"/>
      <c r="AU1156" s="147"/>
      <c r="AV1156" s="147"/>
      <c r="AW1156" s="147"/>
      <c r="AX1156" s="147"/>
      <c r="AY1156" s="147"/>
      <c r="AZ1156" s="147"/>
      <c r="BA1156" s="147"/>
      <c r="BB1156" s="147"/>
      <c r="BC1156" s="147"/>
      <c r="BD1156" s="147"/>
      <c r="BE1156" s="147"/>
      <c r="BF1156" s="147"/>
      <c r="BG1156" s="147"/>
    </row>
    <row r="1157" spans="1:59" outlineLevel="1" x14ac:dyDescent="0.2">
      <c r="A1157" s="154"/>
      <c r="B1157" s="155"/>
      <c r="C1157" s="185" t="s">
        <v>1514</v>
      </c>
      <c r="D1157" s="158"/>
      <c r="E1157" s="159"/>
      <c r="F1157" s="156"/>
      <c r="G1157" s="156"/>
      <c r="H1157" s="156"/>
      <c r="I1157" s="156"/>
      <c r="J1157" s="156"/>
      <c r="K1157" s="156"/>
      <c r="L1157" s="156"/>
      <c r="M1157" s="156"/>
      <c r="N1157" s="156"/>
      <c r="O1157" s="156"/>
      <c r="P1157" s="156"/>
      <c r="Q1157" s="156"/>
      <c r="R1157" s="156"/>
      <c r="S1157" s="156"/>
      <c r="T1157" s="156"/>
      <c r="U1157" s="156"/>
      <c r="V1157" s="156"/>
      <c r="W1157" s="156"/>
      <c r="X1157" s="156"/>
      <c r="Y1157" s="147"/>
      <c r="Z1157" s="147"/>
      <c r="AA1157" s="147"/>
      <c r="AB1157" s="147"/>
      <c r="AC1157" s="147"/>
      <c r="AD1157" s="147"/>
      <c r="AE1157" s="147"/>
      <c r="AF1157" s="147" t="s">
        <v>386</v>
      </c>
      <c r="AG1157" s="147">
        <v>0</v>
      </c>
      <c r="AH1157" s="147"/>
      <c r="AI1157" s="147"/>
      <c r="AJ1157" s="147"/>
      <c r="AK1157" s="147"/>
      <c r="AL1157" s="147"/>
      <c r="AM1157" s="147"/>
      <c r="AN1157" s="147"/>
      <c r="AO1157" s="147"/>
      <c r="AP1157" s="147"/>
      <c r="AQ1157" s="147"/>
      <c r="AR1157" s="147"/>
      <c r="AS1157" s="147"/>
      <c r="AT1157" s="147"/>
      <c r="AU1157" s="147"/>
      <c r="AV1157" s="147"/>
      <c r="AW1157" s="147"/>
      <c r="AX1157" s="147"/>
      <c r="AY1157" s="147"/>
      <c r="AZ1157" s="147"/>
      <c r="BA1157" s="147"/>
      <c r="BB1157" s="147"/>
      <c r="BC1157" s="147"/>
      <c r="BD1157" s="147"/>
      <c r="BE1157" s="147"/>
      <c r="BF1157" s="147"/>
      <c r="BG1157" s="147"/>
    </row>
    <row r="1158" spans="1:59" outlineLevel="1" x14ac:dyDescent="0.2">
      <c r="A1158" s="154"/>
      <c r="B1158" s="155"/>
      <c r="C1158" s="185" t="s">
        <v>1515</v>
      </c>
      <c r="D1158" s="158"/>
      <c r="E1158" s="159"/>
      <c r="F1158" s="156"/>
      <c r="G1158" s="156"/>
      <c r="H1158" s="156"/>
      <c r="I1158" s="156"/>
      <c r="J1158" s="156"/>
      <c r="K1158" s="156"/>
      <c r="L1158" s="156"/>
      <c r="M1158" s="156"/>
      <c r="N1158" s="156"/>
      <c r="O1158" s="156"/>
      <c r="P1158" s="156"/>
      <c r="Q1158" s="156"/>
      <c r="R1158" s="156"/>
      <c r="S1158" s="156"/>
      <c r="T1158" s="156"/>
      <c r="U1158" s="156"/>
      <c r="V1158" s="156"/>
      <c r="W1158" s="156"/>
      <c r="X1158" s="156"/>
      <c r="Y1158" s="147"/>
      <c r="Z1158" s="147"/>
      <c r="AA1158" s="147"/>
      <c r="AB1158" s="147"/>
      <c r="AC1158" s="147"/>
      <c r="AD1158" s="147"/>
      <c r="AE1158" s="147"/>
      <c r="AF1158" s="147" t="s">
        <v>386</v>
      </c>
      <c r="AG1158" s="147">
        <v>0</v>
      </c>
      <c r="AH1158" s="147"/>
      <c r="AI1158" s="147"/>
      <c r="AJ1158" s="147"/>
      <c r="AK1158" s="147"/>
      <c r="AL1158" s="147"/>
      <c r="AM1158" s="147"/>
      <c r="AN1158" s="147"/>
      <c r="AO1158" s="147"/>
      <c r="AP1158" s="147"/>
      <c r="AQ1158" s="147"/>
      <c r="AR1158" s="147"/>
      <c r="AS1158" s="147"/>
      <c r="AT1158" s="147"/>
      <c r="AU1158" s="147"/>
      <c r="AV1158" s="147"/>
      <c r="AW1158" s="147"/>
      <c r="AX1158" s="147"/>
      <c r="AY1158" s="147"/>
      <c r="AZ1158" s="147"/>
      <c r="BA1158" s="147"/>
      <c r="BB1158" s="147"/>
      <c r="BC1158" s="147"/>
      <c r="BD1158" s="147"/>
      <c r="BE1158" s="147"/>
      <c r="BF1158" s="147"/>
      <c r="BG1158" s="147"/>
    </row>
    <row r="1159" spans="1:59" outlineLevel="1" x14ac:dyDescent="0.2">
      <c r="A1159" s="154"/>
      <c r="B1159" s="155"/>
      <c r="C1159" s="185" t="s">
        <v>1516</v>
      </c>
      <c r="D1159" s="158"/>
      <c r="E1159" s="159"/>
      <c r="F1159" s="156"/>
      <c r="G1159" s="156"/>
      <c r="H1159" s="156"/>
      <c r="I1159" s="156"/>
      <c r="J1159" s="156"/>
      <c r="K1159" s="156"/>
      <c r="L1159" s="156"/>
      <c r="M1159" s="156"/>
      <c r="N1159" s="156"/>
      <c r="O1159" s="156"/>
      <c r="P1159" s="156"/>
      <c r="Q1159" s="156"/>
      <c r="R1159" s="156"/>
      <c r="S1159" s="156"/>
      <c r="T1159" s="156"/>
      <c r="U1159" s="156"/>
      <c r="V1159" s="156"/>
      <c r="W1159" s="156"/>
      <c r="X1159" s="156"/>
      <c r="Y1159" s="147"/>
      <c r="Z1159" s="147"/>
      <c r="AA1159" s="147"/>
      <c r="AB1159" s="147"/>
      <c r="AC1159" s="147"/>
      <c r="AD1159" s="147"/>
      <c r="AE1159" s="147"/>
      <c r="AF1159" s="147" t="s">
        <v>386</v>
      </c>
      <c r="AG1159" s="147">
        <v>0</v>
      </c>
      <c r="AH1159" s="147"/>
      <c r="AI1159" s="147"/>
      <c r="AJ1159" s="147"/>
      <c r="AK1159" s="147"/>
      <c r="AL1159" s="147"/>
      <c r="AM1159" s="147"/>
      <c r="AN1159" s="147"/>
      <c r="AO1159" s="147"/>
      <c r="AP1159" s="147"/>
      <c r="AQ1159" s="147"/>
      <c r="AR1159" s="147"/>
      <c r="AS1159" s="147"/>
      <c r="AT1159" s="147"/>
      <c r="AU1159" s="147"/>
      <c r="AV1159" s="147"/>
      <c r="AW1159" s="147"/>
      <c r="AX1159" s="147"/>
      <c r="AY1159" s="147"/>
      <c r="AZ1159" s="147"/>
      <c r="BA1159" s="147"/>
      <c r="BB1159" s="147"/>
      <c r="BC1159" s="147"/>
      <c r="BD1159" s="147"/>
      <c r="BE1159" s="147"/>
      <c r="BF1159" s="147"/>
      <c r="BG1159" s="147"/>
    </row>
    <row r="1160" spans="1:59" outlineLevel="1" x14ac:dyDescent="0.2">
      <c r="A1160" s="154"/>
      <c r="B1160" s="155"/>
      <c r="C1160" s="185" t="s">
        <v>1517</v>
      </c>
      <c r="D1160" s="158"/>
      <c r="E1160" s="159"/>
      <c r="F1160" s="156"/>
      <c r="G1160" s="156"/>
      <c r="H1160" s="156"/>
      <c r="I1160" s="156"/>
      <c r="J1160" s="156"/>
      <c r="K1160" s="156"/>
      <c r="L1160" s="156"/>
      <c r="M1160" s="156"/>
      <c r="N1160" s="156"/>
      <c r="O1160" s="156"/>
      <c r="P1160" s="156"/>
      <c r="Q1160" s="156"/>
      <c r="R1160" s="156"/>
      <c r="S1160" s="156"/>
      <c r="T1160" s="156"/>
      <c r="U1160" s="156"/>
      <c r="V1160" s="156"/>
      <c r="W1160" s="156"/>
      <c r="X1160" s="156"/>
      <c r="Y1160" s="147"/>
      <c r="Z1160" s="147"/>
      <c r="AA1160" s="147"/>
      <c r="AB1160" s="147"/>
      <c r="AC1160" s="147"/>
      <c r="AD1160" s="147"/>
      <c r="AE1160" s="147"/>
      <c r="AF1160" s="147" t="s">
        <v>386</v>
      </c>
      <c r="AG1160" s="147">
        <v>0</v>
      </c>
      <c r="AH1160" s="147"/>
      <c r="AI1160" s="147"/>
      <c r="AJ1160" s="147"/>
      <c r="AK1160" s="147"/>
      <c r="AL1160" s="147"/>
      <c r="AM1160" s="147"/>
      <c r="AN1160" s="147"/>
      <c r="AO1160" s="147"/>
      <c r="AP1160" s="147"/>
      <c r="AQ1160" s="147"/>
      <c r="AR1160" s="147"/>
      <c r="AS1160" s="147"/>
      <c r="AT1160" s="147"/>
      <c r="AU1160" s="147"/>
      <c r="AV1160" s="147"/>
      <c r="AW1160" s="147"/>
      <c r="AX1160" s="147"/>
      <c r="AY1160" s="147"/>
      <c r="AZ1160" s="147"/>
      <c r="BA1160" s="147"/>
      <c r="BB1160" s="147"/>
      <c r="BC1160" s="147"/>
      <c r="BD1160" s="147"/>
      <c r="BE1160" s="147"/>
      <c r="BF1160" s="147"/>
      <c r="BG1160" s="147"/>
    </row>
    <row r="1161" spans="1:59" outlineLevel="1" x14ac:dyDescent="0.2">
      <c r="A1161" s="154"/>
      <c r="B1161" s="155"/>
      <c r="C1161" s="185" t="s">
        <v>1518</v>
      </c>
      <c r="D1161" s="158"/>
      <c r="E1161" s="159"/>
      <c r="F1161" s="156"/>
      <c r="G1161" s="156"/>
      <c r="H1161" s="156"/>
      <c r="I1161" s="156"/>
      <c r="J1161" s="156"/>
      <c r="K1161" s="156"/>
      <c r="L1161" s="156"/>
      <c r="M1161" s="156"/>
      <c r="N1161" s="156"/>
      <c r="O1161" s="156"/>
      <c r="P1161" s="156"/>
      <c r="Q1161" s="156"/>
      <c r="R1161" s="156"/>
      <c r="S1161" s="156"/>
      <c r="T1161" s="156"/>
      <c r="U1161" s="156"/>
      <c r="V1161" s="156"/>
      <c r="W1161" s="156"/>
      <c r="X1161" s="156"/>
      <c r="Y1161" s="147"/>
      <c r="Z1161" s="147"/>
      <c r="AA1161" s="147"/>
      <c r="AB1161" s="147"/>
      <c r="AC1161" s="147"/>
      <c r="AD1161" s="147"/>
      <c r="AE1161" s="147"/>
      <c r="AF1161" s="147" t="s">
        <v>386</v>
      </c>
      <c r="AG1161" s="147">
        <v>0</v>
      </c>
      <c r="AH1161" s="147"/>
      <c r="AI1161" s="147"/>
      <c r="AJ1161" s="147"/>
      <c r="AK1161" s="147"/>
      <c r="AL1161" s="147"/>
      <c r="AM1161" s="147"/>
      <c r="AN1161" s="147"/>
      <c r="AO1161" s="147"/>
      <c r="AP1161" s="147"/>
      <c r="AQ1161" s="147"/>
      <c r="AR1161" s="147"/>
      <c r="AS1161" s="147"/>
      <c r="AT1161" s="147"/>
      <c r="AU1161" s="147"/>
      <c r="AV1161" s="147"/>
      <c r="AW1161" s="147"/>
      <c r="AX1161" s="147"/>
      <c r="AY1161" s="147"/>
      <c r="AZ1161" s="147"/>
      <c r="BA1161" s="147"/>
      <c r="BB1161" s="147"/>
      <c r="BC1161" s="147"/>
      <c r="BD1161" s="147"/>
      <c r="BE1161" s="147"/>
      <c r="BF1161" s="147"/>
      <c r="BG1161" s="147"/>
    </row>
    <row r="1162" spans="1:59" outlineLevel="1" x14ac:dyDescent="0.2">
      <c r="A1162" s="154"/>
      <c r="B1162" s="155"/>
      <c r="C1162" s="185" t="s">
        <v>1504</v>
      </c>
      <c r="D1162" s="158"/>
      <c r="E1162" s="159"/>
      <c r="F1162" s="156"/>
      <c r="G1162" s="156"/>
      <c r="H1162" s="156"/>
      <c r="I1162" s="156"/>
      <c r="J1162" s="156"/>
      <c r="K1162" s="156"/>
      <c r="L1162" s="156"/>
      <c r="M1162" s="156"/>
      <c r="N1162" s="156"/>
      <c r="O1162" s="156"/>
      <c r="P1162" s="156"/>
      <c r="Q1162" s="156"/>
      <c r="R1162" s="156"/>
      <c r="S1162" s="156"/>
      <c r="T1162" s="156"/>
      <c r="U1162" s="156"/>
      <c r="V1162" s="156"/>
      <c r="W1162" s="156"/>
      <c r="X1162" s="156"/>
      <c r="Y1162" s="147"/>
      <c r="Z1162" s="147"/>
      <c r="AA1162" s="147"/>
      <c r="AB1162" s="147"/>
      <c r="AC1162" s="147"/>
      <c r="AD1162" s="147"/>
      <c r="AE1162" s="147"/>
      <c r="AF1162" s="147" t="s">
        <v>386</v>
      </c>
      <c r="AG1162" s="147">
        <v>0</v>
      </c>
      <c r="AH1162" s="147"/>
      <c r="AI1162" s="147"/>
      <c r="AJ1162" s="147"/>
      <c r="AK1162" s="147"/>
      <c r="AL1162" s="147"/>
      <c r="AM1162" s="147"/>
      <c r="AN1162" s="147"/>
      <c r="AO1162" s="147"/>
      <c r="AP1162" s="147"/>
      <c r="AQ1162" s="147"/>
      <c r="AR1162" s="147"/>
      <c r="AS1162" s="147"/>
      <c r="AT1162" s="147"/>
      <c r="AU1162" s="147"/>
      <c r="AV1162" s="147"/>
      <c r="AW1162" s="147"/>
      <c r="AX1162" s="147"/>
      <c r="AY1162" s="147"/>
      <c r="AZ1162" s="147"/>
      <c r="BA1162" s="147"/>
      <c r="BB1162" s="147"/>
      <c r="BC1162" s="147"/>
      <c r="BD1162" s="147"/>
      <c r="BE1162" s="147"/>
      <c r="BF1162" s="147"/>
      <c r="BG1162" s="147"/>
    </row>
    <row r="1163" spans="1:59" outlineLevel="1" x14ac:dyDescent="0.2">
      <c r="A1163" s="154"/>
      <c r="B1163" s="155"/>
      <c r="C1163" s="185" t="s">
        <v>1519</v>
      </c>
      <c r="D1163" s="158"/>
      <c r="E1163" s="159">
        <v>42</v>
      </c>
      <c r="F1163" s="156"/>
      <c r="G1163" s="156"/>
      <c r="H1163" s="156"/>
      <c r="I1163" s="156"/>
      <c r="J1163" s="156"/>
      <c r="K1163" s="156"/>
      <c r="L1163" s="156"/>
      <c r="M1163" s="156"/>
      <c r="N1163" s="156"/>
      <c r="O1163" s="156"/>
      <c r="P1163" s="156"/>
      <c r="Q1163" s="156"/>
      <c r="R1163" s="156"/>
      <c r="S1163" s="156"/>
      <c r="T1163" s="156"/>
      <c r="U1163" s="156"/>
      <c r="V1163" s="156"/>
      <c r="W1163" s="156"/>
      <c r="X1163" s="156"/>
      <c r="Y1163" s="147"/>
      <c r="Z1163" s="147"/>
      <c r="AA1163" s="147"/>
      <c r="AB1163" s="147"/>
      <c r="AC1163" s="147"/>
      <c r="AD1163" s="147"/>
      <c r="AE1163" s="147"/>
      <c r="AF1163" s="147" t="s">
        <v>386</v>
      </c>
      <c r="AG1163" s="147">
        <v>0</v>
      </c>
      <c r="AH1163" s="147"/>
      <c r="AI1163" s="147"/>
      <c r="AJ1163" s="147"/>
      <c r="AK1163" s="147"/>
      <c r="AL1163" s="147"/>
      <c r="AM1163" s="147"/>
      <c r="AN1163" s="147"/>
      <c r="AO1163" s="147"/>
      <c r="AP1163" s="147"/>
      <c r="AQ1163" s="147"/>
      <c r="AR1163" s="147"/>
      <c r="AS1163" s="147"/>
      <c r="AT1163" s="147"/>
      <c r="AU1163" s="147"/>
      <c r="AV1163" s="147"/>
      <c r="AW1163" s="147"/>
      <c r="AX1163" s="147"/>
      <c r="AY1163" s="147"/>
      <c r="AZ1163" s="147"/>
      <c r="BA1163" s="147"/>
      <c r="BB1163" s="147"/>
      <c r="BC1163" s="147"/>
      <c r="BD1163" s="147"/>
      <c r="BE1163" s="147"/>
      <c r="BF1163" s="147"/>
      <c r="BG1163" s="147"/>
    </row>
    <row r="1164" spans="1:59" ht="22.5" outlineLevel="1" x14ac:dyDescent="0.2">
      <c r="A1164" s="170">
        <v>232</v>
      </c>
      <c r="B1164" s="171" t="s">
        <v>1520</v>
      </c>
      <c r="C1164" s="184" t="s">
        <v>1521</v>
      </c>
      <c r="D1164" s="172" t="s">
        <v>429</v>
      </c>
      <c r="E1164" s="173">
        <v>7</v>
      </c>
      <c r="F1164" s="174"/>
      <c r="G1164" s="175">
        <f>ROUND(E1164*F1164,2)</f>
        <v>0</v>
      </c>
      <c r="H1164" s="157">
        <v>9600</v>
      </c>
      <c r="I1164" s="156">
        <f>ROUND(E1164*H1164,2)</f>
        <v>67200</v>
      </c>
      <c r="J1164" s="157">
        <v>0</v>
      </c>
      <c r="K1164" s="156">
        <f>ROUND(E1164*J1164,2)</f>
        <v>0</v>
      </c>
      <c r="L1164" s="156">
        <v>15</v>
      </c>
      <c r="M1164" s="156">
        <f>G1164*(1+L1164/100)</f>
        <v>0</v>
      </c>
      <c r="N1164" s="156">
        <v>1.95E-2</v>
      </c>
      <c r="O1164" s="156">
        <f>ROUND(E1164*N1164,2)</f>
        <v>0.14000000000000001</v>
      </c>
      <c r="P1164" s="156">
        <v>0</v>
      </c>
      <c r="Q1164" s="156">
        <f>ROUND(E1164*P1164,2)</f>
        <v>0</v>
      </c>
      <c r="R1164" s="156"/>
      <c r="S1164" s="156" t="s">
        <v>398</v>
      </c>
      <c r="T1164" s="156" t="s">
        <v>399</v>
      </c>
      <c r="U1164" s="156">
        <v>0</v>
      </c>
      <c r="V1164" s="156">
        <f>ROUND(E1164*U1164,2)</f>
        <v>0</v>
      </c>
      <c r="W1164" s="156"/>
      <c r="X1164" s="156" t="s">
        <v>407</v>
      </c>
      <c r="Y1164" s="147"/>
      <c r="Z1164" s="147"/>
      <c r="AA1164" s="147"/>
      <c r="AB1164" s="147"/>
      <c r="AC1164" s="147"/>
      <c r="AD1164" s="147"/>
      <c r="AE1164" s="147"/>
      <c r="AF1164" s="147" t="s">
        <v>408</v>
      </c>
      <c r="AG1164" s="147"/>
      <c r="AH1164" s="147"/>
      <c r="AI1164" s="147"/>
      <c r="AJ1164" s="147"/>
      <c r="AK1164" s="147"/>
      <c r="AL1164" s="147"/>
      <c r="AM1164" s="147"/>
      <c r="AN1164" s="147"/>
      <c r="AO1164" s="147"/>
      <c r="AP1164" s="147"/>
      <c r="AQ1164" s="147"/>
      <c r="AR1164" s="147"/>
      <c r="AS1164" s="147"/>
      <c r="AT1164" s="147"/>
      <c r="AU1164" s="147"/>
      <c r="AV1164" s="147"/>
      <c r="AW1164" s="147"/>
      <c r="AX1164" s="147"/>
      <c r="AY1164" s="147"/>
      <c r="AZ1164" s="147"/>
      <c r="BA1164" s="147"/>
      <c r="BB1164" s="147"/>
      <c r="BC1164" s="147"/>
      <c r="BD1164" s="147"/>
      <c r="BE1164" s="147"/>
      <c r="BF1164" s="147"/>
      <c r="BG1164" s="147"/>
    </row>
    <row r="1165" spans="1:59" ht="22.5" outlineLevel="1" x14ac:dyDescent="0.2">
      <c r="A1165" s="154"/>
      <c r="B1165" s="155"/>
      <c r="C1165" s="185" t="s">
        <v>1477</v>
      </c>
      <c r="D1165" s="158"/>
      <c r="E1165" s="159"/>
      <c r="F1165" s="156"/>
      <c r="G1165" s="156"/>
      <c r="H1165" s="156"/>
      <c r="I1165" s="156"/>
      <c r="J1165" s="156"/>
      <c r="K1165" s="156"/>
      <c r="L1165" s="156"/>
      <c r="M1165" s="156"/>
      <c r="N1165" s="156"/>
      <c r="O1165" s="156"/>
      <c r="P1165" s="156"/>
      <c r="Q1165" s="156"/>
      <c r="R1165" s="156"/>
      <c r="S1165" s="156"/>
      <c r="T1165" s="156"/>
      <c r="U1165" s="156"/>
      <c r="V1165" s="156"/>
      <c r="W1165" s="156"/>
      <c r="X1165" s="156"/>
      <c r="Y1165" s="147"/>
      <c r="Z1165" s="147"/>
      <c r="AA1165" s="147"/>
      <c r="AB1165" s="147"/>
      <c r="AC1165" s="147"/>
      <c r="AD1165" s="147"/>
      <c r="AE1165" s="147"/>
      <c r="AF1165" s="147" t="s">
        <v>386</v>
      </c>
      <c r="AG1165" s="147">
        <v>0</v>
      </c>
      <c r="AH1165" s="147"/>
      <c r="AI1165" s="147"/>
      <c r="AJ1165" s="147"/>
      <c r="AK1165" s="147"/>
      <c r="AL1165" s="147"/>
      <c r="AM1165" s="147"/>
      <c r="AN1165" s="147"/>
      <c r="AO1165" s="147"/>
      <c r="AP1165" s="147"/>
      <c r="AQ1165" s="147"/>
      <c r="AR1165" s="147"/>
      <c r="AS1165" s="147"/>
      <c r="AT1165" s="147"/>
      <c r="AU1165" s="147"/>
      <c r="AV1165" s="147"/>
      <c r="AW1165" s="147"/>
      <c r="AX1165" s="147"/>
      <c r="AY1165" s="147"/>
      <c r="AZ1165" s="147"/>
      <c r="BA1165" s="147"/>
      <c r="BB1165" s="147"/>
      <c r="BC1165" s="147"/>
      <c r="BD1165" s="147"/>
      <c r="BE1165" s="147"/>
      <c r="BF1165" s="147"/>
      <c r="BG1165" s="147"/>
    </row>
    <row r="1166" spans="1:59" outlineLevel="1" x14ac:dyDescent="0.2">
      <c r="A1166" s="154"/>
      <c r="B1166" s="155"/>
      <c r="C1166" s="185" t="s">
        <v>1522</v>
      </c>
      <c r="D1166" s="158"/>
      <c r="E1166" s="159"/>
      <c r="F1166" s="156"/>
      <c r="G1166" s="156"/>
      <c r="H1166" s="156"/>
      <c r="I1166" s="156"/>
      <c r="J1166" s="156"/>
      <c r="K1166" s="156"/>
      <c r="L1166" s="156"/>
      <c r="M1166" s="156"/>
      <c r="N1166" s="156"/>
      <c r="O1166" s="156"/>
      <c r="P1166" s="156"/>
      <c r="Q1166" s="156"/>
      <c r="R1166" s="156"/>
      <c r="S1166" s="156"/>
      <c r="T1166" s="156"/>
      <c r="U1166" s="156"/>
      <c r="V1166" s="156"/>
      <c r="W1166" s="156"/>
      <c r="X1166" s="156"/>
      <c r="Y1166" s="147"/>
      <c r="Z1166" s="147"/>
      <c r="AA1166" s="147"/>
      <c r="AB1166" s="147"/>
      <c r="AC1166" s="147"/>
      <c r="AD1166" s="147"/>
      <c r="AE1166" s="147"/>
      <c r="AF1166" s="147" t="s">
        <v>386</v>
      </c>
      <c r="AG1166" s="147">
        <v>0</v>
      </c>
      <c r="AH1166" s="147"/>
      <c r="AI1166" s="147"/>
      <c r="AJ1166" s="147"/>
      <c r="AK1166" s="147"/>
      <c r="AL1166" s="147"/>
      <c r="AM1166" s="147"/>
      <c r="AN1166" s="147"/>
      <c r="AO1166" s="147"/>
      <c r="AP1166" s="147"/>
      <c r="AQ1166" s="147"/>
      <c r="AR1166" s="147"/>
      <c r="AS1166" s="147"/>
      <c r="AT1166" s="147"/>
      <c r="AU1166" s="147"/>
      <c r="AV1166" s="147"/>
      <c r="AW1166" s="147"/>
      <c r="AX1166" s="147"/>
      <c r="AY1166" s="147"/>
      <c r="AZ1166" s="147"/>
      <c r="BA1166" s="147"/>
      <c r="BB1166" s="147"/>
      <c r="BC1166" s="147"/>
      <c r="BD1166" s="147"/>
      <c r="BE1166" s="147"/>
      <c r="BF1166" s="147"/>
      <c r="BG1166" s="147"/>
    </row>
    <row r="1167" spans="1:59" outlineLevel="1" x14ac:dyDescent="0.2">
      <c r="A1167" s="154"/>
      <c r="B1167" s="155"/>
      <c r="C1167" s="185" t="s">
        <v>1480</v>
      </c>
      <c r="D1167" s="158"/>
      <c r="E1167" s="159"/>
      <c r="F1167" s="156"/>
      <c r="G1167" s="156"/>
      <c r="H1167" s="156"/>
      <c r="I1167" s="156"/>
      <c r="J1167" s="156"/>
      <c r="K1167" s="156"/>
      <c r="L1167" s="156"/>
      <c r="M1167" s="156"/>
      <c r="N1167" s="156"/>
      <c r="O1167" s="156"/>
      <c r="P1167" s="156"/>
      <c r="Q1167" s="156"/>
      <c r="R1167" s="156"/>
      <c r="S1167" s="156"/>
      <c r="T1167" s="156"/>
      <c r="U1167" s="156"/>
      <c r="V1167" s="156"/>
      <c r="W1167" s="156"/>
      <c r="X1167" s="156"/>
      <c r="Y1167" s="147"/>
      <c r="Z1167" s="147"/>
      <c r="AA1167" s="147"/>
      <c r="AB1167" s="147"/>
      <c r="AC1167" s="147"/>
      <c r="AD1167" s="147"/>
      <c r="AE1167" s="147"/>
      <c r="AF1167" s="147" t="s">
        <v>386</v>
      </c>
      <c r="AG1167" s="147">
        <v>0</v>
      </c>
      <c r="AH1167" s="147"/>
      <c r="AI1167" s="147"/>
      <c r="AJ1167" s="147"/>
      <c r="AK1167" s="147"/>
      <c r="AL1167" s="147"/>
      <c r="AM1167" s="147"/>
      <c r="AN1167" s="147"/>
      <c r="AO1167" s="147"/>
      <c r="AP1167" s="147"/>
      <c r="AQ1167" s="147"/>
      <c r="AR1167" s="147"/>
      <c r="AS1167" s="147"/>
      <c r="AT1167" s="147"/>
      <c r="AU1167" s="147"/>
      <c r="AV1167" s="147"/>
      <c r="AW1167" s="147"/>
      <c r="AX1167" s="147"/>
      <c r="AY1167" s="147"/>
      <c r="AZ1167" s="147"/>
      <c r="BA1167" s="147"/>
      <c r="BB1167" s="147"/>
      <c r="BC1167" s="147"/>
      <c r="BD1167" s="147"/>
      <c r="BE1167" s="147"/>
      <c r="BF1167" s="147"/>
      <c r="BG1167" s="147"/>
    </row>
    <row r="1168" spans="1:59" outlineLevel="1" x14ac:dyDescent="0.2">
      <c r="A1168" s="154"/>
      <c r="B1168" s="155"/>
      <c r="C1168" s="185" t="s">
        <v>1523</v>
      </c>
      <c r="D1168" s="158"/>
      <c r="E1168" s="159"/>
      <c r="F1168" s="156"/>
      <c r="G1168" s="156"/>
      <c r="H1168" s="156"/>
      <c r="I1168" s="156"/>
      <c r="J1168" s="156"/>
      <c r="K1168" s="156"/>
      <c r="L1168" s="156"/>
      <c r="M1168" s="156"/>
      <c r="N1168" s="156"/>
      <c r="O1168" s="156"/>
      <c r="P1168" s="156"/>
      <c r="Q1168" s="156"/>
      <c r="R1168" s="156"/>
      <c r="S1168" s="156"/>
      <c r="T1168" s="156"/>
      <c r="U1168" s="156"/>
      <c r="V1168" s="156"/>
      <c r="W1168" s="156"/>
      <c r="X1168" s="156"/>
      <c r="Y1168" s="147"/>
      <c r="Z1168" s="147"/>
      <c r="AA1168" s="147"/>
      <c r="AB1168" s="147"/>
      <c r="AC1168" s="147"/>
      <c r="AD1168" s="147"/>
      <c r="AE1168" s="147"/>
      <c r="AF1168" s="147" t="s">
        <v>386</v>
      </c>
      <c r="AG1168" s="147">
        <v>0</v>
      </c>
      <c r="AH1168" s="147"/>
      <c r="AI1168" s="147"/>
      <c r="AJ1168" s="147"/>
      <c r="AK1168" s="147"/>
      <c r="AL1168" s="147"/>
      <c r="AM1168" s="147"/>
      <c r="AN1168" s="147"/>
      <c r="AO1168" s="147"/>
      <c r="AP1168" s="147"/>
      <c r="AQ1168" s="147"/>
      <c r="AR1168" s="147"/>
      <c r="AS1168" s="147"/>
      <c r="AT1168" s="147"/>
      <c r="AU1168" s="147"/>
      <c r="AV1168" s="147"/>
      <c r="AW1168" s="147"/>
      <c r="AX1168" s="147"/>
      <c r="AY1168" s="147"/>
      <c r="AZ1168" s="147"/>
      <c r="BA1168" s="147"/>
      <c r="BB1168" s="147"/>
      <c r="BC1168" s="147"/>
      <c r="BD1168" s="147"/>
      <c r="BE1168" s="147"/>
      <c r="BF1168" s="147"/>
      <c r="BG1168" s="147"/>
    </row>
    <row r="1169" spans="1:59" outlineLevel="1" x14ac:dyDescent="0.2">
      <c r="A1169" s="154"/>
      <c r="B1169" s="155"/>
      <c r="C1169" s="185" t="s">
        <v>1454</v>
      </c>
      <c r="D1169" s="158"/>
      <c r="E1169" s="159"/>
      <c r="F1169" s="156"/>
      <c r="G1169" s="156"/>
      <c r="H1169" s="156"/>
      <c r="I1169" s="156"/>
      <c r="J1169" s="156"/>
      <c r="K1169" s="156"/>
      <c r="L1169" s="156"/>
      <c r="M1169" s="156"/>
      <c r="N1169" s="156"/>
      <c r="O1169" s="156"/>
      <c r="P1169" s="156"/>
      <c r="Q1169" s="156"/>
      <c r="R1169" s="156"/>
      <c r="S1169" s="156"/>
      <c r="T1169" s="156"/>
      <c r="U1169" s="156"/>
      <c r="V1169" s="156"/>
      <c r="W1169" s="156"/>
      <c r="X1169" s="156"/>
      <c r="Y1169" s="147"/>
      <c r="Z1169" s="147"/>
      <c r="AA1169" s="147"/>
      <c r="AB1169" s="147"/>
      <c r="AC1169" s="147"/>
      <c r="AD1169" s="147"/>
      <c r="AE1169" s="147"/>
      <c r="AF1169" s="147" t="s">
        <v>386</v>
      </c>
      <c r="AG1169" s="147">
        <v>0</v>
      </c>
      <c r="AH1169" s="147"/>
      <c r="AI1169" s="147"/>
      <c r="AJ1169" s="147"/>
      <c r="AK1169" s="147"/>
      <c r="AL1169" s="147"/>
      <c r="AM1169" s="147"/>
      <c r="AN1169" s="147"/>
      <c r="AO1169" s="147"/>
      <c r="AP1169" s="147"/>
      <c r="AQ1169" s="147"/>
      <c r="AR1169" s="147"/>
      <c r="AS1169" s="147"/>
      <c r="AT1169" s="147"/>
      <c r="AU1169" s="147"/>
      <c r="AV1169" s="147"/>
      <c r="AW1169" s="147"/>
      <c r="AX1169" s="147"/>
      <c r="AY1169" s="147"/>
      <c r="AZ1169" s="147"/>
      <c r="BA1169" s="147"/>
      <c r="BB1169" s="147"/>
      <c r="BC1169" s="147"/>
      <c r="BD1169" s="147"/>
      <c r="BE1169" s="147"/>
      <c r="BF1169" s="147"/>
      <c r="BG1169" s="147"/>
    </row>
    <row r="1170" spans="1:59" outlineLevel="1" x14ac:dyDescent="0.2">
      <c r="A1170" s="154"/>
      <c r="B1170" s="155"/>
      <c r="C1170" s="185" t="s">
        <v>1524</v>
      </c>
      <c r="D1170" s="158"/>
      <c r="E1170" s="159"/>
      <c r="F1170" s="156"/>
      <c r="G1170" s="156"/>
      <c r="H1170" s="156"/>
      <c r="I1170" s="156"/>
      <c r="J1170" s="156"/>
      <c r="K1170" s="156"/>
      <c r="L1170" s="156"/>
      <c r="M1170" s="156"/>
      <c r="N1170" s="156"/>
      <c r="O1170" s="156"/>
      <c r="P1170" s="156"/>
      <c r="Q1170" s="156"/>
      <c r="R1170" s="156"/>
      <c r="S1170" s="156"/>
      <c r="T1170" s="156"/>
      <c r="U1170" s="156"/>
      <c r="V1170" s="156"/>
      <c r="W1170" s="156"/>
      <c r="X1170" s="156"/>
      <c r="Y1170" s="147"/>
      <c r="Z1170" s="147"/>
      <c r="AA1170" s="147"/>
      <c r="AB1170" s="147"/>
      <c r="AC1170" s="147"/>
      <c r="AD1170" s="147"/>
      <c r="AE1170" s="147"/>
      <c r="AF1170" s="147" t="s">
        <v>386</v>
      </c>
      <c r="AG1170" s="147">
        <v>0</v>
      </c>
      <c r="AH1170" s="147"/>
      <c r="AI1170" s="147"/>
      <c r="AJ1170" s="147"/>
      <c r="AK1170" s="147"/>
      <c r="AL1170" s="147"/>
      <c r="AM1170" s="147"/>
      <c r="AN1170" s="147"/>
      <c r="AO1170" s="147"/>
      <c r="AP1170" s="147"/>
      <c r="AQ1170" s="147"/>
      <c r="AR1170" s="147"/>
      <c r="AS1170" s="147"/>
      <c r="AT1170" s="147"/>
      <c r="AU1170" s="147"/>
      <c r="AV1170" s="147"/>
      <c r="AW1170" s="147"/>
      <c r="AX1170" s="147"/>
      <c r="AY1170" s="147"/>
      <c r="AZ1170" s="147"/>
      <c r="BA1170" s="147"/>
      <c r="BB1170" s="147"/>
      <c r="BC1170" s="147"/>
      <c r="BD1170" s="147"/>
      <c r="BE1170" s="147"/>
      <c r="BF1170" s="147"/>
      <c r="BG1170" s="147"/>
    </row>
    <row r="1171" spans="1:59" outlineLevel="1" x14ac:dyDescent="0.2">
      <c r="A1171" s="154"/>
      <c r="B1171" s="155"/>
      <c r="C1171" s="185" t="s">
        <v>1454</v>
      </c>
      <c r="D1171" s="158"/>
      <c r="E1171" s="159"/>
      <c r="F1171" s="156"/>
      <c r="G1171" s="156"/>
      <c r="H1171" s="156"/>
      <c r="I1171" s="156"/>
      <c r="J1171" s="156"/>
      <c r="K1171" s="156"/>
      <c r="L1171" s="156"/>
      <c r="M1171" s="156"/>
      <c r="N1171" s="156"/>
      <c r="O1171" s="156"/>
      <c r="P1171" s="156"/>
      <c r="Q1171" s="156"/>
      <c r="R1171" s="156"/>
      <c r="S1171" s="156"/>
      <c r="T1171" s="156"/>
      <c r="U1171" s="156"/>
      <c r="V1171" s="156"/>
      <c r="W1171" s="156"/>
      <c r="X1171" s="156"/>
      <c r="Y1171" s="147"/>
      <c r="Z1171" s="147"/>
      <c r="AA1171" s="147"/>
      <c r="AB1171" s="147"/>
      <c r="AC1171" s="147"/>
      <c r="AD1171" s="147"/>
      <c r="AE1171" s="147"/>
      <c r="AF1171" s="147" t="s">
        <v>386</v>
      </c>
      <c r="AG1171" s="147">
        <v>0</v>
      </c>
      <c r="AH1171" s="147"/>
      <c r="AI1171" s="147"/>
      <c r="AJ1171" s="147"/>
      <c r="AK1171" s="147"/>
      <c r="AL1171" s="147"/>
      <c r="AM1171" s="147"/>
      <c r="AN1171" s="147"/>
      <c r="AO1171" s="147"/>
      <c r="AP1171" s="147"/>
      <c r="AQ1171" s="147"/>
      <c r="AR1171" s="147"/>
      <c r="AS1171" s="147"/>
      <c r="AT1171" s="147"/>
      <c r="AU1171" s="147"/>
      <c r="AV1171" s="147"/>
      <c r="AW1171" s="147"/>
      <c r="AX1171" s="147"/>
      <c r="AY1171" s="147"/>
      <c r="AZ1171" s="147"/>
      <c r="BA1171" s="147"/>
      <c r="BB1171" s="147"/>
      <c r="BC1171" s="147"/>
      <c r="BD1171" s="147"/>
      <c r="BE1171" s="147"/>
      <c r="BF1171" s="147"/>
      <c r="BG1171" s="147"/>
    </row>
    <row r="1172" spans="1:59" outlineLevel="1" x14ac:dyDescent="0.2">
      <c r="A1172" s="154"/>
      <c r="B1172" s="155"/>
      <c r="C1172" s="185" t="s">
        <v>1525</v>
      </c>
      <c r="D1172" s="158"/>
      <c r="E1172" s="159"/>
      <c r="F1172" s="156"/>
      <c r="G1172" s="156"/>
      <c r="H1172" s="156"/>
      <c r="I1172" s="156"/>
      <c r="J1172" s="156"/>
      <c r="K1172" s="156"/>
      <c r="L1172" s="156"/>
      <c r="M1172" s="156"/>
      <c r="N1172" s="156"/>
      <c r="O1172" s="156"/>
      <c r="P1172" s="156"/>
      <c r="Q1172" s="156"/>
      <c r="R1172" s="156"/>
      <c r="S1172" s="156"/>
      <c r="T1172" s="156"/>
      <c r="U1172" s="156"/>
      <c r="V1172" s="156"/>
      <c r="W1172" s="156"/>
      <c r="X1172" s="156"/>
      <c r="Y1172" s="147"/>
      <c r="Z1172" s="147"/>
      <c r="AA1172" s="147"/>
      <c r="AB1172" s="147"/>
      <c r="AC1172" s="147"/>
      <c r="AD1172" s="147"/>
      <c r="AE1172" s="147"/>
      <c r="AF1172" s="147" t="s">
        <v>386</v>
      </c>
      <c r="AG1172" s="147">
        <v>0</v>
      </c>
      <c r="AH1172" s="147"/>
      <c r="AI1172" s="147"/>
      <c r="AJ1172" s="147"/>
      <c r="AK1172" s="147"/>
      <c r="AL1172" s="147"/>
      <c r="AM1172" s="147"/>
      <c r="AN1172" s="147"/>
      <c r="AO1172" s="147"/>
      <c r="AP1172" s="147"/>
      <c r="AQ1172" s="147"/>
      <c r="AR1172" s="147"/>
      <c r="AS1172" s="147"/>
      <c r="AT1172" s="147"/>
      <c r="AU1172" s="147"/>
      <c r="AV1172" s="147"/>
      <c r="AW1172" s="147"/>
      <c r="AX1172" s="147"/>
      <c r="AY1172" s="147"/>
      <c r="AZ1172" s="147"/>
      <c r="BA1172" s="147"/>
      <c r="BB1172" s="147"/>
      <c r="BC1172" s="147"/>
      <c r="BD1172" s="147"/>
      <c r="BE1172" s="147"/>
      <c r="BF1172" s="147"/>
      <c r="BG1172" s="147"/>
    </row>
    <row r="1173" spans="1:59" outlineLevel="1" x14ac:dyDescent="0.2">
      <c r="A1173" s="154"/>
      <c r="B1173" s="155"/>
      <c r="C1173" s="185" t="s">
        <v>1454</v>
      </c>
      <c r="D1173" s="158"/>
      <c r="E1173" s="159"/>
      <c r="F1173" s="156"/>
      <c r="G1173" s="156"/>
      <c r="H1173" s="156"/>
      <c r="I1173" s="156"/>
      <c r="J1173" s="156"/>
      <c r="K1173" s="156"/>
      <c r="L1173" s="156"/>
      <c r="M1173" s="156"/>
      <c r="N1173" s="156"/>
      <c r="O1173" s="156"/>
      <c r="P1173" s="156"/>
      <c r="Q1173" s="156"/>
      <c r="R1173" s="156"/>
      <c r="S1173" s="156"/>
      <c r="T1173" s="156"/>
      <c r="U1173" s="156"/>
      <c r="V1173" s="156"/>
      <c r="W1173" s="156"/>
      <c r="X1173" s="156"/>
      <c r="Y1173" s="147"/>
      <c r="Z1173" s="147"/>
      <c r="AA1173" s="147"/>
      <c r="AB1173" s="147"/>
      <c r="AC1173" s="147"/>
      <c r="AD1173" s="147"/>
      <c r="AE1173" s="147"/>
      <c r="AF1173" s="147" t="s">
        <v>386</v>
      </c>
      <c r="AG1173" s="147">
        <v>0</v>
      </c>
      <c r="AH1173" s="147"/>
      <c r="AI1173" s="147"/>
      <c r="AJ1173" s="147"/>
      <c r="AK1173" s="147"/>
      <c r="AL1173" s="147"/>
      <c r="AM1173" s="147"/>
      <c r="AN1173" s="147"/>
      <c r="AO1173" s="147"/>
      <c r="AP1173" s="147"/>
      <c r="AQ1173" s="147"/>
      <c r="AR1173" s="147"/>
      <c r="AS1173" s="147"/>
      <c r="AT1173" s="147"/>
      <c r="AU1173" s="147"/>
      <c r="AV1173" s="147"/>
      <c r="AW1173" s="147"/>
      <c r="AX1173" s="147"/>
      <c r="AY1173" s="147"/>
      <c r="AZ1173" s="147"/>
      <c r="BA1173" s="147"/>
      <c r="BB1173" s="147"/>
      <c r="BC1173" s="147"/>
      <c r="BD1173" s="147"/>
      <c r="BE1173" s="147"/>
      <c r="BF1173" s="147"/>
      <c r="BG1173" s="147"/>
    </row>
    <row r="1174" spans="1:59" outlineLevel="1" x14ac:dyDescent="0.2">
      <c r="A1174" s="154"/>
      <c r="B1174" s="155"/>
      <c r="C1174" s="185" t="s">
        <v>1526</v>
      </c>
      <c r="D1174" s="158"/>
      <c r="E1174" s="159"/>
      <c r="F1174" s="156"/>
      <c r="G1174" s="156"/>
      <c r="H1174" s="156"/>
      <c r="I1174" s="156"/>
      <c r="J1174" s="156"/>
      <c r="K1174" s="156"/>
      <c r="L1174" s="156"/>
      <c r="M1174" s="156"/>
      <c r="N1174" s="156"/>
      <c r="O1174" s="156"/>
      <c r="P1174" s="156"/>
      <c r="Q1174" s="156"/>
      <c r="R1174" s="156"/>
      <c r="S1174" s="156"/>
      <c r="T1174" s="156"/>
      <c r="U1174" s="156"/>
      <c r="V1174" s="156"/>
      <c r="W1174" s="156"/>
      <c r="X1174" s="156"/>
      <c r="Y1174" s="147"/>
      <c r="Z1174" s="147"/>
      <c r="AA1174" s="147"/>
      <c r="AB1174" s="147"/>
      <c r="AC1174" s="147"/>
      <c r="AD1174" s="147"/>
      <c r="AE1174" s="147"/>
      <c r="AF1174" s="147" t="s">
        <v>386</v>
      </c>
      <c r="AG1174" s="147">
        <v>0</v>
      </c>
      <c r="AH1174" s="147"/>
      <c r="AI1174" s="147"/>
      <c r="AJ1174" s="147"/>
      <c r="AK1174" s="147"/>
      <c r="AL1174" s="147"/>
      <c r="AM1174" s="147"/>
      <c r="AN1174" s="147"/>
      <c r="AO1174" s="147"/>
      <c r="AP1174" s="147"/>
      <c r="AQ1174" s="147"/>
      <c r="AR1174" s="147"/>
      <c r="AS1174" s="147"/>
      <c r="AT1174" s="147"/>
      <c r="AU1174" s="147"/>
      <c r="AV1174" s="147"/>
      <c r="AW1174" s="147"/>
      <c r="AX1174" s="147"/>
      <c r="AY1174" s="147"/>
      <c r="AZ1174" s="147"/>
      <c r="BA1174" s="147"/>
      <c r="BB1174" s="147"/>
      <c r="BC1174" s="147"/>
      <c r="BD1174" s="147"/>
      <c r="BE1174" s="147"/>
      <c r="BF1174" s="147"/>
      <c r="BG1174" s="147"/>
    </row>
    <row r="1175" spans="1:59" outlineLevel="1" x14ac:dyDescent="0.2">
      <c r="A1175" s="154"/>
      <c r="B1175" s="155"/>
      <c r="C1175" s="185" t="s">
        <v>1454</v>
      </c>
      <c r="D1175" s="158"/>
      <c r="E1175" s="159"/>
      <c r="F1175" s="156"/>
      <c r="G1175" s="156"/>
      <c r="H1175" s="156"/>
      <c r="I1175" s="156"/>
      <c r="J1175" s="156"/>
      <c r="K1175" s="156"/>
      <c r="L1175" s="156"/>
      <c r="M1175" s="156"/>
      <c r="N1175" s="156"/>
      <c r="O1175" s="156"/>
      <c r="P1175" s="156"/>
      <c r="Q1175" s="156"/>
      <c r="R1175" s="156"/>
      <c r="S1175" s="156"/>
      <c r="T1175" s="156"/>
      <c r="U1175" s="156"/>
      <c r="V1175" s="156"/>
      <c r="W1175" s="156"/>
      <c r="X1175" s="156"/>
      <c r="Y1175" s="147"/>
      <c r="Z1175" s="147"/>
      <c r="AA1175" s="147"/>
      <c r="AB1175" s="147"/>
      <c r="AC1175" s="147"/>
      <c r="AD1175" s="147"/>
      <c r="AE1175" s="147"/>
      <c r="AF1175" s="147" t="s">
        <v>386</v>
      </c>
      <c r="AG1175" s="147">
        <v>0</v>
      </c>
      <c r="AH1175" s="147"/>
      <c r="AI1175" s="147"/>
      <c r="AJ1175" s="147"/>
      <c r="AK1175" s="147"/>
      <c r="AL1175" s="147"/>
      <c r="AM1175" s="147"/>
      <c r="AN1175" s="147"/>
      <c r="AO1175" s="147"/>
      <c r="AP1175" s="147"/>
      <c r="AQ1175" s="147"/>
      <c r="AR1175" s="147"/>
      <c r="AS1175" s="147"/>
      <c r="AT1175" s="147"/>
      <c r="AU1175" s="147"/>
      <c r="AV1175" s="147"/>
      <c r="AW1175" s="147"/>
      <c r="AX1175" s="147"/>
      <c r="AY1175" s="147"/>
      <c r="AZ1175" s="147"/>
      <c r="BA1175" s="147"/>
      <c r="BB1175" s="147"/>
      <c r="BC1175" s="147"/>
      <c r="BD1175" s="147"/>
      <c r="BE1175" s="147"/>
      <c r="BF1175" s="147"/>
      <c r="BG1175" s="147"/>
    </row>
    <row r="1176" spans="1:59" outlineLevel="1" x14ac:dyDescent="0.2">
      <c r="A1176" s="154"/>
      <c r="B1176" s="155"/>
      <c r="C1176" s="185" t="s">
        <v>1527</v>
      </c>
      <c r="D1176" s="158"/>
      <c r="E1176" s="159"/>
      <c r="F1176" s="156"/>
      <c r="G1176" s="156"/>
      <c r="H1176" s="156"/>
      <c r="I1176" s="156"/>
      <c r="J1176" s="156"/>
      <c r="K1176" s="156"/>
      <c r="L1176" s="156"/>
      <c r="M1176" s="156"/>
      <c r="N1176" s="156"/>
      <c r="O1176" s="156"/>
      <c r="P1176" s="156"/>
      <c r="Q1176" s="156"/>
      <c r="R1176" s="156"/>
      <c r="S1176" s="156"/>
      <c r="T1176" s="156"/>
      <c r="U1176" s="156"/>
      <c r="V1176" s="156"/>
      <c r="W1176" s="156"/>
      <c r="X1176" s="156"/>
      <c r="Y1176" s="147"/>
      <c r="Z1176" s="147"/>
      <c r="AA1176" s="147"/>
      <c r="AB1176" s="147"/>
      <c r="AC1176" s="147"/>
      <c r="AD1176" s="147"/>
      <c r="AE1176" s="147"/>
      <c r="AF1176" s="147" t="s">
        <v>386</v>
      </c>
      <c r="AG1176" s="147">
        <v>0</v>
      </c>
      <c r="AH1176" s="147"/>
      <c r="AI1176" s="147"/>
      <c r="AJ1176" s="147"/>
      <c r="AK1176" s="147"/>
      <c r="AL1176" s="147"/>
      <c r="AM1176" s="147"/>
      <c r="AN1176" s="147"/>
      <c r="AO1176" s="147"/>
      <c r="AP1176" s="147"/>
      <c r="AQ1176" s="147"/>
      <c r="AR1176" s="147"/>
      <c r="AS1176" s="147"/>
      <c r="AT1176" s="147"/>
      <c r="AU1176" s="147"/>
      <c r="AV1176" s="147"/>
      <c r="AW1176" s="147"/>
      <c r="AX1176" s="147"/>
      <c r="AY1176" s="147"/>
      <c r="AZ1176" s="147"/>
      <c r="BA1176" s="147"/>
      <c r="BB1176" s="147"/>
      <c r="BC1176" s="147"/>
      <c r="BD1176" s="147"/>
      <c r="BE1176" s="147"/>
      <c r="BF1176" s="147"/>
      <c r="BG1176" s="147"/>
    </row>
    <row r="1177" spans="1:59" outlineLevel="1" x14ac:dyDescent="0.2">
      <c r="A1177" s="154"/>
      <c r="B1177" s="155"/>
      <c r="C1177" s="185" t="s">
        <v>1454</v>
      </c>
      <c r="D1177" s="158"/>
      <c r="E1177" s="159"/>
      <c r="F1177" s="156"/>
      <c r="G1177" s="156"/>
      <c r="H1177" s="156"/>
      <c r="I1177" s="156"/>
      <c r="J1177" s="156"/>
      <c r="K1177" s="156"/>
      <c r="L1177" s="156"/>
      <c r="M1177" s="156"/>
      <c r="N1177" s="156"/>
      <c r="O1177" s="156"/>
      <c r="P1177" s="156"/>
      <c r="Q1177" s="156"/>
      <c r="R1177" s="156"/>
      <c r="S1177" s="156"/>
      <c r="T1177" s="156"/>
      <c r="U1177" s="156"/>
      <c r="V1177" s="156"/>
      <c r="W1177" s="156"/>
      <c r="X1177" s="156"/>
      <c r="Y1177" s="147"/>
      <c r="Z1177" s="147"/>
      <c r="AA1177" s="147"/>
      <c r="AB1177" s="147"/>
      <c r="AC1177" s="147"/>
      <c r="AD1177" s="147"/>
      <c r="AE1177" s="147"/>
      <c r="AF1177" s="147" t="s">
        <v>386</v>
      </c>
      <c r="AG1177" s="147">
        <v>0</v>
      </c>
      <c r="AH1177" s="147"/>
      <c r="AI1177" s="147"/>
      <c r="AJ1177" s="147"/>
      <c r="AK1177" s="147"/>
      <c r="AL1177" s="147"/>
      <c r="AM1177" s="147"/>
      <c r="AN1177" s="147"/>
      <c r="AO1177" s="147"/>
      <c r="AP1177" s="147"/>
      <c r="AQ1177" s="147"/>
      <c r="AR1177" s="147"/>
      <c r="AS1177" s="147"/>
      <c r="AT1177" s="147"/>
      <c r="AU1177" s="147"/>
      <c r="AV1177" s="147"/>
      <c r="AW1177" s="147"/>
      <c r="AX1177" s="147"/>
      <c r="AY1177" s="147"/>
      <c r="AZ1177" s="147"/>
      <c r="BA1177" s="147"/>
      <c r="BB1177" s="147"/>
      <c r="BC1177" s="147"/>
      <c r="BD1177" s="147"/>
      <c r="BE1177" s="147"/>
      <c r="BF1177" s="147"/>
      <c r="BG1177" s="147"/>
    </row>
    <row r="1178" spans="1:59" outlineLevel="1" x14ac:dyDescent="0.2">
      <c r="A1178" s="154"/>
      <c r="B1178" s="155"/>
      <c r="C1178" s="185" t="s">
        <v>1439</v>
      </c>
      <c r="D1178" s="158"/>
      <c r="E1178" s="159">
        <v>7</v>
      </c>
      <c r="F1178" s="156"/>
      <c r="G1178" s="156"/>
      <c r="H1178" s="156"/>
      <c r="I1178" s="156"/>
      <c r="J1178" s="156"/>
      <c r="K1178" s="156"/>
      <c r="L1178" s="156"/>
      <c r="M1178" s="156"/>
      <c r="N1178" s="156"/>
      <c r="O1178" s="156"/>
      <c r="P1178" s="156"/>
      <c r="Q1178" s="156"/>
      <c r="R1178" s="156"/>
      <c r="S1178" s="156"/>
      <c r="T1178" s="156"/>
      <c r="U1178" s="156"/>
      <c r="V1178" s="156"/>
      <c r="W1178" s="156"/>
      <c r="X1178" s="156"/>
      <c r="Y1178" s="147"/>
      <c r="Z1178" s="147"/>
      <c r="AA1178" s="147"/>
      <c r="AB1178" s="147"/>
      <c r="AC1178" s="147"/>
      <c r="AD1178" s="147"/>
      <c r="AE1178" s="147"/>
      <c r="AF1178" s="147" t="s">
        <v>386</v>
      </c>
      <c r="AG1178" s="147">
        <v>0</v>
      </c>
      <c r="AH1178" s="147"/>
      <c r="AI1178" s="147"/>
      <c r="AJ1178" s="147"/>
      <c r="AK1178" s="147"/>
      <c r="AL1178" s="147"/>
      <c r="AM1178" s="147"/>
      <c r="AN1178" s="147"/>
      <c r="AO1178" s="147"/>
      <c r="AP1178" s="147"/>
      <c r="AQ1178" s="147"/>
      <c r="AR1178" s="147"/>
      <c r="AS1178" s="147"/>
      <c r="AT1178" s="147"/>
      <c r="AU1178" s="147"/>
      <c r="AV1178" s="147"/>
      <c r="AW1178" s="147"/>
      <c r="AX1178" s="147"/>
      <c r="AY1178" s="147"/>
      <c r="AZ1178" s="147"/>
      <c r="BA1178" s="147"/>
      <c r="BB1178" s="147"/>
      <c r="BC1178" s="147"/>
      <c r="BD1178" s="147"/>
      <c r="BE1178" s="147"/>
      <c r="BF1178" s="147"/>
      <c r="BG1178" s="147"/>
    </row>
    <row r="1179" spans="1:59" ht="22.5" outlineLevel="1" x14ac:dyDescent="0.2">
      <c r="A1179" s="170">
        <v>233</v>
      </c>
      <c r="B1179" s="171" t="s">
        <v>1528</v>
      </c>
      <c r="C1179" s="184" t="s">
        <v>1529</v>
      </c>
      <c r="D1179" s="172" t="s">
        <v>429</v>
      </c>
      <c r="E1179" s="173">
        <v>1</v>
      </c>
      <c r="F1179" s="174"/>
      <c r="G1179" s="175">
        <f>ROUND(E1179*F1179,2)</f>
        <v>0</v>
      </c>
      <c r="H1179" s="157">
        <v>10120</v>
      </c>
      <c r="I1179" s="156">
        <f>ROUND(E1179*H1179,2)</f>
        <v>10120</v>
      </c>
      <c r="J1179" s="157">
        <v>0</v>
      </c>
      <c r="K1179" s="156">
        <f>ROUND(E1179*J1179,2)</f>
        <v>0</v>
      </c>
      <c r="L1179" s="156">
        <v>15</v>
      </c>
      <c r="M1179" s="156">
        <f>G1179*(1+L1179/100)</f>
        <v>0</v>
      </c>
      <c r="N1179" s="156">
        <v>2.1499999999999998E-2</v>
      </c>
      <c r="O1179" s="156">
        <f>ROUND(E1179*N1179,2)</f>
        <v>0.02</v>
      </c>
      <c r="P1179" s="156">
        <v>0</v>
      </c>
      <c r="Q1179" s="156">
        <f>ROUND(E1179*P1179,2)</f>
        <v>0</v>
      </c>
      <c r="R1179" s="156"/>
      <c r="S1179" s="156" t="s">
        <v>398</v>
      </c>
      <c r="T1179" s="156" t="s">
        <v>399</v>
      </c>
      <c r="U1179" s="156">
        <v>0</v>
      </c>
      <c r="V1179" s="156">
        <f>ROUND(E1179*U1179,2)</f>
        <v>0</v>
      </c>
      <c r="W1179" s="156"/>
      <c r="X1179" s="156" t="s">
        <v>407</v>
      </c>
      <c r="Y1179" s="147"/>
      <c r="Z1179" s="147"/>
      <c r="AA1179" s="147"/>
      <c r="AB1179" s="147"/>
      <c r="AC1179" s="147"/>
      <c r="AD1179" s="147"/>
      <c r="AE1179" s="147"/>
      <c r="AF1179" s="147" t="s">
        <v>408</v>
      </c>
      <c r="AG1179" s="147"/>
      <c r="AH1179" s="147"/>
      <c r="AI1179" s="147"/>
      <c r="AJ1179" s="147"/>
      <c r="AK1179" s="147"/>
      <c r="AL1179" s="147"/>
      <c r="AM1179" s="147"/>
      <c r="AN1179" s="147"/>
      <c r="AO1179" s="147"/>
      <c r="AP1179" s="147"/>
      <c r="AQ1179" s="147"/>
      <c r="AR1179" s="147"/>
      <c r="AS1179" s="147"/>
      <c r="AT1179" s="147"/>
      <c r="AU1179" s="147"/>
      <c r="AV1179" s="147"/>
      <c r="AW1179" s="147"/>
      <c r="AX1179" s="147"/>
      <c r="AY1179" s="147"/>
      <c r="AZ1179" s="147"/>
      <c r="BA1179" s="147"/>
      <c r="BB1179" s="147"/>
      <c r="BC1179" s="147"/>
      <c r="BD1179" s="147"/>
      <c r="BE1179" s="147"/>
      <c r="BF1179" s="147"/>
      <c r="BG1179" s="147"/>
    </row>
    <row r="1180" spans="1:59" ht="22.5" outlineLevel="1" x14ac:dyDescent="0.2">
      <c r="A1180" s="154"/>
      <c r="B1180" s="155"/>
      <c r="C1180" s="185" t="s">
        <v>1477</v>
      </c>
      <c r="D1180" s="158"/>
      <c r="E1180" s="159"/>
      <c r="F1180" s="156"/>
      <c r="G1180" s="156"/>
      <c r="H1180" s="156"/>
      <c r="I1180" s="156"/>
      <c r="J1180" s="156"/>
      <c r="K1180" s="156"/>
      <c r="L1180" s="156"/>
      <c r="M1180" s="156"/>
      <c r="N1180" s="156"/>
      <c r="O1180" s="156"/>
      <c r="P1180" s="156"/>
      <c r="Q1180" s="156"/>
      <c r="R1180" s="156"/>
      <c r="S1180" s="156"/>
      <c r="T1180" s="156"/>
      <c r="U1180" s="156"/>
      <c r="V1180" s="156"/>
      <c r="W1180" s="156"/>
      <c r="X1180" s="156"/>
      <c r="Y1180" s="147"/>
      <c r="Z1180" s="147"/>
      <c r="AA1180" s="147"/>
      <c r="AB1180" s="147"/>
      <c r="AC1180" s="147"/>
      <c r="AD1180" s="147"/>
      <c r="AE1180" s="147"/>
      <c r="AF1180" s="147" t="s">
        <v>386</v>
      </c>
      <c r="AG1180" s="147">
        <v>0</v>
      </c>
      <c r="AH1180" s="147"/>
      <c r="AI1180" s="147"/>
      <c r="AJ1180" s="147"/>
      <c r="AK1180" s="147"/>
      <c r="AL1180" s="147"/>
      <c r="AM1180" s="147"/>
      <c r="AN1180" s="147"/>
      <c r="AO1180" s="147"/>
      <c r="AP1180" s="147"/>
      <c r="AQ1180" s="147"/>
      <c r="AR1180" s="147"/>
      <c r="AS1180" s="147"/>
      <c r="AT1180" s="147"/>
      <c r="AU1180" s="147"/>
      <c r="AV1180" s="147"/>
      <c r="AW1180" s="147"/>
      <c r="AX1180" s="147"/>
      <c r="AY1180" s="147"/>
      <c r="AZ1180" s="147"/>
      <c r="BA1180" s="147"/>
      <c r="BB1180" s="147"/>
      <c r="BC1180" s="147"/>
      <c r="BD1180" s="147"/>
      <c r="BE1180" s="147"/>
      <c r="BF1180" s="147"/>
      <c r="BG1180" s="147"/>
    </row>
    <row r="1181" spans="1:59" outlineLevel="1" x14ac:dyDescent="0.2">
      <c r="A1181" s="154"/>
      <c r="B1181" s="155"/>
      <c r="C1181" s="185" t="s">
        <v>1530</v>
      </c>
      <c r="D1181" s="158"/>
      <c r="E1181" s="159"/>
      <c r="F1181" s="156"/>
      <c r="G1181" s="156"/>
      <c r="H1181" s="156"/>
      <c r="I1181" s="156"/>
      <c r="J1181" s="156"/>
      <c r="K1181" s="156"/>
      <c r="L1181" s="156"/>
      <c r="M1181" s="156"/>
      <c r="N1181" s="156"/>
      <c r="O1181" s="156"/>
      <c r="P1181" s="156"/>
      <c r="Q1181" s="156"/>
      <c r="R1181" s="156"/>
      <c r="S1181" s="156"/>
      <c r="T1181" s="156"/>
      <c r="U1181" s="156"/>
      <c r="V1181" s="156"/>
      <c r="W1181" s="156"/>
      <c r="X1181" s="156"/>
      <c r="Y1181" s="147"/>
      <c r="Z1181" s="147"/>
      <c r="AA1181" s="147"/>
      <c r="AB1181" s="147"/>
      <c r="AC1181" s="147"/>
      <c r="AD1181" s="147"/>
      <c r="AE1181" s="147"/>
      <c r="AF1181" s="147" t="s">
        <v>386</v>
      </c>
      <c r="AG1181" s="147">
        <v>0</v>
      </c>
      <c r="AH1181" s="147"/>
      <c r="AI1181" s="147"/>
      <c r="AJ1181" s="147"/>
      <c r="AK1181" s="147"/>
      <c r="AL1181" s="147"/>
      <c r="AM1181" s="147"/>
      <c r="AN1181" s="147"/>
      <c r="AO1181" s="147"/>
      <c r="AP1181" s="147"/>
      <c r="AQ1181" s="147"/>
      <c r="AR1181" s="147"/>
      <c r="AS1181" s="147"/>
      <c r="AT1181" s="147"/>
      <c r="AU1181" s="147"/>
      <c r="AV1181" s="147"/>
      <c r="AW1181" s="147"/>
      <c r="AX1181" s="147"/>
      <c r="AY1181" s="147"/>
      <c r="AZ1181" s="147"/>
      <c r="BA1181" s="147"/>
      <c r="BB1181" s="147"/>
      <c r="BC1181" s="147"/>
      <c r="BD1181" s="147"/>
      <c r="BE1181" s="147"/>
      <c r="BF1181" s="147"/>
      <c r="BG1181" s="147"/>
    </row>
    <row r="1182" spans="1:59" outlineLevel="1" x14ac:dyDescent="0.2">
      <c r="A1182" s="154"/>
      <c r="B1182" s="155"/>
      <c r="C1182" s="185" t="s">
        <v>1454</v>
      </c>
      <c r="D1182" s="158"/>
      <c r="E1182" s="159"/>
      <c r="F1182" s="156"/>
      <c r="G1182" s="156"/>
      <c r="H1182" s="156"/>
      <c r="I1182" s="156"/>
      <c r="J1182" s="156"/>
      <c r="K1182" s="156"/>
      <c r="L1182" s="156"/>
      <c r="M1182" s="156"/>
      <c r="N1182" s="156"/>
      <c r="O1182" s="156"/>
      <c r="P1182" s="156"/>
      <c r="Q1182" s="156"/>
      <c r="R1182" s="156"/>
      <c r="S1182" s="156"/>
      <c r="T1182" s="156"/>
      <c r="U1182" s="156"/>
      <c r="V1182" s="156"/>
      <c r="W1182" s="156"/>
      <c r="X1182" s="156"/>
      <c r="Y1182" s="147"/>
      <c r="Z1182" s="147"/>
      <c r="AA1182" s="147"/>
      <c r="AB1182" s="147"/>
      <c r="AC1182" s="147"/>
      <c r="AD1182" s="147"/>
      <c r="AE1182" s="147"/>
      <c r="AF1182" s="147" t="s">
        <v>386</v>
      </c>
      <c r="AG1182" s="147">
        <v>0</v>
      </c>
      <c r="AH1182" s="147"/>
      <c r="AI1182" s="147"/>
      <c r="AJ1182" s="147"/>
      <c r="AK1182" s="147"/>
      <c r="AL1182" s="147"/>
      <c r="AM1182" s="147"/>
      <c r="AN1182" s="147"/>
      <c r="AO1182" s="147"/>
      <c r="AP1182" s="147"/>
      <c r="AQ1182" s="147"/>
      <c r="AR1182" s="147"/>
      <c r="AS1182" s="147"/>
      <c r="AT1182" s="147"/>
      <c r="AU1182" s="147"/>
      <c r="AV1182" s="147"/>
      <c r="AW1182" s="147"/>
      <c r="AX1182" s="147"/>
      <c r="AY1182" s="147"/>
      <c r="AZ1182" s="147"/>
      <c r="BA1182" s="147"/>
      <c r="BB1182" s="147"/>
      <c r="BC1182" s="147"/>
      <c r="BD1182" s="147"/>
      <c r="BE1182" s="147"/>
      <c r="BF1182" s="147"/>
      <c r="BG1182" s="147"/>
    </row>
    <row r="1183" spans="1:59" outlineLevel="1" x14ac:dyDescent="0.2">
      <c r="A1183" s="154"/>
      <c r="B1183" s="155"/>
      <c r="C1183" s="185" t="s">
        <v>233</v>
      </c>
      <c r="D1183" s="158"/>
      <c r="E1183" s="159">
        <v>1</v>
      </c>
      <c r="F1183" s="156"/>
      <c r="G1183" s="156"/>
      <c r="H1183" s="156"/>
      <c r="I1183" s="156"/>
      <c r="J1183" s="156"/>
      <c r="K1183" s="156"/>
      <c r="L1183" s="156"/>
      <c r="M1183" s="156"/>
      <c r="N1183" s="156"/>
      <c r="O1183" s="156"/>
      <c r="P1183" s="156"/>
      <c r="Q1183" s="156"/>
      <c r="R1183" s="156"/>
      <c r="S1183" s="156"/>
      <c r="T1183" s="156"/>
      <c r="U1183" s="156"/>
      <c r="V1183" s="156"/>
      <c r="W1183" s="156"/>
      <c r="X1183" s="156"/>
      <c r="Y1183" s="147"/>
      <c r="Z1183" s="147"/>
      <c r="AA1183" s="147"/>
      <c r="AB1183" s="147"/>
      <c r="AC1183" s="147"/>
      <c r="AD1183" s="147"/>
      <c r="AE1183" s="147"/>
      <c r="AF1183" s="147" t="s">
        <v>386</v>
      </c>
      <c r="AG1183" s="147">
        <v>0</v>
      </c>
      <c r="AH1183" s="147"/>
      <c r="AI1183" s="147"/>
      <c r="AJ1183" s="147"/>
      <c r="AK1183" s="147"/>
      <c r="AL1183" s="147"/>
      <c r="AM1183" s="147"/>
      <c r="AN1183" s="147"/>
      <c r="AO1183" s="147"/>
      <c r="AP1183" s="147"/>
      <c r="AQ1183" s="147"/>
      <c r="AR1183" s="147"/>
      <c r="AS1183" s="147"/>
      <c r="AT1183" s="147"/>
      <c r="AU1183" s="147"/>
      <c r="AV1183" s="147"/>
      <c r="AW1183" s="147"/>
      <c r="AX1183" s="147"/>
      <c r="AY1183" s="147"/>
      <c r="AZ1183" s="147"/>
      <c r="BA1183" s="147"/>
      <c r="BB1183" s="147"/>
      <c r="BC1183" s="147"/>
      <c r="BD1183" s="147"/>
      <c r="BE1183" s="147"/>
      <c r="BF1183" s="147"/>
      <c r="BG1183" s="147"/>
    </row>
    <row r="1184" spans="1:59" ht="22.5" outlineLevel="1" x14ac:dyDescent="0.2">
      <c r="A1184" s="170">
        <v>234</v>
      </c>
      <c r="B1184" s="171" t="s">
        <v>1531</v>
      </c>
      <c r="C1184" s="184" t="s">
        <v>1532</v>
      </c>
      <c r="D1184" s="172" t="s">
        <v>429</v>
      </c>
      <c r="E1184" s="173">
        <v>2</v>
      </c>
      <c r="F1184" s="174"/>
      <c r="G1184" s="175">
        <f>ROUND(E1184*F1184,2)</f>
        <v>0</v>
      </c>
      <c r="H1184" s="157">
        <v>10450</v>
      </c>
      <c r="I1184" s="156">
        <f>ROUND(E1184*H1184,2)</f>
        <v>20900</v>
      </c>
      <c r="J1184" s="157">
        <v>0</v>
      </c>
      <c r="K1184" s="156">
        <f>ROUND(E1184*J1184,2)</f>
        <v>0</v>
      </c>
      <c r="L1184" s="156">
        <v>15</v>
      </c>
      <c r="M1184" s="156">
        <f>G1184*(1+L1184/100)</f>
        <v>0</v>
      </c>
      <c r="N1184" s="156">
        <v>2.2499999999999999E-2</v>
      </c>
      <c r="O1184" s="156">
        <f>ROUND(E1184*N1184,2)</f>
        <v>0.05</v>
      </c>
      <c r="P1184" s="156">
        <v>0</v>
      </c>
      <c r="Q1184" s="156">
        <f>ROUND(E1184*P1184,2)</f>
        <v>0</v>
      </c>
      <c r="R1184" s="156"/>
      <c r="S1184" s="156" t="s">
        <v>398</v>
      </c>
      <c r="T1184" s="156" t="s">
        <v>399</v>
      </c>
      <c r="U1184" s="156">
        <v>0</v>
      </c>
      <c r="V1184" s="156">
        <f>ROUND(E1184*U1184,2)</f>
        <v>0</v>
      </c>
      <c r="W1184" s="156"/>
      <c r="X1184" s="156" t="s">
        <v>407</v>
      </c>
      <c r="Y1184" s="147"/>
      <c r="Z1184" s="147"/>
      <c r="AA1184" s="147"/>
      <c r="AB1184" s="147"/>
      <c r="AC1184" s="147"/>
      <c r="AD1184" s="147"/>
      <c r="AE1184" s="147"/>
      <c r="AF1184" s="147" t="s">
        <v>408</v>
      </c>
      <c r="AG1184" s="147"/>
      <c r="AH1184" s="147"/>
      <c r="AI1184" s="147"/>
      <c r="AJ1184" s="147"/>
      <c r="AK1184" s="147"/>
      <c r="AL1184" s="147"/>
      <c r="AM1184" s="147"/>
      <c r="AN1184" s="147"/>
      <c r="AO1184" s="147"/>
      <c r="AP1184" s="147"/>
      <c r="AQ1184" s="147"/>
      <c r="AR1184" s="147"/>
      <c r="AS1184" s="147"/>
      <c r="AT1184" s="147"/>
      <c r="AU1184" s="147"/>
      <c r="AV1184" s="147"/>
      <c r="AW1184" s="147"/>
      <c r="AX1184" s="147"/>
      <c r="AY1184" s="147"/>
      <c r="AZ1184" s="147"/>
      <c r="BA1184" s="147"/>
      <c r="BB1184" s="147"/>
      <c r="BC1184" s="147"/>
      <c r="BD1184" s="147"/>
      <c r="BE1184" s="147"/>
      <c r="BF1184" s="147"/>
      <c r="BG1184" s="147"/>
    </row>
    <row r="1185" spans="1:59" ht="22.5" outlineLevel="1" x14ac:dyDescent="0.2">
      <c r="A1185" s="154"/>
      <c r="B1185" s="155"/>
      <c r="C1185" s="185" t="s">
        <v>1477</v>
      </c>
      <c r="D1185" s="158"/>
      <c r="E1185" s="159"/>
      <c r="F1185" s="156"/>
      <c r="G1185" s="156"/>
      <c r="H1185" s="156"/>
      <c r="I1185" s="156"/>
      <c r="J1185" s="156"/>
      <c r="K1185" s="156"/>
      <c r="L1185" s="156"/>
      <c r="M1185" s="156"/>
      <c r="N1185" s="156"/>
      <c r="O1185" s="156"/>
      <c r="P1185" s="156"/>
      <c r="Q1185" s="156"/>
      <c r="R1185" s="156"/>
      <c r="S1185" s="156"/>
      <c r="T1185" s="156"/>
      <c r="U1185" s="156"/>
      <c r="V1185" s="156"/>
      <c r="W1185" s="156"/>
      <c r="X1185" s="156"/>
      <c r="Y1185" s="147"/>
      <c r="Z1185" s="147"/>
      <c r="AA1185" s="147"/>
      <c r="AB1185" s="147"/>
      <c r="AC1185" s="147"/>
      <c r="AD1185" s="147"/>
      <c r="AE1185" s="147"/>
      <c r="AF1185" s="147" t="s">
        <v>386</v>
      </c>
      <c r="AG1185" s="147">
        <v>0</v>
      </c>
      <c r="AH1185" s="147"/>
      <c r="AI1185" s="147"/>
      <c r="AJ1185" s="147"/>
      <c r="AK1185" s="147"/>
      <c r="AL1185" s="147"/>
      <c r="AM1185" s="147"/>
      <c r="AN1185" s="147"/>
      <c r="AO1185" s="147"/>
      <c r="AP1185" s="147"/>
      <c r="AQ1185" s="147"/>
      <c r="AR1185" s="147"/>
      <c r="AS1185" s="147"/>
      <c r="AT1185" s="147"/>
      <c r="AU1185" s="147"/>
      <c r="AV1185" s="147"/>
      <c r="AW1185" s="147"/>
      <c r="AX1185" s="147"/>
      <c r="AY1185" s="147"/>
      <c r="AZ1185" s="147"/>
      <c r="BA1185" s="147"/>
      <c r="BB1185" s="147"/>
      <c r="BC1185" s="147"/>
      <c r="BD1185" s="147"/>
      <c r="BE1185" s="147"/>
      <c r="BF1185" s="147"/>
      <c r="BG1185" s="147"/>
    </row>
    <row r="1186" spans="1:59" outlineLevel="1" x14ac:dyDescent="0.2">
      <c r="A1186" s="154"/>
      <c r="B1186" s="155"/>
      <c r="C1186" s="185" t="s">
        <v>1533</v>
      </c>
      <c r="D1186" s="158"/>
      <c r="E1186" s="159"/>
      <c r="F1186" s="156"/>
      <c r="G1186" s="156"/>
      <c r="H1186" s="156"/>
      <c r="I1186" s="156"/>
      <c r="J1186" s="156"/>
      <c r="K1186" s="156"/>
      <c r="L1186" s="156"/>
      <c r="M1186" s="156"/>
      <c r="N1186" s="156"/>
      <c r="O1186" s="156"/>
      <c r="P1186" s="156"/>
      <c r="Q1186" s="156"/>
      <c r="R1186" s="156"/>
      <c r="S1186" s="156"/>
      <c r="T1186" s="156"/>
      <c r="U1186" s="156"/>
      <c r="V1186" s="156"/>
      <c r="W1186" s="156"/>
      <c r="X1186" s="156"/>
      <c r="Y1186" s="147"/>
      <c r="Z1186" s="147"/>
      <c r="AA1186" s="147"/>
      <c r="AB1186" s="147"/>
      <c r="AC1186" s="147"/>
      <c r="AD1186" s="147"/>
      <c r="AE1186" s="147"/>
      <c r="AF1186" s="147" t="s">
        <v>386</v>
      </c>
      <c r="AG1186" s="147">
        <v>0</v>
      </c>
      <c r="AH1186" s="147"/>
      <c r="AI1186" s="147"/>
      <c r="AJ1186" s="147"/>
      <c r="AK1186" s="147"/>
      <c r="AL1186" s="147"/>
      <c r="AM1186" s="147"/>
      <c r="AN1186" s="147"/>
      <c r="AO1186" s="147"/>
      <c r="AP1186" s="147"/>
      <c r="AQ1186" s="147"/>
      <c r="AR1186" s="147"/>
      <c r="AS1186" s="147"/>
      <c r="AT1186" s="147"/>
      <c r="AU1186" s="147"/>
      <c r="AV1186" s="147"/>
      <c r="AW1186" s="147"/>
      <c r="AX1186" s="147"/>
      <c r="AY1186" s="147"/>
      <c r="AZ1186" s="147"/>
      <c r="BA1186" s="147"/>
      <c r="BB1186" s="147"/>
      <c r="BC1186" s="147"/>
      <c r="BD1186" s="147"/>
      <c r="BE1186" s="147"/>
      <c r="BF1186" s="147"/>
      <c r="BG1186" s="147"/>
    </row>
    <row r="1187" spans="1:59" outlineLevel="1" x14ac:dyDescent="0.2">
      <c r="A1187" s="154"/>
      <c r="B1187" s="155"/>
      <c r="C1187" s="185" t="s">
        <v>1454</v>
      </c>
      <c r="D1187" s="158"/>
      <c r="E1187" s="159"/>
      <c r="F1187" s="156"/>
      <c r="G1187" s="156"/>
      <c r="H1187" s="156"/>
      <c r="I1187" s="156"/>
      <c r="J1187" s="156"/>
      <c r="K1187" s="156"/>
      <c r="L1187" s="156"/>
      <c r="M1187" s="156"/>
      <c r="N1187" s="156"/>
      <c r="O1187" s="156"/>
      <c r="P1187" s="156"/>
      <c r="Q1187" s="156"/>
      <c r="R1187" s="156"/>
      <c r="S1187" s="156"/>
      <c r="T1187" s="156"/>
      <c r="U1187" s="156"/>
      <c r="V1187" s="156"/>
      <c r="W1187" s="156"/>
      <c r="X1187" s="156"/>
      <c r="Y1187" s="147"/>
      <c r="Z1187" s="147"/>
      <c r="AA1187" s="147"/>
      <c r="AB1187" s="147"/>
      <c r="AC1187" s="147"/>
      <c r="AD1187" s="147"/>
      <c r="AE1187" s="147"/>
      <c r="AF1187" s="147" t="s">
        <v>386</v>
      </c>
      <c r="AG1187" s="147">
        <v>0</v>
      </c>
      <c r="AH1187" s="147"/>
      <c r="AI1187" s="147"/>
      <c r="AJ1187" s="147"/>
      <c r="AK1187" s="147"/>
      <c r="AL1187" s="147"/>
      <c r="AM1187" s="147"/>
      <c r="AN1187" s="147"/>
      <c r="AO1187" s="147"/>
      <c r="AP1187" s="147"/>
      <c r="AQ1187" s="147"/>
      <c r="AR1187" s="147"/>
      <c r="AS1187" s="147"/>
      <c r="AT1187" s="147"/>
      <c r="AU1187" s="147"/>
      <c r="AV1187" s="147"/>
      <c r="AW1187" s="147"/>
      <c r="AX1187" s="147"/>
      <c r="AY1187" s="147"/>
      <c r="AZ1187" s="147"/>
      <c r="BA1187" s="147"/>
      <c r="BB1187" s="147"/>
      <c r="BC1187" s="147"/>
      <c r="BD1187" s="147"/>
      <c r="BE1187" s="147"/>
      <c r="BF1187" s="147"/>
      <c r="BG1187" s="147"/>
    </row>
    <row r="1188" spans="1:59" outlineLevel="1" x14ac:dyDescent="0.2">
      <c r="A1188" s="154"/>
      <c r="B1188" s="155"/>
      <c r="C1188" s="185" t="s">
        <v>1534</v>
      </c>
      <c r="D1188" s="158"/>
      <c r="E1188" s="159"/>
      <c r="F1188" s="156"/>
      <c r="G1188" s="156"/>
      <c r="H1188" s="156"/>
      <c r="I1188" s="156"/>
      <c r="J1188" s="156"/>
      <c r="K1188" s="156"/>
      <c r="L1188" s="156"/>
      <c r="M1188" s="156"/>
      <c r="N1188" s="156"/>
      <c r="O1188" s="156"/>
      <c r="P1188" s="156"/>
      <c r="Q1188" s="156"/>
      <c r="R1188" s="156"/>
      <c r="S1188" s="156"/>
      <c r="T1188" s="156"/>
      <c r="U1188" s="156"/>
      <c r="V1188" s="156"/>
      <c r="W1188" s="156"/>
      <c r="X1188" s="156"/>
      <c r="Y1188" s="147"/>
      <c r="Z1188" s="147"/>
      <c r="AA1188" s="147"/>
      <c r="AB1188" s="147"/>
      <c r="AC1188" s="147"/>
      <c r="AD1188" s="147"/>
      <c r="AE1188" s="147"/>
      <c r="AF1188" s="147" t="s">
        <v>386</v>
      </c>
      <c r="AG1188" s="147">
        <v>0</v>
      </c>
      <c r="AH1188" s="147"/>
      <c r="AI1188" s="147"/>
      <c r="AJ1188" s="147"/>
      <c r="AK1188" s="147"/>
      <c r="AL1188" s="147"/>
      <c r="AM1188" s="147"/>
      <c r="AN1188" s="147"/>
      <c r="AO1188" s="147"/>
      <c r="AP1188" s="147"/>
      <c r="AQ1188" s="147"/>
      <c r="AR1188" s="147"/>
      <c r="AS1188" s="147"/>
      <c r="AT1188" s="147"/>
      <c r="AU1188" s="147"/>
      <c r="AV1188" s="147"/>
      <c r="AW1188" s="147"/>
      <c r="AX1188" s="147"/>
      <c r="AY1188" s="147"/>
      <c r="AZ1188" s="147"/>
      <c r="BA1188" s="147"/>
      <c r="BB1188" s="147"/>
      <c r="BC1188" s="147"/>
      <c r="BD1188" s="147"/>
      <c r="BE1188" s="147"/>
      <c r="BF1188" s="147"/>
      <c r="BG1188" s="147"/>
    </row>
    <row r="1189" spans="1:59" outlineLevel="1" x14ac:dyDescent="0.2">
      <c r="A1189" s="154"/>
      <c r="B1189" s="155"/>
      <c r="C1189" s="185" t="s">
        <v>1454</v>
      </c>
      <c r="D1189" s="158"/>
      <c r="E1189" s="159"/>
      <c r="F1189" s="156"/>
      <c r="G1189" s="156"/>
      <c r="H1189" s="156"/>
      <c r="I1189" s="156"/>
      <c r="J1189" s="156"/>
      <c r="K1189" s="156"/>
      <c r="L1189" s="156"/>
      <c r="M1189" s="156"/>
      <c r="N1189" s="156"/>
      <c r="O1189" s="156"/>
      <c r="P1189" s="156"/>
      <c r="Q1189" s="156"/>
      <c r="R1189" s="156"/>
      <c r="S1189" s="156"/>
      <c r="T1189" s="156"/>
      <c r="U1189" s="156"/>
      <c r="V1189" s="156"/>
      <c r="W1189" s="156"/>
      <c r="X1189" s="156"/>
      <c r="Y1189" s="147"/>
      <c r="Z1189" s="147"/>
      <c r="AA1189" s="147"/>
      <c r="AB1189" s="147"/>
      <c r="AC1189" s="147"/>
      <c r="AD1189" s="147"/>
      <c r="AE1189" s="147"/>
      <c r="AF1189" s="147" t="s">
        <v>386</v>
      </c>
      <c r="AG1189" s="147">
        <v>0</v>
      </c>
      <c r="AH1189" s="147"/>
      <c r="AI1189" s="147"/>
      <c r="AJ1189" s="147"/>
      <c r="AK1189" s="147"/>
      <c r="AL1189" s="147"/>
      <c r="AM1189" s="147"/>
      <c r="AN1189" s="147"/>
      <c r="AO1189" s="147"/>
      <c r="AP1189" s="147"/>
      <c r="AQ1189" s="147"/>
      <c r="AR1189" s="147"/>
      <c r="AS1189" s="147"/>
      <c r="AT1189" s="147"/>
      <c r="AU1189" s="147"/>
      <c r="AV1189" s="147"/>
      <c r="AW1189" s="147"/>
      <c r="AX1189" s="147"/>
      <c r="AY1189" s="147"/>
      <c r="AZ1189" s="147"/>
      <c r="BA1189" s="147"/>
      <c r="BB1189" s="147"/>
      <c r="BC1189" s="147"/>
      <c r="BD1189" s="147"/>
      <c r="BE1189" s="147"/>
      <c r="BF1189" s="147"/>
      <c r="BG1189" s="147"/>
    </row>
    <row r="1190" spans="1:59" outlineLevel="1" x14ac:dyDescent="0.2">
      <c r="A1190" s="154"/>
      <c r="B1190" s="155"/>
      <c r="C1190" s="185" t="s">
        <v>251</v>
      </c>
      <c r="D1190" s="158"/>
      <c r="E1190" s="159">
        <v>2</v>
      </c>
      <c r="F1190" s="156"/>
      <c r="G1190" s="156"/>
      <c r="H1190" s="156"/>
      <c r="I1190" s="156"/>
      <c r="J1190" s="156"/>
      <c r="K1190" s="156"/>
      <c r="L1190" s="156"/>
      <c r="M1190" s="156"/>
      <c r="N1190" s="156"/>
      <c r="O1190" s="156"/>
      <c r="P1190" s="156"/>
      <c r="Q1190" s="156"/>
      <c r="R1190" s="156"/>
      <c r="S1190" s="156"/>
      <c r="T1190" s="156"/>
      <c r="U1190" s="156"/>
      <c r="V1190" s="156"/>
      <c r="W1190" s="156"/>
      <c r="X1190" s="156"/>
      <c r="Y1190" s="147"/>
      <c r="Z1190" s="147"/>
      <c r="AA1190" s="147"/>
      <c r="AB1190" s="147"/>
      <c r="AC1190" s="147"/>
      <c r="AD1190" s="147"/>
      <c r="AE1190" s="147"/>
      <c r="AF1190" s="147" t="s">
        <v>386</v>
      </c>
      <c r="AG1190" s="147">
        <v>0</v>
      </c>
      <c r="AH1190" s="147"/>
      <c r="AI1190" s="147"/>
      <c r="AJ1190" s="147"/>
      <c r="AK1190" s="147"/>
      <c r="AL1190" s="147"/>
      <c r="AM1190" s="147"/>
      <c r="AN1190" s="147"/>
      <c r="AO1190" s="147"/>
      <c r="AP1190" s="147"/>
      <c r="AQ1190" s="147"/>
      <c r="AR1190" s="147"/>
      <c r="AS1190" s="147"/>
      <c r="AT1190" s="147"/>
      <c r="AU1190" s="147"/>
      <c r="AV1190" s="147"/>
      <c r="AW1190" s="147"/>
      <c r="AX1190" s="147"/>
      <c r="AY1190" s="147"/>
      <c r="AZ1190" s="147"/>
      <c r="BA1190" s="147"/>
      <c r="BB1190" s="147"/>
      <c r="BC1190" s="147"/>
      <c r="BD1190" s="147"/>
      <c r="BE1190" s="147"/>
      <c r="BF1190" s="147"/>
      <c r="BG1190" s="147"/>
    </row>
    <row r="1191" spans="1:59" ht="22.5" outlineLevel="1" x14ac:dyDescent="0.2">
      <c r="A1191" s="170">
        <v>235</v>
      </c>
      <c r="B1191" s="171" t="s">
        <v>1535</v>
      </c>
      <c r="C1191" s="184" t="s">
        <v>1536</v>
      </c>
      <c r="D1191" s="172" t="s">
        <v>429</v>
      </c>
      <c r="E1191" s="173">
        <v>4</v>
      </c>
      <c r="F1191" s="174"/>
      <c r="G1191" s="175">
        <f>ROUND(E1191*F1191,2)</f>
        <v>0</v>
      </c>
      <c r="H1191" s="157">
        <v>9880</v>
      </c>
      <c r="I1191" s="156">
        <f>ROUND(E1191*H1191,2)</f>
        <v>39520</v>
      </c>
      <c r="J1191" s="157">
        <v>0</v>
      </c>
      <c r="K1191" s="156">
        <f>ROUND(E1191*J1191,2)</f>
        <v>0</v>
      </c>
      <c r="L1191" s="156">
        <v>15</v>
      </c>
      <c r="M1191" s="156">
        <f>G1191*(1+L1191/100)</f>
        <v>0</v>
      </c>
      <c r="N1191" s="156">
        <v>4.2999999999999997E-2</v>
      </c>
      <c r="O1191" s="156">
        <f>ROUND(E1191*N1191,2)</f>
        <v>0.17</v>
      </c>
      <c r="P1191" s="156">
        <v>0</v>
      </c>
      <c r="Q1191" s="156">
        <f>ROUND(E1191*P1191,2)</f>
        <v>0</v>
      </c>
      <c r="R1191" s="156"/>
      <c r="S1191" s="156" t="s">
        <v>398</v>
      </c>
      <c r="T1191" s="156" t="s">
        <v>399</v>
      </c>
      <c r="U1191" s="156">
        <v>0</v>
      </c>
      <c r="V1191" s="156">
        <f>ROUND(E1191*U1191,2)</f>
        <v>0</v>
      </c>
      <c r="W1191" s="156"/>
      <c r="X1191" s="156" t="s">
        <v>407</v>
      </c>
      <c r="Y1191" s="147"/>
      <c r="Z1191" s="147"/>
      <c r="AA1191" s="147"/>
      <c r="AB1191" s="147"/>
      <c r="AC1191" s="147"/>
      <c r="AD1191" s="147"/>
      <c r="AE1191" s="147"/>
      <c r="AF1191" s="147" t="s">
        <v>408</v>
      </c>
      <c r="AG1191" s="147"/>
      <c r="AH1191" s="147"/>
      <c r="AI1191" s="147"/>
      <c r="AJ1191" s="147"/>
      <c r="AK1191" s="147"/>
      <c r="AL1191" s="147"/>
      <c r="AM1191" s="147"/>
      <c r="AN1191" s="147"/>
      <c r="AO1191" s="147"/>
      <c r="AP1191" s="147"/>
      <c r="AQ1191" s="147"/>
      <c r="AR1191" s="147"/>
      <c r="AS1191" s="147"/>
      <c r="AT1191" s="147"/>
      <c r="AU1191" s="147"/>
      <c r="AV1191" s="147"/>
      <c r="AW1191" s="147"/>
      <c r="AX1191" s="147"/>
      <c r="AY1191" s="147"/>
      <c r="AZ1191" s="147"/>
      <c r="BA1191" s="147"/>
      <c r="BB1191" s="147"/>
      <c r="BC1191" s="147"/>
      <c r="BD1191" s="147"/>
      <c r="BE1191" s="147"/>
      <c r="BF1191" s="147"/>
      <c r="BG1191" s="147"/>
    </row>
    <row r="1192" spans="1:59" ht="22.5" outlineLevel="1" x14ac:dyDescent="0.2">
      <c r="A1192" s="154"/>
      <c r="B1192" s="155"/>
      <c r="C1192" s="185" t="s">
        <v>1477</v>
      </c>
      <c r="D1192" s="158"/>
      <c r="E1192" s="159"/>
      <c r="F1192" s="156"/>
      <c r="G1192" s="156"/>
      <c r="H1192" s="156"/>
      <c r="I1192" s="156"/>
      <c r="J1192" s="156"/>
      <c r="K1192" s="156"/>
      <c r="L1192" s="156"/>
      <c r="M1192" s="156"/>
      <c r="N1192" s="156"/>
      <c r="O1192" s="156"/>
      <c r="P1192" s="156"/>
      <c r="Q1192" s="156"/>
      <c r="R1192" s="156"/>
      <c r="S1192" s="156"/>
      <c r="T1192" s="156"/>
      <c r="U1192" s="156"/>
      <c r="V1192" s="156"/>
      <c r="W1192" s="156"/>
      <c r="X1192" s="156"/>
      <c r="Y1192" s="147"/>
      <c r="Z1192" s="147"/>
      <c r="AA1192" s="147"/>
      <c r="AB1192" s="147"/>
      <c r="AC1192" s="147"/>
      <c r="AD1192" s="147"/>
      <c r="AE1192" s="147"/>
      <c r="AF1192" s="147" t="s">
        <v>386</v>
      </c>
      <c r="AG1192" s="147">
        <v>0</v>
      </c>
      <c r="AH1192" s="147"/>
      <c r="AI1192" s="147"/>
      <c r="AJ1192" s="147"/>
      <c r="AK1192" s="147"/>
      <c r="AL1192" s="147"/>
      <c r="AM1192" s="147"/>
      <c r="AN1192" s="147"/>
      <c r="AO1192" s="147"/>
      <c r="AP1192" s="147"/>
      <c r="AQ1192" s="147"/>
      <c r="AR1192" s="147"/>
      <c r="AS1192" s="147"/>
      <c r="AT1192" s="147"/>
      <c r="AU1192" s="147"/>
      <c r="AV1192" s="147"/>
      <c r="AW1192" s="147"/>
      <c r="AX1192" s="147"/>
      <c r="AY1192" s="147"/>
      <c r="AZ1192" s="147"/>
      <c r="BA1192" s="147"/>
      <c r="BB1192" s="147"/>
      <c r="BC1192" s="147"/>
      <c r="BD1192" s="147"/>
      <c r="BE1192" s="147"/>
      <c r="BF1192" s="147"/>
      <c r="BG1192" s="147"/>
    </row>
    <row r="1193" spans="1:59" outlineLevel="1" x14ac:dyDescent="0.2">
      <c r="A1193" s="154"/>
      <c r="B1193" s="155"/>
      <c r="C1193" s="185" t="s">
        <v>1537</v>
      </c>
      <c r="D1193" s="158"/>
      <c r="E1193" s="159"/>
      <c r="F1193" s="156"/>
      <c r="G1193" s="156"/>
      <c r="H1193" s="156"/>
      <c r="I1193" s="156"/>
      <c r="J1193" s="156"/>
      <c r="K1193" s="156"/>
      <c r="L1193" s="156"/>
      <c r="M1193" s="156"/>
      <c r="N1193" s="156"/>
      <c r="O1193" s="156"/>
      <c r="P1193" s="156"/>
      <c r="Q1193" s="156"/>
      <c r="R1193" s="156"/>
      <c r="S1193" s="156"/>
      <c r="T1193" s="156"/>
      <c r="U1193" s="156"/>
      <c r="V1193" s="156"/>
      <c r="W1193" s="156"/>
      <c r="X1193" s="156"/>
      <c r="Y1193" s="147"/>
      <c r="Z1193" s="147"/>
      <c r="AA1193" s="147"/>
      <c r="AB1193" s="147"/>
      <c r="AC1193" s="147"/>
      <c r="AD1193" s="147"/>
      <c r="AE1193" s="147"/>
      <c r="AF1193" s="147" t="s">
        <v>386</v>
      </c>
      <c r="AG1193" s="147">
        <v>0</v>
      </c>
      <c r="AH1193" s="147"/>
      <c r="AI1193" s="147"/>
      <c r="AJ1193" s="147"/>
      <c r="AK1193" s="147"/>
      <c r="AL1193" s="147"/>
      <c r="AM1193" s="147"/>
      <c r="AN1193" s="147"/>
      <c r="AO1193" s="147"/>
      <c r="AP1193" s="147"/>
      <c r="AQ1193" s="147"/>
      <c r="AR1193" s="147"/>
      <c r="AS1193" s="147"/>
      <c r="AT1193" s="147"/>
      <c r="AU1193" s="147"/>
      <c r="AV1193" s="147"/>
      <c r="AW1193" s="147"/>
      <c r="AX1193" s="147"/>
      <c r="AY1193" s="147"/>
      <c r="AZ1193" s="147"/>
      <c r="BA1193" s="147"/>
      <c r="BB1193" s="147"/>
      <c r="BC1193" s="147"/>
      <c r="BD1193" s="147"/>
      <c r="BE1193" s="147"/>
      <c r="BF1193" s="147"/>
      <c r="BG1193" s="147"/>
    </row>
    <row r="1194" spans="1:59" outlineLevel="1" x14ac:dyDescent="0.2">
      <c r="A1194" s="154"/>
      <c r="B1194" s="155"/>
      <c r="C1194" s="185" t="s">
        <v>1480</v>
      </c>
      <c r="D1194" s="158"/>
      <c r="E1194" s="159"/>
      <c r="F1194" s="156"/>
      <c r="G1194" s="156"/>
      <c r="H1194" s="156"/>
      <c r="I1194" s="156"/>
      <c r="J1194" s="156"/>
      <c r="K1194" s="156"/>
      <c r="L1194" s="156"/>
      <c r="M1194" s="156"/>
      <c r="N1194" s="156"/>
      <c r="O1194" s="156"/>
      <c r="P1194" s="156"/>
      <c r="Q1194" s="156"/>
      <c r="R1194" s="156"/>
      <c r="S1194" s="156"/>
      <c r="T1194" s="156"/>
      <c r="U1194" s="156"/>
      <c r="V1194" s="156"/>
      <c r="W1194" s="156"/>
      <c r="X1194" s="156"/>
      <c r="Y1194" s="147"/>
      <c r="Z1194" s="147"/>
      <c r="AA1194" s="147"/>
      <c r="AB1194" s="147"/>
      <c r="AC1194" s="147"/>
      <c r="AD1194" s="147"/>
      <c r="AE1194" s="147"/>
      <c r="AF1194" s="147" t="s">
        <v>386</v>
      </c>
      <c r="AG1194" s="147">
        <v>0</v>
      </c>
      <c r="AH1194" s="147"/>
      <c r="AI1194" s="147"/>
      <c r="AJ1194" s="147"/>
      <c r="AK1194" s="147"/>
      <c r="AL1194" s="147"/>
      <c r="AM1194" s="147"/>
      <c r="AN1194" s="147"/>
      <c r="AO1194" s="147"/>
      <c r="AP1194" s="147"/>
      <c r="AQ1194" s="147"/>
      <c r="AR1194" s="147"/>
      <c r="AS1194" s="147"/>
      <c r="AT1194" s="147"/>
      <c r="AU1194" s="147"/>
      <c r="AV1194" s="147"/>
      <c r="AW1194" s="147"/>
      <c r="AX1194" s="147"/>
      <c r="AY1194" s="147"/>
      <c r="AZ1194" s="147"/>
      <c r="BA1194" s="147"/>
      <c r="BB1194" s="147"/>
      <c r="BC1194" s="147"/>
      <c r="BD1194" s="147"/>
      <c r="BE1194" s="147"/>
      <c r="BF1194" s="147"/>
      <c r="BG1194" s="147"/>
    </row>
    <row r="1195" spans="1:59" outlineLevel="1" x14ac:dyDescent="0.2">
      <c r="A1195" s="154"/>
      <c r="B1195" s="155"/>
      <c r="C1195" s="185" t="s">
        <v>1538</v>
      </c>
      <c r="D1195" s="158"/>
      <c r="E1195" s="159"/>
      <c r="F1195" s="156"/>
      <c r="G1195" s="156"/>
      <c r="H1195" s="156"/>
      <c r="I1195" s="156"/>
      <c r="J1195" s="156"/>
      <c r="K1195" s="156"/>
      <c r="L1195" s="156"/>
      <c r="M1195" s="156"/>
      <c r="N1195" s="156"/>
      <c r="O1195" s="156"/>
      <c r="P1195" s="156"/>
      <c r="Q1195" s="156"/>
      <c r="R1195" s="156"/>
      <c r="S1195" s="156"/>
      <c r="T1195" s="156"/>
      <c r="U1195" s="156"/>
      <c r="V1195" s="156"/>
      <c r="W1195" s="156"/>
      <c r="X1195" s="156"/>
      <c r="Y1195" s="147"/>
      <c r="Z1195" s="147"/>
      <c r="AA1195" s="147"/>
      <c r="AB1195" s="147"/>
      <c r="AC1195" s="147"/>
      <c r="AD1195" s="147"/>
      <c r="AE1195" s="147"/>
      <c r="AF1195" s="147" t="s">
        <v>386</v>
      </c>
      <c r="AG1195" s="147">
        <v>0</v>
      </c>
      <c r="AH1195" s="147"/>
      <c r="AI1195" s="147"/>
      <c r="AJ1195" s="147"/>
      <c r="AK1195" s="147"/>
      <c r="AL1195" s="147"/>
      <c r="AM1195" s="147"/>
      <c r="AN1195" s="147"/>
      <c r="AO1195" s="147"/>
      <c r="AP1195" s="147"/>
      <c r="AQ1195" s="147"/>
      <c r="AR1195" s="147"/>
      <c r="AS1195" s="147"/>
      <c r="AT1195" s="147"/>
      <c r="AU1195" s="147"/>
      <c r="AV1195" s="147"/>
      <c r="AW1195" s="147"/>
      <c r="AX1195" s="147"/>
      <c r="AY1195" s="147"/>
      <c r="AZ1195" s="147"/>
      <c r="BA1195" s="147"/>
      <c r="BB1195" s="147"/>
      <c r="BC1195" s="147"/>
      <c r="BD1195" s="147"/>
      <c r="BE1195" s="147"/>
      <c r="BF1195" s="147"/>
      <c r="BG1195" s="147"/>
    </row>
    <row r="1196" spans="1:59" outlineLevel="1" x14ac:dyDescent="0.2">
      <c r="A1196" s="154"/>
      <c r="B1196" s="155"/>
      <c r="C1196" s="185" t="s">
        <v>1454</v>
      </c>
      <c r="D1196" s="158"/>
      <c r="E1196" s="159"/>
      <c r="F1196" s="156"/>
      <c r="G1196" s="156"/>
      <c r="H1196" s="156"/>
      <c r="I1196" s="156"/>
      <c r="J1196" s="156"/>
      <c r="K1196" s="156"/>
      <c r="L1196" s="156"/>
      <c r="M1196" s="156"/>
      <c r="N1196" s="156"/>
      <c r="O1196" s="156"/>
      <c r="P1196" s="156"/>
      <c r="Q1196" s="156"/>
      <c r="R1196" s="156"/>
      <c r="S1196" s="156"/>
      <c r="T1196" s="156"/>
      <c r="U1196" s="156"/>
      <c r="V1196" s="156"/>
      <c r="W1196" s="156"/>
      <c r="X1196" s="156"/>
      <c r="Y1196" s="147"/>
      <c r="Z1196" s="147"/>
      <c r="AA1196" s="147"/>
      <c r="AB1196" s="147"/>
      <c r="AC1196" s="147"/>
      <c r="AD1196" s="147"/>
      <c r="AE1196" s="147"/>
      <c r="AF1196" s="147" t="s">
        <v>386</v>
      </c>
      <c r="AG1196" s="147">
        <v>0</v>
      </c>
      <c r="AH1196" s="147"/>
      <c r="AI1196" s="147"/>
      <c r="AJ1196" s="147"/>
      <c r="AK1196" s="147"/>
      <c r="AL1196" s="147"/>
      <c r="AM1196" s="147"/>
      <c r="AN1196" s="147"/>
      <c r="AO1196" s="147"/>
      <c r="AP1196" s="147"/>
      <c r="AQ1196" s="147"/>
      <c r="AR1196" s="147"/>
      <c r="AS1196" s="147"/>
      <c r="AT1196" s="147"/>
      <c r="AU1196" s="147"/>
      <c r="AV1196" s="147"/>
      <c r="AW1196" s="147"/>
      <c r="AX1196" s="147"/>
      <c r="AY1196" s="147"/>
      <c r="AZ1196" s="147"/>
      <c r="BA1196" s="147"/>
      <c r="BB1196" s="147"/>
      <c r="BC1196" s="147"/>
      <c r="BD1196" s="147"/>
      <c r="BE1196" s="147"/>
      <c r="BF1196" s="147"/>
      <c r="BG1196" s="147"/>
    </row>
    <row r="1197" spans="1:59" outlineLevel="1" x14ac:dyDescent="0.2">
      <c r="A1197" s="154"/>
      <c r="B1197" s="155"/>
      <c r="C1197" s="185" t="s">
        <v>1539</v>
      </c>
      <c r="D1197" s="158"/>
      <c r="E1197" s="159"/>
      <c r="F1197" s="156"/>
      <c r="G1197" s="156"/>
      <c r="H1197" s="156"/>
      <c r="I1197" s="156"/>
      <c r="J1197" s="156"/>
      <c r="K1197" s="156"/>
      <c r="L1197" s="156"/>
      <c r="M1197" s="156"/>
      <c r="N1197" s="156"/>
      <c r="O1197" s="156"/>
      <c r="P1197" s="156"/>
      <c r="Q1197" s="156"/>
      <c r="R1197" s="156"/>
      <c r="S1197" s="156"/>
      <c r="T1197" s="156"/>
      <c r="U1197" s="156"/>
      <c r="V1197" s="156"/>
      <c r="W1197" s="156"/>
      <c r="X1197" s="156"/>
      <c r="Y1197" s="147"/>
      <c r="Z1197" s="147"/>
      <c r="AA1197" s="147"/>
      <c r="AB1197" s="147"/>
      <c r="AC1197" s="147"/>
      <c r="AD1197" s="147"/>
      <c r="AE1197" s="147"/>
      <c r="AF1197" s="147" t="s">
        <v>386</v>
      </c>
      <c r="AG1197" s="147">
        <v>0</v>
      </c>
      <c r="AH1197" s="147"/>
      <c r="AI1197" s="147"/>
      <c r="AJ1197" s="147"/>
      <c r="AK1197" s="147"/>
      <c r="AL1197" s="147"/>
      <c r="AM1197" s="147"/>
      <c r="AN1197" s="147"/>
      <c r="AO1197" s="147"/>
      <c r="AP1197" s="147"/>
      <c r="AQ1197" s="147"/>
      <c r="AR1197" s="147"/>
      <c r="AS1197" s="147"/>
      <c r="AT1197" s="147"/>
      <c r="AU1197" s="147"/>
      <c r="AV1197" s="147"/>
      <c r="AW1197" s="147"/>
      <c r="AX1197" s="147"/>
      <c r="AY1197" s="147"/>
      <c r="AZ1197" s="147"/>
      <c r="BA1197" s="147"/>
      <c r="BB1197" s="147"/>
      <c r="BC1197" s="147"/>
      <c r="BD1197" s="147"/>
      <c r="BE1197" s="147"/>
      <c r="BF1197" s="147"/>
      <c r="BG1197" s="147"/>
    </row>
    <row r="1198" spans="1:59" outlineLevel="1" x14ac:dyDescent="0.2">
      <c r="A1198" s="154"/>
      <c r="B1198" s="155"/>
      <c r="C1198" s="185" t="s">
        <v>1454</v>
      </c>
      <c r="D1198" s="158"/>
      <c r="E1198" s="159"/>
      <c r="F1198" s="156"/>
      <c r="G1198" s="156"/>
      <c r="H1198" s="156"/>
      <c r="I1198" s="156"/>
      <c r="J1198" s="156"/>
      <c r="K1198" s="156"/>
      <c r="L1198" s="156"/>
      <c r="M1198" s="156"/>
      <c r="N1198" s="156"/>
      <c r="O1198" s="156"/>
      <c r="P1198" s="156"/>
      <c r="Q1198" s="156"/>
      <c r="R1198" s="156"/>
      <c r="S1198" s="156"/>
      <c r="T1198" s="156"/>
      <c r="U1198" s="156"/>
      <c r="V1198" s="156"/>
      <c r="W1198" s="156"/>
      <c r="X1198" s="156"/>
      <c r="Y1198" s="147"/>
      <c r="Z1198" s="147"/>
      <c r="AA1198" s="147"/>
      <c r="AB1198" s="147"/>
      <c r="AC1198" s="147"/>
      <c r="AD1198" s="147"/>
      <c r="AE1198" s="147"/>
      <c r="AF1198" s="147" t="s">
        <v>386</v>
      </c>
      <c r="AG1198" s="147">
        <v>0</v>
      </c>
      <c r="AH1198" s="147"/>
      <c r="AI1198" s="147"/>
      <c r="AJ1198" s="147"/>
      <c r="AK1198" s="147"/>
      <c r="AL1198" s="147"/>
      <c r="AM1198" s="147"/>
      <c r="AN1198" s="147"/>
      <c r="AO1198" s="147"/>
      <c r="AP1198" s="147"/>
      <c r="AQ1198" s="147"/>
      <c r="AR1198" s="147"/>
      <c r="AS1198" s="147"/>
      <c r="AT1198" s="147"/>
      <c r="AU1198" s="147"/>
      <c r="AV1198" s="147"/>
      <c r="AW1198" s="147"/>
      <c r="AX1198" s="147"/>
      <c r="AY1198" s="147"/>
      <c r="AZ1198" s="147"/>
      <c r="BA1198" s="147"/>
      <c r="BB1198" s="147"/>
      <c r="BC1198" s="147"/>
      <c r="BD1198" s="147"/>
      <c r="BE1198" s="147"/>
      <c r="BF1198" s="147"/>
      <c r="BG1198" s="147"/>
    </row>
    <row r="1199" spans="1:59" outlineLevel="1" x14ac:dyDescent="0.2">
      <c r="A1199" s="154"/>
      <c r="B1199" s="155"/>
      <c r="C1199" s="185" t="s">
        <v>255</v>
      </c>
      <c r="D1199" s="158"/>
      <c r="E1199" s="159">
        <v>4</v>
      </c>
      <c r="F1199" s="156"/>
      <c r="G1199" s="156"/>
      <c r="H1199" s="156"/>
      <c r="I1199" s="156"/>
      <c r="J1199" s="156"/>
      <c r="K1199" s="156"/>
      <c r="L1199" s="156"/>
      <c r="M1199" s="156"/>
      <c r="N1199" s="156"/>
      <c r="O1199" s="156"/>
      <c r="P1199" s="156"/>
      <c r="Q1199" s="156"/>
      <c r="R1199" s="156"/>
      <c r="S1199" s="156"/>
      <c r="T1199" s="156"/>
      <c r="U1199" s="156"/>
      <c r="V1199" s="156"/>
      <c r="W1199" s="156"/>
      <c r="X1199" s="156"/>
      <c r="Y1199" s="147"/>
      <c r="Z1199" s="147"/>
      <c r="AA1199" s="147"/>
      <c r="AB1199" s="147"/>
      <c r="AC1199" s="147"/>
      <c r="AD1199" s="147"/>
      <c r="AE1199" s="147"/>
      <c r="AF1199" s="147" t="s">
        <v>386</v>
      </c>
      <c r="AG1199" s="147">
        <v>0</v>
      </c>
      <c r="AH1199" s="147"/>
      <c r="AI1199" s="147"/>
      <c r="AJ1199" s="147"/>
      <c r="AK1199" s="147"/>
      <c r="AL1199" s="147"/>
      <c r="AM1199" s="147"/>
      <c r="AN1199" s="147"/>
      <c r="AO1199" s="147"/>
      <c r="AP1199" s="147"/>
      <c r="AQ1199" s="147"/>
      <c r="AR1199" s="147"/>
      <c r="AS1199" s="147"/>
      <c r="AT1199" s="147"/>
      <c r="AU1199" s="147"/>
      <c r="AV1199" s="147"/>
      <c r="AW1199" s="147"/>
      <c r="AX1199" s="147"/>
      <c r="AY1199" s="147"/>
      <c r="AZ1199" s="147"/>
      <c r="BA1199" s="147"/>
      <c r="BB1199" s="147"/>
      <c r="BC1199" s="147"/>
      <c r="BD1199" s="147"/>
      <c r="BE1199" s="147"/>
      <c r="BF1199" s="147"/>
      <c r="BG1199" s="147"/>
    </row>
    <row r="1200" spans="1:59" ht="22.5" outlineLevel="1" x14ac:dyDescent="0.2">
      <c r="A1200" s="170">
        <v>236</v>
      </c>
      <c r="B1200" s="171" t="s">
        <v>1540</v>
      </c>
      <c r="C1200" s="184" t="s">
        <v>1541</v>
      </c>
      <c r="D1200" s="172" t="s">
        <v>429</v>
      </c>
      <c r="E1200" s="173">
        <v>2</v>
      </c>
      <c r="F1200" s="174"/>
      <c r="G1200" s="175">
        <f>ROUND(E1200*F1200,2)</f>
        <v>0</v>
      </c>
      <c r="H1200" s="157">
        <v>164</v>
      </c>
      <c r="I1200" s="156">
        <f>ROUND(E1200*H1200,2)</f>
        <v>328</v>
      </c>
      <c r="J1200" s="157">
        <v>0</v>
      </c>
      <c r="K1200" s="156">
        <f>ROUND(E1200*J1200,2)</f>
        <v>0</v>
      </c>
      <c r="L1200" s="156">
        <v>15</v>
      </c>
      <c r="M1200" s="156">
        <f>G1200*(1+L1200/100)</f>
        <v>0</v>
      </c>
      <c r="N1200" s="156">
        <v>1.8500000000000001E-3</v>
      </c>
      <c r="O1200" s="156">
        <f>ROUND(E1200*N1200,2)</f>
        <v>0</v>
      </c>
      <c r="P1200" s="156">
        <v>0</v>
      </c>
      <c r="Q1200" s="156">
        <f>ROUND(E1200*P1200,2)</f>
        <v>0</v>
      </c>
      <c r="R1200" s="156"/>
      <c r="S1200" s="156" t="s">
        <v>398</v>
      </c>
      <c r="T1200" s="156" t="s">
        <v>399</v>
      </c>
      <c r="U1200" s="156">
        <v>0</v>
      </c>
      <c r="V1200" s="156">
        <f>ROUND(E1200*U1200,2)</f>
        <v>0</v>
      </c>
      <c r="W1200" s="156"/>
      <c r="X1200" s="156" t="s">
        <v>407</v>
      </c>
      <c r="Y1200" s="147"/>
      <c r="Z1200" s="147"/>
      <c r="AA1200" s="147"/>
      <c r="AB1200" s="147"/>
      <c r="AC1200" s="147"/>
      <c r="AD1200" s="147"/>
      <c r="AE1200" s="147"/>
      <c r="AF1200" s="147" t="s">
        <v>408</v>
      </c>
      <c r="AG1200" s="147"/>
      <c r="AH1200" s="147"/>
      <c r="AI1200" s="147"/>
      <c r="AJ1200" s="147"/>
      <c r="AK1200" s="147"/>
      <c r="AL1200" s="147"/>
      <c r="AM1200" s="147"/>
      <c r="AN1200" s="147"/>
      <c r="AO1200" s="147"/>
      <c r="AP1200" s="147"/>
      <c r="AQ1200" s="147"/>
      <c r="AR1200" s="147"/>
      <c r="AS1200" s="147"/>
      <c r="AT1200" s="147"/>
      <c r="AU1200" s="147"/>
      <c r="AV1200" s="147"/>
      <c r="AW1200" s="147"/>
      <c r="AX1200" s="147"/>
      <c r="AY1200" s="147"/>
      <c r="AZ1200" s="147"/>
      <c r="BA1200" s="147"/>
      <c r="BB1200" s="147"/>
      <c r="BC1200" s="147"/>
      <c r="BD1200" s="147"/>
      <c r="BE1200" s="147"/>
      <c r="BF1200" s="147"/>
      <c r="BG1200" s="147"/>
    </row>
    <row r="1201" spans="1:59" outlineLevel="1" x14ac:dyDescent="0.2">
      <c r="A1201" s="154"/>
      <c r="B1201" s="155"/>
      <c r="C1201" s="185" t="s">
        <v>1480</v>
      </c>
      <c r="D1201" s="158"/>
      <c r="E1201" s="159"/>
      <c r="F1201" s="156"/>
      <c r="G1201" s="156"/>
      <c r="H1201" s="156"/>
      <c r="I1201" s="156"/>
      <c r="J1201" s="156"/>
      <c r="K1201" s="156"/>
      <c r="L1201" s="156"/>
      <c r="M1201" s="156"/>
      <c r="N1201" s="156"/>
      <c r="O1201" s="156"/>
      <c r="P1201" s="156"/>
      <c r="Q1201" s="156"/>
      <c r="R1201" s="156"/>
      <c r="S1201" s="156"/>
      <c r="T1201" s="156"/>
      <c r="U1201" s="156"/>
      <c r="V1201" s="156"/>
      <c r="W1201" s="156"/>
      <c r="X1201" s="156"/>
      <c r="Y1201" s="147"/>
      <c r="Z1201" s="147"/>
      <c r="AA1201" s="147"/>
      <c r="AB1201" s="147"/>
      <c r="AC1201" s="147"/>
      <c r="AD1201" s="147"/>
      <c r="AE1201" s="147"/>
      <c r="AF1201" s="147" t="s">
        <v>386</v>
      </c>
      <c r="AG1201" s="147">
        <v>0</v>
      </c>
      <c r="AH1201" s="147"/>
      <c r="AI1201" s="147"/>
      <c r="AJ1201" s="147"/>
      <c r="AK1201" s="147"/>
      <c r="AL1201" s="147"/>
      <c r="AM1201" s="147"/>
      <c r="AN1201" s="147"/>
      <c r="AO1201" s="147"/>
      <c r="AP1201" s="147"/>
      <c r="AQ1201" s="147"/>
      <c r="AR1201" s="147"/>
      <c r="AS1201" s="147"/>
      <c r="AT1201" s="147"/>
      <c r="AU1201" s="147"/>
      <c r="AV1201" s="147"/>
      <c r="AW1201" s="147"/>
      <c r="AX1201" s="147"/>
      <c r="AY1201" s="147"/>
      <c r="AZ1201" s="147"/>
      <c r="BA1201" s="147"/>
      <c r="BB1201" s="147"/>
      <c r="BC1201" s="147"/>
      <c r="BD1201" s="147"/>
      <c r="BE1201" s="147"/>
      <c r="BF1201" s="147"/>
      <c r="BG1201" s="147"/>
    </row>
    <row r="1202" spans="1:59" outlineLevel="1" x14ac:dyDescent="0.2">
      <c r="A1202" s="154"/>
      <c r="B1202" s="155"/>
      <c r="C1202" s="185" t="s">
        <v>251</v>
      </c>
      <c r="D1202" s="158"/>
      <c r="E1202" s="159">
        <v>2</v>
      </c>
      <c r="F1202" s="156"/>
      <c r="G1202" s="156"/>
      <c r="H1202" s="156"/>
      <c r="I1202" s="156"/>
      <c r="J1202" s="156"/>
      <c r="K1202" s="156"/>
      <c r="L1202" s="156"/>
      <c r="M1202" s="156"/>
      <c r="N1202" s="156"/>
      <c r="O1202" s="156"/>
      <c r="P1202" s="156"/>
      <c r="Q1202" s="156"/>
      <c r="R1202" s="156"/>
      <c r="S1202" s="156"/>
      <c r="T1202" s="156"/>
      <c r="U1202" s="156"/>
      <c r="V1202" s="156"/>
      <c r="W1202" s="156"/>
      <c r="X1202" s="156"/>
      <c r="Y1202" s="147"/>
      <c r="Z1202" s="147"/>
      <c r="AA1202" s="147"/>
      <c r="AB1202" s="147"/>
      <c r="AC1202" s="147"/>
      <c r="AD1202" s="147"/>
      <c r="AE1202" s="147"/>
      <c r="AF1202" s="147" t="s">
        <v>386</v>
      </c>
      <c r="AG1202" s="147">
        <v>0</v>
      </c>
      <c r="AH1202" s="147"/>
      <c r="AI1202" s="147"/>
      <c r="AJ1202" s="147"/>
      <c r="AK1202" s="147"/>
      <c r="AL1202" s="147"/>
      <c r="AM1202" s="147"/>
      <c r="AN1202" s="147"/>
      <c r="AO1202" s="147"/>
      <c r="AP1202" s="147"/>
      <c r="AQ1202" s="147"/>
      <c r="AR1202" s="147"/>
      <c r="AS1202" s="147"/>
      <c r="AT1202" s="147"/>
      <c r="AU1202" s="147"/>
      <c r="AV1202" s="147"/>
      <c r="AW1202" s="147"/>
      <c r="AX1202" s="147"/>
      <c r="AY1202" s="147"/>
      <c r="AZ1202" s="147"/>
      <c r="BA1202" s="147"/>
      <c r="BB1202" s="147"/>
      <c r="BC1202" s="147"/>
      <c r="BD1202" s="147"/>
      <c r="BE1202" s="147"/>
      <c r="BF1202" s="147"/>
      <c r="BG1202" s="147"/>
    </row>
    <row r="1203" spans="1:59" ht="22.5" outlineLevel="1" x14ac:dyDescent="0.2">
      <c r="A1203" s="170">
        <v>237</v>
      </c>
      <c r="B1203" s="171" t="s">
        <v>1542</v>
      </c>
      <c r="C1203" s="184" t="s">
        <v>1543</v>
      </c>
      <c r="D1203" s="172" t="s">
        <v>429</v>
      </c>
      <c r="E1203" s="173">
        <v>2</v>
      </c>
      <c r="F1203" s="174"/>
      <c r="G1203" s="175">
        <f>ROUND(E1203*F1203,2)</f>
        <v>0</v>
      </c>
      <c r="H1203" s="157">
        <v>252</v>
      </c>
      <c r="I1203" s="156">
        <f>ROUND(E1203*H1203,2)</f>
        <v>504</v>
      </c>
      <c r="J1203" s="157">
        <v>0</v>
      </c>
      <c r="K1203" s="156">
        <f>ROUND(E1203*J1203,2)</f>
        <v>0</v>
      </c>
      <c r="L1203" s="156">
        <v>15</v>
      </c>
      <c r="M1203" s="156">
        <f>G1203*(1+L1203/100)</f>
        <v>0</v>
      </c>
      <c r="N1203" s="156">
        <v>2.8800000000000002E-3</v>
      </c>
      <c r="O1203" s="156">
        <f>ROUND(E1203*N1203,2)</f>
        <v>0.01</v>
      </c>
      <c r="P1203" s="156">
        <v>0</v>
      </c>
      <c r="Q1203" s="156">
        <f>ROUND(E1203*P1203,2)</f>
        <v>0</v>
      </c>
      <c r="R1203" s="156"/>
      <c r="S1203" s="156" t="s">
        <v>398</v>
      </c>
      <c r="T1203" s="156" t="s">
        <v>399</v>
      </c>
      <c r="U1203" s="156">
        <v>0</v>
      </c>
      <c r="V1203" s="156">
        <f>ROUND(E1203*U1203,2)</f>
        <v>0</v>
      </c>
      <c r="W1203" s="156"/>
      <c r="X1203" s="156" t="s">
        <v>407</v>
      </c>
      <c r="Y1203" s="147"/>
      <c r="Z1203" s="147"/>
      <c r="AA1203" s="147"/>
      <c r="AB1203" s="147"/>
      <c r="AC1203" s="147"/>
      <c r="AD1203" s="147"/>
      <c r="AE1203" s="147"/>
      <c r="AF1203" s="147" t="s">
        <v>408</v>
      </c>
      <c r="AG1203" s="147"/>
      <c r="AH1203" s="147"/>
      <c r="AI1203" s="147"/>
      <c r="AJ1203" s="147"/>
      <c r="AK1203" s="147"/>
      <c r="AL1203" s="147"/>
      <c r="AM1203" s="147"/>
      <c r="AN1203" s="147"/>
      <c r="AO1203" s="147"/>
      <c r="AP1203" s="147"/>
      <c r="AQ1203" s="147"/>
      <c r="AR1203" s="147"/>
      <c r="AS1203" s="147"/>
      <c r="AT1203" s="147"/>
      <c r="AU1203" s="147"/>
      <c r="AV1203" s="147"/>
      <c r="AW1203" s="147"/>
      <c r="AX1203" s="147"/>
      <c r="AY1203" s="147"/>
      <c r="AZ1203" s="147"/>
      <c r="BA1203" s="147"/>
      <c r="BB1203" s="147"/>
      <c r="BC1203" s="147"/>
      <c r="BD1203" s="147"/>
      <c r="BE1203" s="147"/>
      <c r="BF1203" s="147"/>
      <c r="BG1203" s="147"/>
    </row>
    <row r="1204" spans="1:59" outlineLevel="1" x14ac:dyDescent="0.2">
      <c r="A1204" s="154"/>
      <c r="B1204" s="155"/>
      <c r="C1204" s="185" t="s">
        <v>1480</v>
      </c>
      <c r="D1204" s="158"/>
      <c r="E1204" s="159"/>
      <c r="F1204" s="156"/>
      <c r="G1204" s="156"/>
      <c r="H1204" s="156"/>
      <c r="I1204" s="156"/>
      <c r="J1204" s="156"/>
      <c r="K1204" s="156"/>
      <c r="L1204" s="156"/>
      <c r="M1204" s="156"/>
      <c r="N1204" s="156"/>
      <c r="O1204" s="156"/>
      <c r="P1204" s="156"/>
      <c r="Q1204" s="156"/>
      <c r="R1204" s="156"/>
      <c r="S1204" s="156"/>
      <c r="T1204" s="156"/>
      <c r="U1204" s="156"/>
      <c r="V1204" s="156"/>
      <c r="W1204" s="156"/>
      <c r="X1204" s="156"/>
      <c r="Y1204" s="147"/>
      <c r="Z1204" s="147"/>
      <c r="AA1204" s="147"/>
      <c r="AB1204" s="147"/>
      <c r="AC1204" s="147"/>
      <c r="AD1204" s="147"/>
      <c r="AE1204" s="147"/>
      <c r="AF1204" s="147" t="s">
        <v>386</v>
      </c>
      <c r="AG1204" s="147">
        <v>0</v>
      </c>
      <c r="AH1204" s="147"/>
      <c r="AI1204" s="147"/>
      <c r="AJ1204" s="147"/>
      <c r="AK1204" s="147"/>
      <c r="AL1204" s="147"/>
      <c r="AM1204" s="147"/>
      <c r="AN1204" s="147"/>
      <c r="AO1204" s="147"/>
      <c r="AP1204" s="147"/>
      <c r="AQ1204" s="147"/>
      <c r="AR1204" s="147"/>
      <c r="AS1204" s="147"/>
      <c r="AT1204" s="147"/>
      <c r="AU1204" s="147"/>
      <c r="AV1204" s="147"/>
      <c r="AW1204" s="147"/>
      <c r="AX1204" s="147"/>
      <c r="AY1204" s="147"/>
      <c r="AZ1204" s="147"/>
      <c r="BA1204" s="147"/>
      <c r="BB1204" s="147"/>
      <c r="BC1204" s="147"/>
      <c r="BD1204" s="147"/>
      <c r="BE1204" s="147"/>
      <c r="BF1204" s="147"/>
      <c r="BG1204" s="147"/>
    </row>
    <row r="1205" spans="1:59" outlineLevel="1" x14ac:dyDescent="0.2">
      <c r="A1205" s="154"/>
      <c r="B1205" s="155"/>
      <c r="C1205" s="185" t="s">
        <v>251</v>
      </c>
      <c r="D1205" s="158"/>
      <c r="E1205" s="159">
        <v>2</v>
      </c>
      <c r="F1205" s="156"/>
      <c r="G1205" s="156"/>
      <c r="H1205" s="156"/>
      <c r="I1205" s="156"/>
      <c r="J1205" s="156"/>
      <c r="K1205" s="156"/>
      <c r="L1205" s="156"/>
      <c r="M1205" s="156"/>
      <c r="N1205" s="156"/>
      <c r="O1205" s="156"/>
      <c r="P1205" s="156"/>
      <c r="Q1205" s="156"/>
      <c r="R1205" s="156"/>
      <c r="S1205" s="156"/>
      <c r="T1205" s="156"/>
      <c r="U1205" s="156"/>
      <c r="V1205" s="156"/>
      <c r="W1205" s="156"/>
      <c r="X1205" s="156"/>
      <c r="Y1205" s="147"/>
      <c r="Z1205" s="147"/>
      <c r="AA1205" s="147"/>
      <c r="AB1205" s="147"/>
      <c r="AC1205" s="147"/>
      <c r="AD1205" s="147"/>
      <c r="AE1205" s="147"/>
      <c r="AF1205" s="147" t="s">
        <v>386</v>
      </c>
      <c r="AG1205" s="147">
        <v>0</v>
      </c>
      <c r="AH1205" s="147"/>
      <c r="AI1205" s="147"/>
      <c r="AJ1205" s="147"/>
      <c r="AK1205" s="147"/>
      <c r="AL1205" s="147"/>
      <c r="AM1205" s="147"/>
      <c r="AN1205" s="147"/>
      <c r="AO1205" s="147"/>
      <c r="AP1205" s="147"/>
      <c r="AQ1205" s="147"/>
      <c r="AR1205" s="147"/>
      <c r="AS1205" s="147"/>
      <c r="AT1205" s="147"/>
      <c r="AU1205" s="147"/>
      <c r="AV1205" s="147"/>
      <c r="AW1205" s="147"/>
      <c r="AX1205" s="147"/>
      <c r="AY1205" s="147"/>
      <c r="AZ1205" s="147"/>
      <c r="BA1205" s="147"/>
      <c r="BB1205" s="147"/>
      <c r="BC1205" s="147"/>
      <c r="BD1205" s="147"/>
      <c r="BE1205" s="147"/>
      <c r="BF1205" s="147"/>
      <c r="BG1205" s="147"/>
    </row>
    <row r="1206" spans="1:59" outlineLevel="1" x14ac:dyDescent="0.2">
      <c r="A1206" s="176">
        <v>238</v>
      </c>
      <c r="B1206" s="177" t="s">
        <v>1544</v>
      </c>
      <c r="C1206" s="186" t="s">
        <v>1545</v>
      </c>
      <c r="D1206" s="178" t="s">
        <v>413</v>
      </c>
      <c r="E1206" s="179">
        <v>2.6781799999999998</v>
      </c>
      <c r="F1206" s="174"/>
      <c r="G1206" s="181">
        <f>ROUND(E1206*F1206,2)</f>
        <v>0</v>
      </c>
      <c r="H1206" s="157">
        <v>0</v>
      </c>
      <c r="I1206" s="156">
        <f>ROUND(E1206*H1206,2)</f>
        <v>0</v>
      </c>
      <c r="J1206" s="157">
        <v>1142</v>
      </c>
      <c r="K1206" s="156">
        <f>ROUND(E1206*J1206,2)</f>
        <v>3058.48</v>
      </c>
      <c r="L1206" s="156">
        <v>15</v>
      </c>
      <c r="M1206" s="156">
        <f>G1206*(1+L1206/100)</f>
        <v>0</v>
      </c>
      <c r="N1206" s="156">
        <v>0</v>
      </c>
      <c r="O1206" s="156">
        <f>ROUND(E1206*N1206,2)</f>
        <v>0</v>
      </c>
      <c r="P1206" s="156">
        <v>0</v>
      </c>
      <c r="Q1206" s="156">
        <f>ROUND(E1206*P1206,2)</f>
        <v>0</v>
      </c>
      <c r="R1206" s="156"/>
      <c r="S1206" s="156" t="s">
        <v>381</v>
      </c>
      <c r="T1206" s="156" t="s">
        <v>381</v>
      </c>
      <c r="U1206" s="156">
        <v>2.4470000000000001</v>
      </c>
      <c r="V1206" s="156">
        <f>ROUND(E1206*U1206,2)</f>
        <v>6.55</v>
      </c>
      <c r="W1206" s="156"/>
      <c r="X1206" s="156" t="s">
        <v>292</v>
      </c>
      <c r="Y1206" s="147"/>
      <c r="Z1206" s="147"/>
      <c r="AA1206" s="147"/>
      <c r="AB1206" s="147"/>
      <c r="AC1206" s="147"/>
      <c r="AD1206" s="147"/>
      <c r="AE1206" s="147"/>
      <c r="AF1206" s="147" t="s">
        <v>420</v>
      </c>
      <c r="AG1206" s="147"/>
      <c r="AH1206" s="147"/>
      <c r="AI1206" s="147"/>
      <c r="AJ1206" s="147"/>
      <c r="AK1206" s="147"/>
      <c r="AL1206" s="147"/>
      <c r="AM1206" s="147"/>
      <c r="AN1206" s="147"/>
      <c r="AO1206" s="147"/>
      <c r="AP1206" s="147"/>
      <c r="AQ1206" s="147"/>
      <c r="AR1206" s="147"/>
      <c r="AS1206" s="147"/>
      <c r="AT1206" s="147"/>
      <c r="AU1206" s="147"/>
      <c r="AV1206" s="147"/>
      <c r="AW1206" s="147"/>
      <c r="AX1206" s="147"/>
      <c r="AY1206" s="147"/>
      <c r="AZ1206" s="147"/>
      <c r="BA1206" s="147"/>
      <c r="BB1206" s="147"/>
      <c r="BC1206" s="147"/>
      <c r="BD1206" s="147"/>
      <c r="BE1206" s="147"/>
      <c r="BF1206" s="147"/>
      <c r="BG1206" s="147"/>
    </row>
    <row r="1207" spans="1:59" x14ac:dyDescent="0.2">
      <c r="A1207" s="164" t="s">
        <v>376</v>
      </c>
      <c r="B1207" s="165" t="s">
        <v>325</v>
      </c>
      <c r="C1207" s="183" t="s">
        <v>326</v>
      </c>
      <c r="D1207" s="166"/>
      <c r="E1207" s="167"/>
      <c r="F1207" s="168"/>
      <c r="G1207" s="169">
        <f>SUMIF(AF1208:AF1461,"&lt;&gt;NOR",G1208:G1461)</f>
        <v>0</v>
      </c>
      <c r="H1207" s="163"/>
      <c r="I1207" s="163">
        <f>SUM(I1208:I1461)</f>
        <v>542513.66</v>
      </c>
      <c r="J1207" s="163"/>
      <c r="K1207" s="163">
        <f>SUM(K1208:K1461)</f>
        <v>11915658.709999999</v>
      </c>
      <c r="L1207" s="163"/>
      <c r="M1207" s="163">
        <f>SUM(M1208:M1461)</f>
        <v>0</v>
      </c>
      <c r="N1207" s="163"/>
      <c r="O1207" s="163">
        <f>SUM(O1208:O1461)</f>
        <v>12.499999999999998</v>
      </c>
      <c r="P1207" s="163"/>
      <c r="Q1207" s="163">
        <f>SUM(Q1208:Q1461)</f>
        <v>0</v>
      </c>
      <c r="R1207" s="163"/>
      <c r="S1207" s="163"/>
      <c r="T1207" s="163"/>
      <c r="U1207" s="163"/>
      <c r="V1207" s="163">
        <f>SUM(V1208:V1461)</f>
        <v>0</v>
      </c>
      <c r="W1207" s="163"/>
      <c r="X1207" s="163"/>
      <c r="AF1207" t="s">
        <v>377</v>
      </c>
    </row>
    <row r="1208" spans="1:59" outlineLevel="1" x14ac:dyDescent="0.2">
      <c r="A1208" s="170">
        <v>239</v>
      </c>
      <c r="B1208" s="171" t="s">
        <v>1546</v>
      </c>
      <c r="C1208" s="184" t="s">
        <v>1547</v>
      </c>
      <c r="D1208" s="172" t="s">
        <v>429</v>
      </c>
      <c r="E1208" s="173">
        <v>2</v>
      </c>
      <c r="F1208" s="174"/>
      <c r="G1208" s="175">
        <f>ROUND(E1208*F1208,2)</f>
        <v>0</v>
      </c>
      <c r="H1208" s="157">
        <v>0</v>
      </c>
      <c r="I1208" s="156">
        <f>ROUND(E1208*H1208,2)</f>
        <v>0</v>
      </c>
      <c r="J1208" s="157">
        <v>947</v>
      </c>
      <c r="K1208" s="156">
        <f>ROUND(E1208*J1208,2)</f>
        <v>1894</v>
      </c>
      <c r="L1208" s="156">
        <v>15</v>
      </c>
      <c r="M1208" s="156">
        <f>G1208*(1+L1208/100)</f>
        <v>0</v>
      </c>
      <c r="N1208" s="156">
        <v>0</v>
      </c>
      <c r="O1208" s="156">
        <f>ROUND(E1208*N1208,2)</f>
        <v>0</v>
      </c>
      <c r="P1208" s="156">
        <v>0</v>
      </c>
      <c r="Q1208" s="156">
        <f>ROUND(E1208*P1208,2)</f>
        <v>0</v>
      </c>
      <c r="R1208" s="156"/>
      <c r="S1208" s="156" t="s">
        <v>398</v>
      </c>
      <c r="T1208" s="156" t="s">
        <v>399</v>
      </c>
      <c r="U1208" s="156">
        <v>0</v>
      </c>
      <c r="V1208" s="156">
        <f>ROUND(E1208*U1208,2)</f>
        <v>0</v>
      </c>
      <c r="W1208" s="156"/>
      <c r="X1208" s="156" t="s">
        <v>383</v>
      </c>
      <c r="Y1208" s="147"/>
      <c r="Z1208" s="147"/>
      <c r="AA1208" s="147"/>
      <c r="AB1208" s="147"/>
      <c r="AC1208" s="147"/>
      <c r="AD1208" s="147"/>
      <c r="AE1208" s="147"/>
      <c r="AF1208" s="147" t="s">
        <v>541</v>
      </c>
      <c r="AG1208" s="147"/>
      <c r="AH1208" s="147"/>
      <c r="AI1208" s="147"/>
      <c r="AJ1208" s="147"/>
      <c r="AK1208" s="147"/>
      <c r="AL1208" s="147"/>
      <c r="AM1208" s="147"/>
      <c r="AN1208" s="147"/>
      <c r="AO1208" s="147"/>
      <c r="AP1208" s="147"/>
      <c r="AQ1208" s="147"/>
      <c r="AR1208" s="147"/>
      <c r="AS1208" s="147"/>
      <c r="AT1208" s="147"/>
      <c r="AU1208" s="147"/>
      <c r="AV1208" s="147"/>
      <c r="AW1208" s="147"/>
      <c r="AX1208" s="147"/>
      <c r="AY1208" s="147"/>
      <c r="AZ1208" s="147"/>
      <c r="BA1208" s="147"/>
      <c r="BB1208" s="147"/>
      <c r="BC1208" s="147"/>
      <c r="BD1208" s="147"/>
      <c r="BE1208" s="147"/>
      <c r="BF1208" s="147"/>
      <c r="BG1208" s="147"/>
    </row>
    <row r="1209" spans="1:59" outlineLevel="1" x14ac:dyDescent="0.2">
      <c r="A1209" s="154"/>
      <c r="B1209" s="155"/>
      <c r="C1209" s="185" t="s">
        <v>1548</v>
      </c>
      <c r="D1209" s="158"/>
      <c r="E1209" s="159"/>
      <c r="F1209" s="156"/>
      <c r="G1209" s="156"/>
      <c r="H1209" s="156"/>
      <c r="I1209" s="156"/>
      <c r="J1209" s="156"/>
      <c r="K1209" s="156"/>
      <c r="L1209" s="156"/>
      <c r="M1209" s="156"/>
      <c r="N1209" s="156"/>
      <c r="O1209" s="156"/>
      <c r="P1209" s="156"/>
      <c r="Q1209" s="156"/>
      <c r="R1209" s="156"/>
      <c r="S1209" s="156"/>
      <c r="T1209" s="156"/>
      <c r="U1209" s="156"/>
      <c r="V1209" s="156"/>
      <c r="W1209" s="156"/>
      <c r="X1209" s="156"/>
      <c r="Y1209" s="147"/>
      <c r="Z1209" s="147"/>
      <c r="AA1209" s="147"/>
      <c r="AB1209" s="147"/>
      <c r="AC1209" s="147"/>
      <c r="AD1209" s="147"/>
      <c r="AE1209" s="147"/>
      <c r="AF1209" s="147" t="s">
        <v>386</v>
      </c>
      <c r="AG1209" s="147">
        <v>0</v>
      </c>
      <c r="AH1209" s="147"/>
      <c r="AI1209" s="147"/>
      <c r="AJ1209" s="147"/>
      <c r="AK1209" s="147"/>
      <c r="AL1209" s="147"/>
      <c r="AM1209" s="147"/>
      <c r="AN1209" s="147"/>
      <c r="AO1209" s="147"/>
      <c r="AP1209" s="147"/>
      <c r="AQ1209" s="147"/>
      <c r="AR1209" s="147"/>
      <c r="AS1209" s="147"/>
      <c r="AT1209" s="147"/>
      <c r="AU1209" s="147"/>
      <c r="AV1209" s="147"/>
      <c r="AW1209" s="147"/>
      <c r="AX1209" s="147"/>
      <c r="AY1209" s="147"/>
      <c r="AZ1209" s="147"/>
      <c r="BA1209" s="147"/>
      <c r="BB1209" s="147"/>
      <c r="BC1209" s="147"/>
      <c r="BD1209" s="147"/>
      <c r="BE1209" s="147"/>
      <c r="BF1209" s="147"/>
      <c r="BG1209" s="147"/>
    </row>
    <row r="1210" spans="1:59" outlineLevel="1" x14ac:dyDescent="0.2">
      <c r="A1210" s="154"/>
      <c r="B1210" s="155"/>
      <c r="C1210" s="185" t="s">
        <v>251</v>
      </c>
      <c r="D1210" s="158"/>
      <c r="E1210" s="159">
        <v>2</v>
      </c>
      <c r="F1210" s="156"/>
      <c r="G1210" s="156"/>
      <c r="H1210" s="156"/>
      <c r="I1210" s="156"/>
      <c r="J1210" s="156"/>
      <c r="K1210" s="156"/>
      <c r="L1210" s="156"/>
      <c r="M1210" s="156"/>
      <c r="N1210" s="156"/>
      <c r="O1210" s="156"/>
      <c r="P1210" s="156"/>
      <c r="Q1210" s="156"/>
      <c r="R1210" s="156"/>
      <c r="S1210" s="156"/>
      <c r="T1210" s="156"/>
      <c r="U1210" s="156"/>
      <c r="V1210" s="156"/>
      <c r="W1210" s="156"/>
      <c r="X1210" s="156"/>
      <c r="Y1210" s="147"/>
      <c r="Z1210" s="147"/>
      <c r="AA1210" s="147"/>
      <c r="AB1210" s="147"/>
      <c r="AC1210" s="147"/>
      <c r="AD1210" s="147"/>
      <c r="AE1210" s="147"/>
      <c r="AF1210" s="147" t="s">
        <v>386</v>
      </c>
      <c r="AG1210" s="147">
        <v>0</v>
      </c>
      <c r="AH1210" s="147"/>
      <c r="AI1210" s="147"/>
      <c r="AJ1210" s="147"/>
      <c r="AK1210" s="147"/>
      <c r="AL1210" s="147"/>
      <c r="AM1210" s="147"/>
      <c r="AN1210" s="147"/>
      <c r="AO1210" s="147"/>
      <c r="AP1210" s="147"/>
      <c r="AQ1210" s="147"/>
      <c r="AR1210" s="147"/>
      <c r="AS1210" s="147"/>
      <c r="AT1210" s="147"/>
      <c r="AU1210" s="147"/>
      <c r="AV1210" s="147"/>
      <c r="AW1210" s="147"/>
      <c r="AX1210" s="147"/>
      <c r="AY1210" s="147"/>
      <c r="AZ1210" s="147"/>
      <c r="BA1210" s="147"/>
      <c r="BB1210" s="147"/>
      <c r="BC1210" s="147"/>
      <c r="BD1210" s="147"/>
      <c r="BE1210" s="147"/>
      <c r="BF1210" s="147"/>
      <c r="BG1210" s="147"/>
    </row>
    <row r="1211" spans="1:59" outlineLevel="1" x14ac:dyDescent="0.2">
      <c r="A1211" s="170">
        <v>240</v>
      </c>
      <c r="B1211" s="171" t="s">
        <v>1549</v>
      </c>
      <c r="C1211" s="184" t="s">
        <v>1550</v>
      </c>
      <c r="D1211" s="172" t="s">
        <v>882</v>
      </c>
      <c r="E1211" s="173">
        <v>3164.5</v>
      </c>
      <c r="F1211" s="174"/>
      <c r="G1211" s="175">
        <f>ROUND(E1211*F1211,2)</f>
        <v>0</v>
      </c>
      <c r="H1211" s="157">
        <v>16.010000000000002</v>
      </c>
      <c r="I1211" s="156">
        <f>ROUND(E1211*H1211,2)</f>
        <v>50663.65</v>
      </c>
      <c r="J1211" s="157">
        <v>195.49</v>
      </c>
      <c r="K1211" s="156">
        <f>ROUND(E1211*J1211,2)</f>
        <v>618628.11</v>
      </c>
      <c r="L1211" s="156">
        <v>15</v>
      </c>
      <c r="M1211" s="156">
        <f>G1211*(1+L1211/100)</f>
        <v>0</v>
      </c>
      <c r="N1211" s="156">
        <v>6.0000000000000002E-5</v>
      </c>
      <c r="O1211" s="156">
        <f>ROUND(E1211*N1211,2)</f>
        <v>0.19</v>
      </c>
      <c r="P1211" s="156">
        <v>0</v>
      </c>
      <c r="Q1211" s="156">
        <f>ROUND(E1211*P1211,2)</f>
        <v>0</v>
      </c>
      <c r="R1211" s="156"/>
      <c r="S1211" s="156" t="s">
        <v>381</v>
      </c>
      <c r="T1211" s="156" t="s">
        <v>382</v>
      </c>
      <c r="U1211" s="156">
        <v>0</v>
      </c>
      <c r="V1211" s="156">
        <f>ROUND(E1211*U1211,2)</f>
        <v>0</v>
      </c>
      <c r="W1211" s="156"/>
      <c r="X1211" s="156" t="s">
        <v>383</v>
      </c>
      <c r="Y1211" s="147"/>
      <c r="Z1211" s="147"/>
      <c r="AA1211" s="147"/>
      <c r="AB1211" s="147"/>
      <c r="AC1211" s="147"/>
      <c r="AD1211" s="147"/>
      <c r="AE1211" s="147"/>
      <c r="AF1211" s="147" t="s">
        <v>541</v>
      </c>
      <c r="AG1211" s="147"/>
      <c r="AH1211" s="147"/>
      <c r="AI1211" s="147"/>
      <c r="AJ1211" s="147"/>
      <c r="AK1211" s="147"/>
      <c r="AL1211" s="147"/>
      <c r="AM1211" s="147"/>
      <c r="AN1211" s="147"/>
      <c r="AO1211" s="147"/>
      <c r="AP1211" s="147"/>
      <c r="AQ1211" s="147"/>
      <c r="AR1211" s="147"/>
      <c r="AS1211" s="147"/>
      <c r="AT1211" s="147"/>
      <c r="AU1211" s="147"/>
      <c r="AV1211" s="147"/>
      <c r="AW1211" s="147"/>
      <c r="AX1211" s="147"/>
      <c r="AY1211" s="147"/>
      <c r="AZ1211" s="147"/>
      <c r="BA1211" s="147"/>
      <c r="BB1211" s="147"/>
      <c r="BC1211" s="147"/>
      <c r="BD1211" s="147"/>
      <c r="BE1211" s="147"/>
      <c r="BF1211" s="147"/>
      <c r="BG1211" s="147"/>
    </row>
    <row r="1212" spans="1:59" outlineLevel="1" x14ac:dyDescent="0.2">
      <c r="A1212" s="154"/>
      <c r="B1212" s="155"/>
      <c r="C1212" s="185" t="s">
        <v>1551</v>
      </c>
      <c r="D1212" s="158"/>
      <c r="E1212" s="159"/>
      <c r="F1212" s="156"/>
      <c r="G1212" s="156"/>
      <c r="H1212" s="156"/>
      <c r="I1212" s="156"/>
      <c r="J1212" s="156"/>
      <c r="K1212" s="156"/>
      <c r="L1212" s="156"/>
      <c r="M1212" s="156"/>
      <c r="N1212" s="156"/>
      <c r="O1212" s="156"/>
      <c r="P1212" s="156"/>
      <c r="Q1212" s="156"/>
      <c r="R1212" s="156"/>
      <c r="S1212" s="156"/>
      <c r="T1212" s="156"/>
      <c r="U1212" s="156"/>
      <c r="V1212" s="156"/>
      <c r="W1212" s="156"/>
      <c r="X1212" s="156"/>
      <c r="Y1212" s="147"/>
      <c r="Z1212" s="147"/>
      <c r="AA1212" s="147"/>
      <c r="AB1212" s="147"/>
      <c r="AC1212" s="147"/>
      <c r="AD1212" s="147"/>
      <c r="AE1212" s="147"/>
      <c r="AF1212" s="147" t="s">
        <v>386</v>
      </c>
      <c r="AG1212" s="147">
        <v>0</v>
      </c>
      <c r="AH1212" s="147"/>
      <c r="AI1212" s="147"/>
      <c r="AJ1212" s="147"/>
      <c r="AK1212" s="147"/>
      <c r="AL1212" s="147"/>
      <c r="AM1212" s="147"/>
      <c r="AN1212" s="147"/>
      <c r="AO1212" s="147"/>
      <c r="AP1212" s="147"/>
      <c r="AQ1212" s="147"/>
      <c r="AR1212" s="147"/>
      <c r="AS1212" s="147"/>
      <c r="AT1212" s="147"/>
      <c r="AU1212" s="147"/>
      <c r="AV1212" s="147"/>
      <c r="AW1212" s="147"/>
      <c r="AX1212" s="147"/>
      <c r="AY1212" s="147"/>
      <c r="AZ1212" s="147"/>
      <c r="BA1212" s="147"/>
      <c r="BB1212" s="147"/>
      <c r="BC1212" s="147"/>
      <c r="BD1212" s="147"/>
      <c r="BE1212" s="147"/>
      <c r="BF1212" s="147"/>
      <c r="BG1212" s="147"/>
    </row>
    <row r="1213" spans="1:59" outlineLevel="1" x14ac:dyDescent="0.2">
      <c r="A1213" s="154"/>
      <c r="B1213" s="155"/>
      <c r="C1213" s="185" t="s">
        <v>1552</v>
      </c>
      <c r="D1213" s="158"/>
      <c r="E1213" s="159"/>
      <c r="F1213" s="156"/>
      <c r="G1213" s="156"/>
      <c r="H1213" s="156"/>
      <c r="I1213" s="156"/>
      <c r="J1213" s="156"/>
      <c r="K1213" s="156"/>
      <c r="L1213" s="156"/>
      <c r="M1213" s="156"/>
      <c r="N1213" s="156"/>
      <c r="O1213" s="156"/>
      <c r="P1213" s="156"/>
      <c r="Q1213" s="156"/>
      <c r="R1213" s="156"/>
      <c r="S1213" s="156"/>
      <c r="T1213" s="156"/>
      <c r="U1213" s="156"/>
      <c r="V1213" s="156"/>
      <c r="W1213" s="156"/>
      <c r="X1213" s="156"/>
      <c r="Y1213" s="147"/>
      <c r="Z1213" s="147"/>
      <c r="AA1213" s="147"/>
      <c r="AB1213" s="147"/>
      <c r="AC1213" s="147"/>
      <c r="AD1213" s="147"/>
      <c r="AE1213" s="147"/>
      <c r="AF1213" s="147" t="s">
        <v>386</v>
      </c>
      <c r="AG1213" s="147">
        <v>0</v>
      </c>
      <c r="AH1213" s="147"/>
      <c r="AI1213" s="147"/>
      <c r="AJ1213" s="147"/>
      <c r="AK1213" s="147"/>
      <c r="AL1213" s="147"/>
      <c r="AM1213" s="147"/>
      <c r="AN1213" s="147"/>
      <c r="AO1213" s="147"/>
      <c r="AP1213" s="147"/>
      <c r="AQ1213" s="147"/>
      <c r="AR1213" s="147"/>
      <c r="AS1213" s="147"/>
      <c r="AT1213" s="147"/>
      <c r="AU1213" s="147"/>
      <c r="AV1213" s="147"/>
      <c r="AW1213" s="147"/>
      <c r="AX1213" s="147"/>
      <c r="AY1213" s="147"/>
      <c r="AZ1213" s="147"/>
      <c r="BA1213" s="147"/>
      <c r="BB1213" s="147"/>
      <c r="BC1213" s="147"/>
      <c r="BD1213" s="147"/>
      <c r="BE1213" s="147"/>
      <c r="BF1213" s="147"/>
      <c r="BG1213" s="147"/>
    </row>
    <row r="1214" spans="1:59" ht="33.75" outlineLevel="1" x14ac:dyDescent="0.2">
      <c r="A1214" s="154"/>
      <c r="B1214" s="155"/>
      <c r="C1214" s="185" t="s">
        <v>1553</v>
      </c>
      <c r="D1214" s="158"/>
      <c r="E1214" s="159"/>
      <c r="F1214" s="156"/>
      <c r="G1214" s="156"/>
      <c r="H1214" s="156"/>
      <c r="I1214" s="156"/>
      <c r="J1214" s="156"/>
      <c r="K1214" s="156"/>
      <c r="L1214" s="156"/>
      <c r="M1214" s="156"/>
      <c r="N1214" s="156"/>
      <c r="O1214" s="156"/>
      <c r="P1214" s="156"/>
      <c r="Q1214" s="156"/>
      <c r="R1214" s="156"/>
      <c r="S1214" s="156"/>
      <c r="T1214" s="156"/>
      <c r="U1214" s="156"/>
      <c r="V1214" s="156"/>
      <c r="W1214" s="156"/>
      <c r="X1214" s="156"/>
      <c r="Y1214" s="147"/>
      <c r="Z1214" s="147"/>
      <c r="AA1214" s="147"/>
      <c r="AB1214" s="147"/>
      <c r="AC1214" s="147"/>
      <c r="AD1214" s="147"/>
      <c r="AE1214" s="147"/>
      <c r="AF1214" s="147" t="s">
        <v>386</v>
      </c>
      <c r="AG1214" s="147">
        <v>0</v>
      </c>
      <c r="AH1214" s="147"/>
      <c r="AI1214" s="147"/>
      <c r="AJ1214" s="147"/>
      <c r="AK1214" s="147"/>
      <c r="AL1214" s="147"/>
      <c r="AM1214" s="147"/>
      <c r="AN1214" s="147"/>
      <c r="AO1214" s="147"/>
      <c r="AP1214" s="147"/>
      <c r="AQ1214" s="147"/>
      <c r="AR1214" s="147"/>
      <c r="AS1214" s="147"/>
      <c r="AT1214" s="147"/>
      <c r="AU1214" s="147"/>
      <c r="AV1214" s="147"/>
      <c r="AW1214" s="147"/>
      <c r="AX1214" s="147"/>
      <c r="AY1214" s="147"/>
      <c r="AZ1214" s="147"/>
      <c r="BA1214" s="147"/>
      <c r="BB1214" s="147"/>
      <c r="BC1214" s="147"/>
      <c r="BD1214" s="147"/>
      <c r="BE1214" s="147"/>
      <c r="BF1214" s="147"/>
      <c r="BG1214" s="147"/>
    </row>
    <row r="1215" spans="1:59" ht="45" outlineLevel="1" x14ac:dyDescent="0.2">
      <c r="A1215" s="154"/>
      <c r="B1215" s="155"/>
      <c r="C1215" s="185" t="s">
        <v>1554</v>
      </c>
      <c r="D1215" s="158"/>
      <c r="E1215" s="159"/>
      <c r="F1215" s="156"/>
      <c r="G1215" s="156"/>
      <c r="H1215" s="156"/>
      <c r="I1215" s="156"/>
      <c r="J1215" s="156"/>
      <c r="K1215" s="156"/>
      <c r="L1215" s="156"/>
      <c r="M1215" s="156"/>
      <c r="N1215" s="156"/>
      <c r="O1215" s="156"/>
      <c r="P1215" s="156"/>
      <c r="Q1215" s="156"/>
      <c r="R1215" s="156"/>
      <c r="S1215" s="156"/>
      <c r="T1215" s="156"/>
      <c r="U1215" s="156"/>
      <c r="V1215" s="156"/>
      <c r="W1215" s="156"/>
      <c r="X1215" s="156"/>
      <c r="Y1215" s="147"/>
      <c r="Z1215" s="147"/>
      <c r="AA1215" s="147"/>
      <c r="AB1215" s="147"/>
      <c r="AC1215" s="147"/>
      <c r="AD1215" s="147"/>
      <c r="AE1215" s="147"/>
      <c r="AF1215" s="147" t="s">
        <v>386</v>
      </c>
      <c r="AG1215" s="147">
        <v>0</v>
      </c>
      <c r="AH1215" s="147"/>
      <c r="AI1215" s="147"/>
      <c r="AJ1215" s="147"/>
      <c r="AK1215" s="147"/>
      <c r="AL1215" s="147"/>
      <c r="AM1215" s="147"/>
      <c r="AN1215" s="147"/>
      <c r="AO1215" s="147"/>
      <c r="AP1215" s="147"/>
      <c r="AQ1215" s="147"/>
      <c r="AR1215" s="147"/>
      <c r="AS1215" s="147"/>
      <c r="AT1215" s="147"/>
      <c r="AU1215" s="147"/>
      <c r="AV1215" s="147"/>
      <c r="AW1215" s="147"/>
      <c r="AX1215" s="147"/>
      <c r="AY1215" s="147"/>
      <c r="AZ1215" s="147"/>
      <c r="BA1215" s="147"/>
      <c r="BB1215" s="147"/>
      <c r="BC1215" s="147"/>
      <c r="BD1215" s="147"/>
      <c r="BE1215" s="147"/>
      <c r="BF1215" s="147"/>
      <c r="BG1215" s="147"/>
    </row>
    <row r="1216" spans="1:59" ht="33.75" outlineLevel="1" x14ac:dyDescent="0.2">
      <c r="A1216" s="154"/>
      <c r="B1216" s="155"/>
      <c r="C1216" s="185" t="s">
        <v>1555</v>
      </c>
      <c r="D1216" s="158"/>
      <c r="E1216" s="159"/>
      <c r="F1216" s="156"/>
      <c r="G1216" s="156"/>
      <c r="H1216" s="156"/>
      <c r="I1216" s="156"/>
      <c r="J1216" s="156"/>
      <c r="K1216" s="156"/>
      <c r="L1216" s="156"/>
      <c r="M1216" s="156"/>
      <c r="N1216" s="156"/>
      <c r="O1216" s="156"/>
      <c r="P1216" s="156"/>
      <c r="Q1216" s="156"/>
      <c r="R1216" s="156"/>
      <c r="S1216" s="156"/>
      <c r="T1216" s="156"/>
      <c r="U1216" s="156"/>
      <c r="V1216" s="156"/>
      <c r="W1216" s="156"/>
      <c r="X1216" s="156"/>
      <c r="Y1216" s="147"/>
      <c r="Z1216" s="147"/>
      <c r="AA1216" s="147"/>
      <c r="AB1216" s="147"/>
      <c r="AC1216" s="147"/>
      <c r="AD1216" s="147"/>
      <c r="AE1216" s="147"/>
      <c r="AF1216" s="147" t="s">
        <v>386</v>
      </c>
      <c r="AG1216" s="147">
        <v>0</v>
      </c>
      <c r="AH1216" s="147"/>
      <c r="AI1216" s="147"/>
      <c r="AJ1216" s="147"/>
      <c r="AK1216" s="147"/>
      <c r="AL1216" s="147"/>
      <c r="AM1216" s="147"/>
      <c r="AN1216" s="147"/>
      <c r="AO1216" s="147"/>
      <c r="AP1216" s="147"/>
      <c r="AQ1216" s="147"/>
      <c r="AR1216" s="147"/>
      <c r="AS1216" s="147"/>
      <c r="AT1216" s="147"/>
      <c r="AU1216" s="147"/>
      <c r="AV1216" s="147"/>
      <c r="AW1216" s="147"/>
      <c r="AX1216" s="147"/>
      <c r="AY1216" s="147"/>
      <c r="AZ1216" s="147"/>
      <c r="BA1216" s="147"/>
      <c r="BB1216" s="147"/>
      <c r="BC1216" s="147"/>
      <c r="BD1216" s="147"/>
      <c r="BE1216" s="147"/>
      <c r="BF1216" s="147"/>
      <c r="BG1216" s="147"/>
    </row>
    <row r="1217" spans="1:59" outlineLevel="1" x14ac:dyDescent="0.2">
      <c r="A1217" s="154"/>
      <c r="B1217" s="155"/>
      <c r="C1217" s="185" t="s">
        <v>1556</v>
      </c>
      <c r="D1217" s="158"/>
      <c r="E1217" s="159"/>
      <c r="F1217" s="156"/>
      <c r="G1217" s="156"/>
      <c r="H1217" s="156"/>
      <c r="I1217" s="156"/>
      <c r="J1217" s="156"/>
      <c r="K1217" s="156"/>
      <c r="L1217" s="156"/>
      <c r="M1217" s="156"/>
      <c r="N1217" s="156"/>
      <c r="O1217" s="156"/>
      <c r="P1217" s="156"/>
      <c r="Q1217" s="156"/>
      <c r="R1217" s="156"/>
      <c r="S1217" s="156"/>
      <c r="T1217" s="156"/>
      <c r="U1217" s="156"/>
      <c r="V1217" s="156"/>
      <c r="W1217" s="156"/>
      <c r="X1217" s="156"/>
      <c r="Y1217" s="147"/>
      <c r="Z1217" s="147"/>
      <c r="AA1217" s="147"/>
      <c r="AB1217" s="147"/>
      <c r="AC1217" s="147"/>
      <c r="AD1217" s="147"/>
      <c r="AE1217" s="147"/>
      <c r="AF1217" s="147" t="s">
        <v>386</v>
      </c>
      <c r="AG1217" s="147">
        <v>0</v>
      </c>
      <c r="AH1217" s="147"/>
      <c r="AI1217" s="147"/>
      <c r="AJ1217" s="147"/>
      <c r="AK1217" s="147"/>
      <c r="AL1217" s="147"/>
      <c r="AM1217" s="147"/>
      <c r="AN1217" s="147"/>
      <c r="AO1217" s="147"/>
      <c r="AP1217" s="147"/>
      <c r="AQ1217" s="147"/>
      <c r="AR1217" s="147"/>
      <c r="AS1217" s="147"/>
      <c r="AT1217" s="147"/>
      <c r="AU1217" s="147"/>
      <c r="AV1217" s="147"/>
      <c r="AW1217" s="147"/>
      <c r="AX1217" s="147"/>
      <c r="AY1217" s="147"/>
      <c r="AZ1217" s="147"/>
      <c r="BA1217" s="147"/>
      <c r="BB1217" s="147"/>
      <c r="BC1217" s="147"/>
      <c r="BD1217" s="147"/>
      <c r="BE1217" s="147"/>
      <c r="BF1217" s="147"/>
      <c r="BG1217" s="147"/>
    </row>
    <row r="1218" spans="1:59" outlineLevel="1" x14ac:dyDescent="0.2">
      <c r="A1218" s="154"/>
      <c r="B1218" s="155"/>
      <c r="C1218" s="185" t="s">
        <v>1557</v>
      </c>
      <c r="D1218" s="158"/>
      <c r="E1218" s="159">
        <v>3164.5</v>
      </c>
      <c r="F1218" s="156"/>
      <c r="G1218" s="156"/>
      <c r="H1218" s="156"/>
      <c r="I1218" s="156"/>
      <c r="J1218" s="156"/>
      <c r="K1218" s="156"/>
      <c r="L1218" s="156"/>
      <c r="M1218" s="156"/>
      <c r="N1218" s="156"/>
      <c r="O1218" s="156"/>
      <c r="P1218" s="156"/>
      <c r="Q1218" s="156"/>
      <c r="R1218" s="156"/>
      <c r="S1218" s="156"/>
      <c r="T1218" s="156"/>
      <c r="U1218" s="156"/>
      <c r="V1218" s="156"/>
      <c r="W1218" s="156"/>
      <c r="X1218" s="156"/>
      <c r="Y1218" s="147"/>
      <c r="Z1218" s="147"/>
      <c r="AA1218" s="147"/>
      <c r="AB1218" s="147"/>
      <c r="AC1218" s="147"/>
      <c r="AD1218" s="147"/>
      <c r="AE1218" s="147"/>
      <c r="AF1218" s="147" t="s">
        <v>386</v>
      </c>
      <c r="AG1218" s="147">
        <v>0</v>
      </c>
      <c r="AH1218" s="147"/>
      <c r="AI1218" s="147"/>
      <c r="AJ1218" s="147"/>
      <c r="AK1218" s="147"/>
      <c r="AL1218" s="147"/>
      <c r="AM1218" s="147"/>
      <c r="AN1218" s="147"/>
      <c r="AO1218" s="147"/>
      <c r="AP1218" s="147"/>
      <c r="AQ1218" s="147"/>
      <c r="AR1218" s="147"/>
      <c r="AS1218" s="147"/>
      <c r="AT1218" s="147"/>
      <c r="AU1218" s="147"/>
      <c r="AV1218" s="147"/>
      <c r="AW1218" s="147"/>
      <c r="AX1218" s="147"/>
      <c r="AY1218" s="147"/>
      <c r="AZ1218" s="147"/>
      <c r="BA1218" s="147"/>
      <c r="BB1218" s="147"/>
      <c r="BC1218" s="147"/>
      <c r="BD1218" s="147"/>
      <c r="BE1218" s="147"/>
      <c r="BF1218" s="147"/>
      <c r="BG1218" s="147"/>
    </row>
    <row r="1219" spans="1:59" outlineLevel="1" x14ac:dyDescent="0.2">
      <c r="A1219" s="170">
        <v>241</v>
      </c>
      <c r="B1219" s="171" t="s">
        <v>1558</v>
      </c>
      <c r="C1219" s="184" t="s">
        <v>1559</v>
      </c>
      <c r="D1219" s="172" t="s">
        <v>882</v>
      </c>
      <c r="E1219" s="173">
        <v>112.7</v>
      </c>
      <c r="F1219" s="174"/>
      <c r="G1219" s="175">
        <f>ROUND(E1219*F1219,2)</f>
        <v>0</v>
      </c>
      <c r="H1219" s="157">
        <v>13.21</v>
      </c>
      <c r="I1219" s="156">
        <f>ROUND(E1219*H1219,2)</f>
        <v>1488.77</v>
      </c>
      <c r="J1219" s="157">
        <v>139.79</v>
      </c>
      <c r="K1219" s="156">
        <f>ROUND(E1219*J1219,2)</f>
        <v>15754.33</v>
      </c>
      <c r="L1219" s="156">
        <v>15</v>
      </c>
      <c r="M1219" s="156">
        <f>G1219*(1+L1219/100)</f>
        <v>0</v>
      </c>
      <c r="N1219" s="156">
        <v>6.0000000000000002E-5</v>
      </c>
      <c r="O1219" s="156">
        <f>ROUND(E1219*N1219,2)</f>
        <v>0.01</v>
      </c>
      <c r="P1219" s="156">
        <v>0</v>
      </c>
      <c r="Q1219" s="156">
        <f>ROUND(E1219*P1219,2)</f>
        <v>0</v>
      </c>
      <c r="R1219" s="156"/>
      <c r="S1219" s="156" t="s">
        <v>381</v>
      </c>
      <c r="T1219" s="156" t="s">
        <v>382</v>
      </c>
      <c r="U1219" s="156">
        <v>0</v>
      </c>
      <c r="V1219" s="156">
        <f>ROUND(E1219*U1219,2)</f>
        <v>0</v>
      </c>
      <c r="W1219" s="156"/>
      <c r="X1219" s="156" t="s">
        <v>383</v>
      </c>
      <c r="Y1219" s="147"/>
      <c r="Z1219" s="147"/>
      <c r="AA1219" s="147"/>
      <c r="AB1219" s="147"/>
      <c r="AC1219" s="147"/>
      <c r="AD1219" s="147"/>
      <c r="AE1219" s="147"/>
      <c r="AF1219" s="147" t="s">
        <v>541</v>
      </c>
      <c r="AG1219" s="147"/>
      <c r="AH1219" s="147"/>
      <c r="AI1219" s="147"/>
      <c r="AJ1219" s="147"/>
      <c r="AK1219" s="147"/>
      <c r="AL1219" s="147"/>
      <c r="AM1219" s="147"/>
      <c r="AN1219" s="147"/>
      <c r="AO1219" s="147"/>
      <c r="AP1219" s="147"/>
      <c r="AQ1219" s="147"/>
      <c r="AR1219" s="147"/>
      <c r="AS1219" s="147"/>
      <c r="AT1219" s="147"/>
      <c r="AU1219" s="147"/>
      <c r="AV1219" s="147"/>
      <c r="AW1219" s="147"/>
      <c r="AX1219" s="147"/>
      <c r="AY1219" s="147"/>
      <c r="AZ1219" s="147"/>
      <c r="BA1219" s="147"/>
      <c r="BB1219" s="147"/>
      <c r="BC1219" s="147"/>
      <c r="BD1219" s="147"/>
      <c r="BE1219" s="147"/>
      <c r="BF1219" s="147"/>
      <c r="BG1219" s="147"/>
    </row>
    <row r="1220" spans="1:59" outlineLevel="1" x14ac:dyDescent="0.2">
      <c r="A1220" s="154"/>
      <c r="B1220" s="155"/>
      <c r="C1220" s="185" t="s">
        <v>1551</v>
      </c>
      <c r="D1220" s="158"/>
      <c r="E1220" s="159"/>
      <c r="F1220" s="156"/>
      <c r="G1220" s="156"/>
      <c r="H1220" s="156"/>
      <c r="I1220" s="156"/>
      <c r="J1220" s="156"/>
      <c r="K1220" s="156"/>
      <c r="L1220" s="156"/>
      <c r="M1220" s="156"/>
      <c r="N1220" s="156"/>
      <c r="O1220" s="156"/>
      <c r="P1220" s="156"/>
      <c r="Q1220" s="156"/>
      <c r="R1220" s="156"/>
      <c r="S1220" s="156"/>
      <c r="T1220" s="156"/>
      <c r="U1220" s="156"/>
      <c r="V1220" s="156"/>
      <c r="W1220" s="156"/>
      <c r="X1220" s="156"/>
      <c r="Y1220" s="147"/>
      <c r="Z1220" s="147"/>
      <c r="AA1220" s="147"/>
      <c r="AB1220" s="147"/>
      <c r="AC1220" s="147"/>
      <c r="AD1220" s="147"/>
      <c r="AE1220" s="147"/>
      <c r="AF1220" s="147" t="s">
        <v>386</v>
      </c>
      <c r="AG1220" s="147">
        <v>0</v>
      </c>
      <c r="AH1220" s="147"/>
      <c r="AI1220" s="147"/>
      <c r="AJ1220" s="147"/>
      <c r="AK1220" s="147"/>
      <c r="AL1220" s="147"/>
      <c r="AM1220" s="147"/>
      <c r="AN1220" s="147"/>
      <c r="AO1220" s="147"/>
      <c r="AP1220" s="147"/>
      <c r="AQ1220" s="147"/>
      <c r="AR1220" s="147"/>
      <c r="AS1220" s="147"/>
      <c r="AT1220" s="147"/>
      <c r="AU1220" s="147"/>
      <c r="AV1220" s="147"/>
      <c r="AW1220" s="147"/>
      <c r="AX1220" s="147"/>
      <c r="AY1220" s="147"/>
      <c r="AZ1220" s="147"/>
      <c r="BA1220" s="147"/>
      <c r="BB1220" s="147"/>
      <c r="BC1220" s="147"/>
      <c r="BD1220" s="147"/>
      <c r="BE1220" s="147"/>
      <c r="BF1220" s="147"/>
      <c r="BG1220" s="147"/>
    </row>
    <row r="1221" spans="1:59" ht="33.75" outlineLevel="1" x14ac:dyDescent="0.2">
      <c r="A1221" s="154"/>
      <c r="B1221" s="155"/>
      <c r="C1221" s="185" t="s">
        <v>1560</v>
      </c>
      <c r="D1221" s="158"/>
      <c r="E1221" s="159"/>
      <c r="F1221" s="156"/>
      <c r="G1221" s="156"/>
      <c r="H1221" s="156"/>
      <c r="I1221" s="156"/>
      <c r="J1221" s="156"/>
      <c r="K1221" s="156"/>
      <c r="L1221" s="156"/>
      <c r="M1221" s="156"/>
      <c r="N1221" s="156"/>
      <c r="O1221" s="156"/>
      <c r="P1221" s="156"/>
      <c r="Q1221" s="156"/>
      <c r="R1221" s="156"/>
      <c r="S1221" s="156"/>
      <c r="T1221" s="156"/>
      <c r="U1221" s="156"/>
      <c r="V1221" s="156"/>
      <c r="W1221" s="156"/>
      <c r="X1221" s="156"/>
      <c r="Y1221" s="147"/>
      <c r="Z1221" s="147"/>
      <c r="AA1221" s="147"/>
      <c r="AB1221" s="147"/>
      <c r="AC1221" s="147"/>
      <c r="AD1221" s="147"/>
      <c r="AE1221" s="147"/>
      <c r="AF1221" s="147" t="s">
        <v>386</v>
      </c>
      <c r="AG1221" s="147">
        <v>0</v>
      </c>
      <c r="AH1221" s="147"/>
      <c r="AI1221" s="147"/>
      <c r="AJ1221" s="147"/>
      <c r="AK1221" s="147"/>
      <c r="AL1221" s="147"/>
      <c r="AM1221" s="147"/>
      <c r="AN1221" s="147"/>
      <c r="AO1221" s="147"/>
      <c r="AP1221" s="147"/>
      <c r="AQ1221" s="147"/>
      <c r="AR1221" s="147"/>
      <c r="AS1221" s="147"/>
      <c r="AT1221" s="147"/>
      <c r="AU1221" s="147"/>
      <c r="AV1221" s="147"/>
      <c r="AW1221" s="147"/>
      <c r="AX1221" s="147"/>
      <c r="AY1221" s="147"/>
      <c r="AZ1221" s="147"/>
      <c r="BA1221" s="147"/>
      <c r="BB1221" s="147"/>
      <c r="BC1221" s="147"/>
      <c r="BD1221" s="147"/>
      <c r="BE1221" s="147"/>
      <c r="BF1221" s="147"/>
      <c r="BG1221" s="147"/>
    </row>
    <row r="1222" spans="1:59" outlineLevel="1" x14ac:dyDescent="0.2">
      <c r="A1222" s="154"/>
      <c r="B1222" s="155"/>
      <c r="C1222" s="185" t="s">
        <v>1561</v>
      </c>
      <c r="D1222" s="158"/>
      <c r="E1222" s="159"/>
      <c r="F1222" s="156"/>
      <c r="G1222" s="156"/>
      <c r="H1222" s="156"/>
      <c r="I1222" s="156"/>
      <c r="J1222" s="156"/>
      <c r="K1222" s="156"/>
      <c r="L1222" s="156"/>
      <c r="M1222" s="156"/>
      <c r="N1222" s="156"/>
      <c r="O1222" s="156"/>
      <c r="P1222" s="156"/>
      <c r="Q1222" s="156"/>
      <c r="R1222" s="156"/>
      <c r="S1222" s="156"/>
      <c r="T1222" s="156"/>
      <c r="U1222" s="156"/>
      <c r="V1222" s="156"/>
      <c r="W1222" s="156"/>
      <c r="X1222" s="156"/>
      <c r="Y1222" s="147"/>
      <c r="Z1222" s="147"/>
      <c r="AA1222" s="147"/>
      <c r="AB1222" s="147"/>
      <c r="AC1222" s="147"/>
      <c r="AD1222" s="147"/>
      <c r="AE1222" s="147"/>
      <c r="AF1222" s="147" t="s">
        <v>386</v>
      </c>
      <c r="AG1222" s="147">
        <v>0</v>
      </c>
      <c r="AH1222" s="147"/>
      <c r="AI1222" s="147"/>
      <c r="AJ1222" s="147"/>
      <c r="AK1222" s="147"/>
      <c r="AL1222" s="147"/>
      <c r="AM1222" s="147"/>
      <c r="AN1222" s="147"/>
      <c r="AO1222" s="147"/>
      <c r="AP1222" s="147"/>
      <c r="AQ1222" s="147"/>
      <c r="AR1222" s="147"/>
      <c r="AS1222" s="147"/>
      <c r="AT1222" s="147"/>
      <c r="AU1222" s="147"/>
      <c r="AV1222" s="147"/>
      <c r="AW1222" s="147"/>
      <c r="AX1222" s="147"/>
      <c r="AY1222" s="147"/>
      <c r="AZ1222" s="147"/>
      <c r="BA1222" s="147"/>
      <c r="BB1222" s="147"/>
      <c r="BC1222" s="147"/>
      <c r="BD1222" s="147"/>
      <c r="BE1222" s="147"/>
      <c r="BF1222" s="147"/>
      <c r="BG1222" s="147"/>
    </row>
    <row r="1223" spans="1:59" outlineLevel="1" x14ac:dyDescent="0.2">
      <c r="A1223" s="154"/>
      <c r="B1223" s="155"/>
      <c r="C1223" s="185" t="s">
        <v>1562</v>
      </c>
      <c r="D1223" s="158"/>
      <c r="E1223" s="159">
        <v>112.7</v>
      </c>
      <c r="F1223" s="156"/>
      <c r="G1223" s="156"/>
      <c r="H1223" s="156"/>
      <c r="I1223" s="156"/>
      <c r="J1223" s="156"/>
      <c r="K1223" s="156"/>
      <c r="L1223" s="156"/>
      <c r="M1223" s="156"/>
      <c r="N1223" s="156"/>
      <c r="O1223" s="156"/>
      <c r="P1223" s="156"/>
      <c r="Q1223" s="156"/>
      <c r="R1223" s="156"/>
      <c r="S1223" s="156"/>
      <c r="T1223" s="156"/>
      <c r="U1223" s="156"/>
      <c r="V1223" s="156"/>
      <c r="W1223" s="156"/>
      <c r="X1223" s="156"/>
      <c r="Y1223" s="147"/>
      <c r="Z1223" s="147"/>
      <c r="AA1223" s="147"/>
      <c r="AB1223" s="147"/>
      <c r="AC1223" s="147"/>
      <c r="AD1223" s="147"/>
      <c r="AE1223" s="147"/>
      <c r="AF1223" s="147" t="s">
        <v>386</v>
      </c>
      <c r="AG1223" s="147">
        <v>0</v>
      </c>
      <c r="AH1223" s="147"/>
      <c r="AI1223" s="147"/>
      <c r="AJ1223" s="147"/>
      <c r="AK1223" s="147"/>
      <c r="AL1223" s="147"/>
      <c r="AM1223" s="147"/>
      <c r="AN1223" s="147"/>
      <c r="AO1223" s="147"/>
      <c r="AP1223" s="147"/>
      <c r="AQ1223" s="147"/>
      <c r="AR1223" s="147"/>
      <c r="AS1223" s="147"/>
      <c r="AT1223" s="147"/>
      <c r="AU1223" s="147"/>
      <c r="AV1223" s="147"/>
      <c r="AW1223" s="147"/>
      <c r="AX1223" s="147"/>
      <c r="AY1223" s="147"/>
      <c r="AZ1223" s="147"/>
      <c r="BA1223" s="147"/>
      <c r="BB1223" s="147"/>
      <c r="BC1223" s="147"/>
      <c r="BD1223" s="147"/>
      <c r="BE1223" s="147"/>
      <c r="BF1223" s="147"/>
      <c r="BG1223" s="147"/>
    </row>
    <row r="1224" spans="1:59" outlineLevel="1" x14ac:dyDescent="0.2">
      <c r="A1224" s="170">
        <v>242</v>
      </c>
      <c r="B1224" s="171" t="s">
        <v>1563</v>
      </c>
      <c r="C1224" s="184" t="s">
        <v>1564</v>
      </c>
      <c r="D1224" s="172" t="s">
        <v>882</v>
      </c>
      <c r="E1224" s="173">
        <v>241.5</v>
      </c>
      <c r="F1224" s="174"/>
      <c r="G1224" s="175">
        <f>ROUND(E1224*F1224,2)</f>
        <v>0</v>
      </c>
      <c r="H1224" s="157">
        <v>12.1</v>
      </c>
      <c r="I1224" s="156">
        <f>ROUND(E1224*H1224,2)</f>
        <v>2922.15</v>
      </c>
      <c r="J1224" s="157">
        <v>100.9</v>
      </c>
      <c r="K1224" s="156">
        <f>ROUND(E1224*J1224,2)</f>
        <v>24367.35</v>
      </c>
      <c r="L1224" s="156">
        <v>15</v>
      </c>
      <c r="M1224" s="156">
        <f>G1224*(1+L1224/100)</f>
        <v>0</v>
      </c>
      <c r="N1224" s="156">
        <v>6.0000000000000002E-5</v>
      </c>
      <c r="O1224" s="156">
        <f>ROUND(E1224*N1224,2)</f>
        <v>0.01</v>
      </c>
      <c r="P1224" s="156">
        <v>0</v>
      </c>
      <c r="Q1224" s="156">
        <f>ROUND(E1224*P1224,2)</f>
        <v>0</v>
      </c>
      <c r="R1224" s="156"/>
      <c r="S1224" s="156" t="s">
        <v>381</v>
      </c>
      <c r="T1224" s="156" t="s">
        <v>382</v>
      </c>
      <c r="U1224" s="156">
        <v>0</v>
      </c>
      <c r="V1224" s="156">
        <f>ROUND(E1224*U1224,2)</f>
        <v>0</v>
      </c>
      <c r="W1224" s="156"/>
      <c r="X1224" s="156" t="s">
        <v>383</v>
      </c>
      <c r="Y1224" s="147"/>
      <c r="Z1224" s="147"/>
      <c r="AA1224" s="147"/>
      <c r="AB1224" s="147"/>
      <c r="AC1224" s="147"/>
      <c r="AD1224" s="147"/>
      <c r="AE1224" s="147"/>
      <c r="AF1224" s="147" t="s">
        <v>541</v>
      </c>
      <c r="AG1224" s="147"/>
      <c r="AH1224" s="147"/>
      <c r="AI1224" s="147"/>
      <c r="AJ1224" s="147"/>
      <c r="AK1224" s="147"/>
      <c r="AL1224" s="147"/>
      <c r="AM1224" s="147"/>
      <c r="AN1224" s="147"/>
      <c r="AO1224" s="147"/>
      <c r="AP1224" s="147"/>
      <c r="AQ1224" s="147"/>
      <c r="AR1224" s="147"/>
      <c r="AS1224" s="147"/>
      <c r="AT1224" s="147"/>
      <c r="AU1224" s="147"/>
      <c r="AV1224" s="147"/>
      <c r="AW1224" s="147"/>
      <c r="AX1224" s="147"/>
      <c r="AY1224" s="147"/>
      <c r="AZ1224" s="147"/>
      <c r="BA1224" s="147"/>
      <c r="BB1224" s="147"/>
      <c r="BC1224" s="147"/>
      <c r="BD1224" s="147"/>
      <c r="BE1224" s="147"/>
      <c r="BF1224" s="147"/>
      <c r="BG1224" s="147"/>
    </row>
    <row r="1225" spans="1:59" outlineLevel="1" x14ac:dyDescent="0.2">
      <c r="A1225" s="154"/>
      <c r="B1225" s="155"/>
      <c r="C1225" s="185" t="s">
        <v>1551</v>
      </c>
      <c r="D1225" s="158"/>
      <c r="E1225" s="159"/>
      <c r="F1225" s="156"/>
      <c r="G1225" s="156"/>
      <c r="H1225" s="156"/>
      <c r="I1225" s="156"/>
      <c r="J1225" s="156"/>
      <c r="K1225" s="156"/>
      <c r="L1225" s="156"/>
      <c r="M1225" s="156"/>
      <c r="N1225" s="156"/>
      <c r="O1225" s="156"/>
      <c r="P1225" s="156"/>
      <c r="Q1225" s="156"/>
      <c r="R1225" s="156"/>
      <c r="S1225" s="156"/>
      <c r="T1225" s="156"/>
      <c r="U1225" s="156"/>
      <c r="V1225" s="156"/>
      <c r="W1225" s="156"/>
      <c r="X1225" s="156"/>
      <c r="Y1225" s="147"/>
      <c r="Z1225" s="147"/>
      <c r="AA1225" s="147"/>
      <c r="AB1225" s="147"/>
      <c r="AC1225" s="147"/>
      <c r="AD1225" s="147"/>
      <c r="AE1225" s="147"/>
      <c r="AF1225" s="147" t="s">
        <v>386</v>
      </c>
      <c r="AG1225" s="147">
        <v>0</v>
      </c>
      <c r="AH1225" s="147"/>
      <c r="AI1225" s="147"/>
      <c r="AJ1225" s="147"/>
      <c r="AK1225" s="147"/>
      <c r="AL1225" s="147"/>
      <c r="AM1225" s="147"/>
      <c r="AN1225" s="147"/>
      <c r="AO1225" s="147"/>
      <c r="AP1225" s="147"/>
      <c r="AQ1225" s="147"/>
      <c r="AR1225" s="147"/>
      <c r="AS1225" s="147"/>
      <c r="AT1225" s="147"/>
      <c r="AU1225" s="147"/>
      <c r="AV1225" s="147"/>
      <c r="AW1225" s="147"/>
      <c r="AX1225" s="147"/>
      <c r="AY1225" s="147"/>
      <c r="AZ1225" s="147"/>
      <c r="BA1225" s="147"/>
      <c r="BB1225" s="147"/>
      <c r="BC1225" s="147"/>
      <c r="BD1225" s="147"/>
      <c r="BE1225" s="147"/>
      <c r="BF1225" s="147"/>
      <c r="BG1225" s="147"/>
    </row>
    <row r="1226" spans="1:59" ht="33.75" outlineLevel="1" x14ac:dyDescent="0.2">
      <c r="A1226" s="154"/>
      <c r="B1226" s="155"/>
      <c r="C1226" s="185" t="s">
        <v>1565</v>
      </c>
      <c r="D1226" s="158"/>
      <c r="E1226" s="159"/>
      <c r="F1226" s="156"/>
      <c r="G1226" s="156"/>
      <c r="H1226" s="156"/>
      <c r="I1226" s="156"/>
      <c r="J1226" s="156"/>
      <c r="K1226" s="156"/>
      <c r="L1226" s="156"/>
      <c r="M1226" s="156"/>
      <c r="N1226" s="156"/>
      <c r="O1226" s="156"/>
      <c r="P1226" s="156"/>
      <c r="Q1226" s="156"/>
      <c r="R1226" s="156"/>
      <c r="S1226" s="156"/>
      <c r="T1226" s="156"/>
      <c r="U1226" s="156"/>
      <c r="V1226" s="156"/>
      <c r="W1226" s="156"/>
      <c r="X1226" s="156"/>
      <c r="Y1226" s="147"/>
      <c r="Z1226" s="147"/>
      <c r="AA1226" s="147"/>
      <c r="AB1226" s="147"/>
      <c r="AC1226" s="147"/>
      <c r="AD1226" s="147"/>
      <c r="AE1226" s="147"/>
      <c r="AF1226" s="147" t="s">
        <v>386</v>
      </c>
      <c r="AG1226" s="147">
        <v>0</v>
      </c>
      <c r="AH1226" s="147"/>
      <c r="AI1226" s="147"/>
      <c r="AJ1226" s="147"/>
      <c r="AK1226" s="147"/>
      <c r="AL1226" s="147"/>
      <c r="AM1226" s="147"/>
      <c r="AN1226" s="147"/>
      <c r="AO1226" s="147"/>
      <c r="AP1226" s="147"/>
      <c r="AQ1226" s="147"/>
      <c r="AR1226" s="147"/>
      <c r="AS1226" s="147"/>
      <c r="AT1226" s="147"/>
      <c r="AU1226" s="147"/>
      <c r="AV1226" s="147"/>
      <c r="AW1226" s="147"/>
      <c r="AX1226" s="147"/>
      <c r="AY1226" s="147"/>
      <c r="AZ1226" s="147"/>
      <c r="BA1226" s="147"/>
      <c r="BB1226" s="147"/>
      <c r="BC1226" s="147"/>
      <c r="BD1226" s="147"/>
      <c r="BE1226" s="147"/>
      <c r="BF1226" s="147"/>
      <c r="BG1226" s="147"/>
    </row>
    <row r="1227" spans="1:59" outlineLevel="1" x14ac:dyDescent="0.2">
      <c r="A1227" s="154"/>
      <c r="B1227" s="155"/>
      <c r="C1227" s="185" t="s">
        <v>1566</v>
      </c>
      <c r="D1227" s="158"/>
      <c r="E1227" s="159">
        <v>241.5</v>
      </c>
      <c r="F1227" s="156"/>
      <c r="G1227" s="156"/>
      <c r="H1227" s="156"/>
      <c r="I1227" s="156"/>
      <c r="J1227" s="156"/>
      <c r="K1227" s="156"/>
      <c r="L1227" s="156"/>
      <c r="M1227" s="156"/>
      <c r="N1227" s="156"/>
      <c r="O1227" s="156"/>
      <c r="P1227" s="156"/>
      <c r="Q1227" s="156"/>
      <c r="R1227" s="156"/>
      <c r="S1227" s="156"/>
      <c r="T1227" s="156"/>
      <c r="U1227" s="156"/>
      <c r="V1227" s="156"/>
      <c r="W1227" s="156"/>
      <c r="X1227" s="156"/>
      <c r="Y1227" s="147"/>
      <c r="Z1227" s="147"/>
      <c r="AA1227" s="147"/>
      <c r="AB1227" s="147"/>
      <c r="AC1227" s="147"/>
      <c r="AD1227" s="147"/>
      <c r="AE1227" s="147"/>
      <c r="AF1227" s="147" t="s">
        <v>386</v>
      </c>
      <c r="AG1227" s="147">
        <v>0</v>
      </c>
      <c r="AH1227" s="147"/>
      <c r="AI1227" s="147"/>
      <c r="AJ1227" s="147"/>
      <c r="AK1227" s="147"/>
      <c r="AL1227" s="147"/>
      <c r="AM1227" s="147"/>
      <c r="AN1227" s="147"/>
      <c r="AO1227" s="147"/>
      <c r="AP1227" s="147"/>
      <c r="AQ1227" s="147"/>
      <c r="AR1227" s="147"/>
      <c r="AS1227" s="147"/>
      <c r="AT1227" s="147"/>
      <c r="AU1227" s="147"/>
      <c r="AV1227" s="147"/>
      <c r="AW1227" s="147"/>
      <c r="AX1227" s="147"/>
      <c r="AY1227" s="147"/>
      <c r="AZ1227" s="147"/>
      <c r="BA1227" s="147"/>
      <c r="BB1227" s="147"/>
      <c r="BC1227" s="147"/>
      <c r="BD1227" s="147"/>
      <c r="BE1227" s="147"/>
      <c r="BF1227" s="147"/>
      <c r="BG1227" s="147"/>
    </row>
    <row r="1228" spans="1:59" outlineLevel="1" x14ac:dyDescent="0.2">
      <c r="A1228" s="170">
        <v>243</v>
      </c>
      <c r="B1228" s="171" t="s">
        <v>1567</v>
      </c>
      <c r="C1228" s="184" t="s">
        <v>1568</v>
      </c>
      <c r="D1228" s="172" t="s">
        <v>882</v>
      </c>
      <c r="E1228" s="173">
        <v>647</v>
      </c>
      <c r="F1228" s="174"/>
      <c r="G1228" s="175">
        <f>ROUND(E1228*F1228,2)</f>
        <v>0</v>
      </c>
      <c r="H1228" s="157">
        <v>9.1199999999999992</v>
      </c>
      <c r="I1228" s="156">
        <f>ROUND(E1228*H1228,2)</f>
        <v>5900.64</v>
      </c>
      <c r="J1228" s="157">
        <v>46.38</v>
      </c>
      <c r="K1228" s="156">
        <f>ROUND(E1228*J1228,2)</f>
        <v>30007.86</v>
      </c>
      <c r="L1228" s="156">
        <v>15</v>
      </c>
      <c r="M1228" s="156">
        <f>G1228*(1+L1228/100)</f>
        <v>0</v>
      </c>
      <c r="N1228" s="156">
        <v>5.0000000000000002E-5</v>
      </c>
      <c r="O1228" s="156">
        <f>ROUND(E1228*N1228,2)</f>
        <v>0.03</v>
      </c>
      <c r="P1228" s="156">
        <v>0</v>
      </c>
      <c r="Q1228" s="156">
        <f>ROUND(E1228*P1228,2)</f>
        <v>0</v>
      </c>
      <c r="R1228" s="156"/>
      <c r="S1228" s="156" t="s">
        <v>381</v>
      </c>
      <c r="T1228" s="156" t="s">
        <v>382</v>
      </c>
      <c r="U1228" s="156">
        <v>0</v>
      </c>
      <c r="V1228" s="156">
        <f>ROUND(E1228*U1228,2)</f>
        <v>0</v>
      </c>
      <c r="W1228" s="156"/>
      <c r="X1228" s="156" t="s">
        <v>383</v>
      </c>
      <c r="Y1228" s="147"/>
      <c r="Z1228" s="147"/>
      <c r="AA1228" s="147"/>
      <c r="AB1228" s="147"/>
      <c r="AC1228" s="147"/>
      <c r="AD1228" s="147"/>
      <c r="AE1228" s="147"/>
      <c r="AF1228" s="147" t="s">
        <v>541</v>
      </c>
      <c r="AG1228" s="147"/>
      <c r="AH1228" s="147"/>
      <c r="AI1228" s="147"/>
      <c r="AJ1228" s="147"/>
      <c r="AK1228" s="147"/>
      <c r="AL1228" s="147"/>
      <c r="AM1228" s="147"/>
      <c r="AN1228" s="147"/>
      <c r="AO1228" s="147"/>
      <c r="AP1228" s="147"/>
      <c r="AQ1228" s="147"/>
      <c r="AR1228" s="147"/>
      <c r="AS1228" s="147"/>
      <c r="AT1228" s="147"/>
      <c r="AU1228" s="147"/>
      <c r="AV1228" s="147"/>
      <c r="AW1228" s="147"/>
      <c r="AX1228" s="147"/>
      <c r="AY1228" s="147"/>
      <c r="AZ1228" s="147"/>
      <c r="BA1228" s="147"/>
      <c r="BB1228" s="147"/>
      <c r="BC1228" s="147"/>
      <c r="BD1228" s="147"/>
      <c r="BE1228" s="147"/>
      <c r="BF1228" s="147"/>
      <c r="BG1228" s="147"/>
    </row>
    <row r="1229" spans="1:59" outlineLevel="1" x14ac:dyDescent="0.2">
      <c r="A1229" s="154"/>
      <c r="B1229" s="155"/>
      <c r="C1229" s="185" t="s">
        <v>1551</v>
      </c>
      <c r="D1229" s="158"/>
      <c r="E1229" s="159"/>
      <c r="F1229" s="156"/>
      <c r="G1229" s="156"/>
      <c r="H1229" s="156"/>
      <c r="I1229" s="156"/>
      <c r="J1229" s="156"/>
      <c r="K1229" s="156"/>
      <c r="L1229" s="156"/>
      <c r="M1229" s="156"/>
      <c r="N1229" s="156"/>
      <c r="O1229" s="156"/>
      <c r="P1229" s="156"/>
      <c r="Q1229" s="156"/>
      <c r="R1229" s="156"/>
      <c r="S1229" s="156"/>
      <c r="T1229" s="156"/>
      <c r="U1229" s="156"/>
      <c r="V1229" s="156"/>
      <c r="W1229" s="156"/>
      <c r="X1229" s="156"/>
      <c r="Y1229" s="147"/>
      <c r="Z1229" s="147"/>
      <c r="AA1229" s="147"/>
      <c r="AB1229" s="147"/>
      <c r="AC1229" s="147"/>
      <c r="AD1229" s="147"/>
      <c r="AE1229" s="147"/>
      <c r="AF1229" s="147" t="s">
        <v>386</v>
      </c>
      <c r="AG1229" s="147">
        <v>0</v>
      </c>
      <c r="AH1229" s="147"/>
      <c r="AI1229" s="147"/>
      <c r="AJ1229" s="147"/>
      <c r="AK1229" s="147"/>
      <c r="AL1229" s="147"/>
      <c r="AM1229" s="147"/>
      <c r="AN1229" s="147"/>
      <c r="AO1229" s="147"/>
      <c r="AP1229" s="147"/>
      <c r="AQ1229" s="147"/>
      <c r="AR1229" s="147"/>
      <c r="AS1229" s="147"/>
      <c r="AT1229" s="147"/>
      <c r="AU1229" s="147"/>
      <c r="AV1229" s="147"/>
      <c r="AW1229" s="147"/>
      <c r="AX1229" s="147"/>
      <c r="AY1229" s="147"/>
      <c r="AZ1229" s="147"/>
      <c r="BA1229" s="147"/>
      <c r="BB1229" s="147"/>
      <c r="BC1229" s="147"/>
      <c r="BD1229" s="147"/>
      <c r="BE1229" s="147"/>
      <c r="BF1229" s="147"/>
      <c r="BG1229" s="147"/>
    </row>
    <row r="1230" spans="1:59" outlineLevel="1" x14ac:dyDescent="0.2">
      <c r="A1230" s="154"/>
      <c r="B1230" s="155"/>
      <c r="C1230" s="185" t="s">
        <v>1569</v>
      </c>
      <c r="D1230" s="158"/>
      <c r="E1230" s="159"/>
      <c r="F1230" s="156"/>
      <c r="G1230" s="156"/>
      <c r="H1230" s="156"/>
      <c r="I1230" s="156"/>
      <c r="J1230" s="156"/>
      <c r="K1230" s="156"/>
      <c r="L1230" s="156"/>
      <c r="M1230" s="156"/>
      <c r="N1230" s="156"/>
      <c r="O1230" s="156"/>
      <c r="P1230" s="156"/>
      <c r="Q1230" s="156"/>
      <c r="R1230" s="156"/>
      <c r="S1230" s="156"/>
      <c r="T1230" s="156"/>
      <c r="U1230" s="156"/>
      <c r="V1230" s="156"/>
      <c r="W1230" s="156"/>
      <c r="X1230" s="156"/>
      <c r="Y1230" s="147"/>
      <c r="Z1230" s="147"/>
      <c r="AA1230" s="147"/>
      <c r="AB1230" s="147"/>
      <c r="AC1230" s="147"/>
      <c r="AD1230" s="147"/>
      <c r="AE1230" s="147"/>
      <c r="AF1230" s="147" t="s">
        <v>386</v>
      </c>
      <c r="AG1230" s="147">
        <v>0</v>
      </c>
      <c r="AH1230" s="147"/>
      <c r="AI1230" s="147"/>
      <c r="AJ1230" s="147"/>
      <c r="AK1230" s="147"/>
      <c r="AL1230" s="147"/>
      <c r="AM1230" s="147"/>
      <c r="AN1230" s="147"/>
      <c r="AO1230" s="147"/>
      <c r="AP1230" s="147"/>
      <c r="AQ1230" s="147"/>
      <c r="AR1230" s="147"/>
      <c r="AS1230" s="147"/>
      <c r="AT1230" s="147"/>
      <c r="AU1230" s="147"/>
      <c r="AV1230" s="147"/>
      <c r="AW1230" s="147"/>
      <c r="AX1230" s="147"/>
      <c r="AY1230" s="147"/>
      <c r="AZ1230" s="147"/>
      <c r="BA1230" s="147"/>
      <c r="BB1230" s="147"/>
      <c r="BC1230" s="147"/>
      <c r="BD1230" s="147"/>
      <c r="BE1230" s="147"/>
      <c r="BF1230" s="147"/>
      <c r="BG1230" s="147"/>
    </row>
    <row r="1231" spans="1:59" ht="33.75" outlineLevel="1" x14ac:dyDescent="0.2">
      <c r="A1231" s="154"/>
      <c r="B1231" s="155"/>
      <c r="C1231" s="185" t="s">
        <v>1570</v>
      </c>
      <c r="D1231" s="158"/>
      <c r="E1231" s="159"/>
      <c r="F1231" s="156"/>
      <c r="G1231" s="156"/>
      <c r="H1231" s="156"/>
      <c r="I1231" s="156"/>
      <c r="J1231" s="156"/>
      <c r="K1231" s="156"/>
      <c r="L1231" s="156"/>
      <c r="M1231" s="156"/>
      <c r="N1231" s="156"/>
      <c r="O1231" s="156"/>
      <c r="P1231" s="156"/>
      <c r="Q1231" s="156"/>
      <c r="R1231" s="156"/>
      <c r="S1231" s="156"/>
      <c r="T1231" s="156"/>
      <c r="U1231" s="156"/>
      <c r="V1231" s="156"/>
      <c r="W1231" s="156"/>
      <c r="X1231" s="156"/>
      <c r="Y1231" s="147"/>
      <c r="Z1231" s="147"/>
      <c r="AA1231" s="147"/>
      <c r="AB1231" s="147"/>
      <c r="AC1231" s="147"/>
      <c r="AD1231" s="147"/>
      <c r="AE1231" s="147"/>
      <c r="AF1231" s="147" t="s">
        <v>386</v>
      </c>
      <c r="AG1231" s="147">
        <v>0</v>
      </c>
      <c r="AH1231" s="147"/>
      <c r="AI1231" s="147"/>
      <c r="AJ1231" s="147"/>
      <c r="AK1231" s="147"/>
      <c r="AL1231" s="147"/>
      <c r="AM1231" s="147"/>
      <c r="AN1231" s="147"/>
      <c r="AO1231" s="147"/>
      <c r="AP1231" s="147"/>
      <c r="AQ1231" s="147"/>
      <c r="AR1231" s="147"/>
      <c r="AS1231" s="147"/>
      <c r="AT1231" s="147"/>
      <c r="AU1231" s="147"/>
      <c r="AV1231" s="147"/>
      <c r="AW1231" s="147"/>
      <c r="AX1231" s="147"/>
      <c r="AY1231" s="147"/>
      <c r="AZ1231" s="147"/>
      <c r="BA1231" s="147"/>
      <c r="BB1231" s="147"/>
      <c r="BC1231" s="147"/>
      <c r="BD1231" s="147"/>
      <c r="BE1231" s="147"/>
      <c r="BF1231" s="147"/>
      <c r="BG1231" s="147"/>
    </row>
    <row r="1232" spans="1:59" outlineLevel="1" x14ac:dyDescent="0.2">
      <c r="A1232" s="154"/>
      <c r="B1232" s="155"/>
      <c r="C1232" s="185" t="s">
        <v>1571</v>
      </c>
      <c r="D1232" s="158"/>
      <c r="E1232" s="159">
        <v>647</v>
      </c>
      <c r="F1232" s="156"/>
      <c r="G1232" s="156"/>
      <c r="H1232" s="156"/>
      <c r="I1232" s="156"/>
      <c r="J1232" s="156"/>
      <c r="K1232" s="156"/>
      <c r="L1232" s="156"/>
      <c r="M1232" s="156"/>
      <c r="N1232" s="156"/>
      <c r="O1232" s="156"/>
      <c r="P1232" s="156"/>
      <c r="Q1232" s="156"/>
      <c r="R1232" s="156"/>
      <c r="S1232" s="156"/>
      <c r="T1232" s="156"/>
      <c r="U1232" s="156"/>
      <c r="V1232" s="156"/>
      <c r="W1232" s="156"/>
      <c r="X1232" s="156"/>
      <c r="Y1232" s="147"/>
      <c r="Z1232" s="147"/>
      <c r="AA1232" s="147"/>
      <c r="AB1232" s="147"/>
      <c r="AC1232" s="147"/>
      <c r="AD1232" s="147"/>
      <c r="AE1232" s="147"/>
      <c r="AF1232" s="147" t="s">
        <v>386</v>
      </c>
      <c r="AG1232" s="147">
        <v>0</v>
      </c>
      <c r="AH1232" s="147"/>
      <c r="AI1232" s="147"/>
      <c r="AJ1232" s="147"/>
      <c r="AK1232" s="147"/>
      <c r="AL1232" s="147"/>
      <c r="AM1232" s="147"/>
      <c r="AN1232" s="147"/>
      <c r="AO1232" s="147"/>
      <c r="AP1232" s="147"/>
      <c r="AQ1232" s="147"/>
      <c r="AR1232" s="147"/>
      <c r="AS1232" s="147"/>
      <c r="AT1232" s="147"/>
      <c r="AU1232" s="147"/>
      <c r="AV1232" s="147"/>
      <c r="AW1232" s="147"/>
      <c r="AX1232" s="147"/>
      <c r="AY1232" s="147"/>
      <c r="AZ1232" s="147"/>
      <c r="BA1232" s="147"/>
      <c r="BB1232" s="147"/>
      <c r="BC1232" s="147"/>
      <c r="BD1232" s="147"/>
      <c r="BE1232" s="147"/>
      <c r="BF1232" s="147"/>
      <c r="BG1232" s="147"/>
    </row>
    <row r="1233" spans="1:59" outlineLevel="1" x14ac:dyDescent="0.2">
      <c r="A1233" s="170">
        <v>244</v>
      </c>
      <c r="B1233" s="171" t="s">
        <v>1572</v>
      </c>
      <c r="C1233" s="184" t="s">
        <v>1573</v>
      </c>
      <c r="D1233" s="172" t="s">
        <v>882</v>
      </c>
      <c r="E1233" s="173">
        <v>959</v>
      </c>
      <c r="F1233" s="174"/>
      <c r="G1233" s="175">
        <f>ROUND(E1233*F1233,2)</f>
        <v>0</v>
      </c>
      <c r="H1233" s="157">
        <v>8.3000000000000007</v>
      </c>
      <c r="I1233" s="156">
        <f>ROUND(E1233*H1233,2)</f>
        <v>7959.7</v>
      </c>
      <c r="J1233" s="157">
        <v>40.4</v>
      </c>
      <c r="K1233" s="156">
        <f>ROUND(E1233*J1233,2)</f>
        <v>38743.599999999999</v>
      </c>
      <c r="L1233" s="156">
        <v>15</v>
      </c>
      <c r="M1233" s="156">
        <f>G1233*(1+L1233/100)</f>
        <v>0</v>
      </c>
      <c r="N1233" s="156">
        <v>5.0000000000000002E-5</v>
      </c>
      <c r="O1233" s="156">
        <f>ROUND(E1233*N1233,2)</f>
        <v>0.05</v>
      </c>
      <c r="P1233" s="156">
        <v>0</v>
      </c>
      <c r="Q1233" s="156">
        <f>ROUND(E1233*P1233,2)</f>
        <v>0</v>
      </c>
      <c r="R1233" s="156"/>
      <c r="S1233" s="156" t="s">
        <v>381</v>
      </c>
      <c r="T1233" s="156" t="s">
        <v>382</v>
      </c>
      <c r="U1233" s="156">
        <v>0</v>
      </c>
      <c r="V1233" s="156">
        <f>ROUND(E1233*U1233,2)</f>
        <v>0</v>
      </c>
      <c r="W1233" s="156"/>
      <c r="X1233" s="156" t="s">
        <v>383</v>
      </c>
      <c r="Y1233" s="147"/>
      <c r="Z1233" s="147"/>
      <c r="AA1233" s="147"/>
      <c r="AB1233" s="147"/>
      <c r="AC1233" s="147"/>
      <c r="AD1233" s="147"/>
      <c r="AE1233" s="147"/>
      <c r="AF1233" s="147" t="s">
        <v>541</v>
      </c>
      <c r="AG1233" s="147"/>
      <c r="AH1233" s="147"/>
      <c r="AI1233" s="147"/>
      <c r="AJ1233" s="147"/>
      <c r="AK1233" s="147"/>
      <c r="AL1233" s="147"/>
      <c r="AM1233" s="147"/>
      <c r="AN1233" s="147"/>
      <c r="AO1233" s="147"/>
      <c r="AP1233" s="147"/>
      <c r="AQ1233" s="147"/>
      <c r="AR1233" s="147"/>
      <c r="AS1233" s="147"/>
      <c r="AT1233" s="147"/>
      <c r="AU1233" s="147"/>
      <c r="AV1233" s="147"/>
      <c r="AW1233" s="147"/>
      <c r="AX1233" s="147"/>
      <c r="AY1233" s="147"/>
      <c r="AZ1233" s="147"/>
      <c r="BA1233" s="147"/>
      <c r="BB1233" s="147"/>
      <c r="BC1233" s="147"/>
      <c r="BD1233" s="147"/>
      <c r="BE1233" s="147"/>
      <c r="BF1233" s="147"/>
      <c r="BG1233" s="147"/>
    </row>
    <row r="1234" spans="1:59" outlineLevel="1" x14ac:dyDescent="0.2">
      <c r="A1234" s="154"/>
      <c r="B1234" s="155"/>
      <c r="C1234" s="185" t="s">
        <v>1551</v>
      </c>
      <c r="D1234" s="158"/>
      <c r="E1234" s="159"/>
      <c r="F1234" s="156"/>
      <c r="G1234" s="156"/>
      <c r="H1234" s="156"/>
      <c r="I1234" s="156"/>
      <c r="J1234" s="156"/>
      <c r="K1234" s="156"/>
      <c r="L1234" s="156"/>
      <c r="M1234" s="156"/>
      <c r="N1234" s="156"/>
      <c r="O1234" s="156"/>
      <c r="P1234" s="156"/>
      <c r="Q1234" s="156"/>
      <c r="R1234" s="156"/>
      <c r="S1234" s="156"/>
      <c r="T1234" s="156"/>
      <c r="U1234" s="156"/>
      <c r="V1234" s="156"/>
      <c r="W1234" s="156"/>
      <c r="X1234" s="156"/>
      <c r="Y1234" s="147"/>
      <c r="Z1234" s="147"/>
      <c r="AA1234" s="147"/>
      <c r="AB1234" s="147"/>
      <c r="AC1234" s="147"/>
      <c r="AD1234" s="147"/>
      <c r="AE1234" s="147"/>
      <c r="AF1234" s="147" t="s">
        <v>386</v>
      </c>
      <c r="AG1234" s="147">
        <v>0</v>
      </c>
      <c r="AH1234" s="147"/>
      <c r="AI1234" s="147"/>
      <c r="AJ1234" s="147"/>
      <c r="AK1234" s="147"/>
      <c r="AL1234" s="147"/>
      <c r="AM1234" s="147"/>
      <c r="AN1234" s="147"/>
      <c r="AO1234" s="147"/>
      <c r="AP1234" s="147"/>
      <c r="AQ1234" s="147"/>
      <c r="AR1234" s="147"/>
      <c r="AS1234" s="147"/>
      <c r="AT1234" s="147"/>
      <c r="AU1234" s="147"/>
      <c r="AV1234" s="147"/>
      <c r="AW1234" s="147"/>
      <c r="AX1234" s="147"/>
      <c r="AY1234" s="147"/>
      <c r="AZ1234" s="147"/>
      <c r="BA1234" s="147"/>
      <c r="BB1234" s="147"/>
      <c r="BC1234" s="147"/>
      <c r="BD1234" s="147"/>
      <c r="BE1234" s="147"/>
      <c r="BF1234" s="147"/>
      <c r="BG1234" s="147"/>
    </row>
    <row r="1235" spans="1:59" ht="33.75" outlineLevel="1" x14ac:dyDescent="0.2">
      <c r="A1235" s="154"/>
      <c r="B1235" s="155"/>
      <c r="C1235" s="185" t="s">
        <v>1574</v>
      </c>
      <c r="D1235" s="158"/>
      <c r="E1235" s="159"/>
      <c r="F1235" s="156"/>
      <c r="G1235" s="156"/>
      <c r="H1235" s="156"/>
      <c r="I1235" s="156"/>
      <c r="J1235" s="156"/>
      <c r="K1235" s="156"/>
      <c r="L1235" s="156"/>
      <c r="M1235" s="156"/>
      <c r="N1235" s="156"/>
      <c r="O1235" s="156"/>
      <c r="P1235" s="156"/>
      <c r="Q1235" s="156"/>
      <c r="R1235" s="156"/>
      <c r="S1235" s="156"/>
      <c r="T1235" s="156"/>
      <c r="U1235" s="156"/>
      <c r="V1235" s="156"/>
      <c r="W1235" s="156"/>
      <c r="X1235" s="156"/>
      <c r="Y1235" s="147"/>
      <c r="Z1235" s="147"/>
      <c r="AA1235" s="147"/>
      <c r="AB1235" s="147"/>
      <c r="AC1235" s="147"/>
      <c r="AD1235" s="147"/>
      <c r="AE1235" s="147"/>
      <c r="AF1235" s="147" t="s">
        <v>386</v>
      </c>
      <c r="AG1235" s="147">
        <v>0</v>
      </c>
      <c r="AH1235" s="147"/>
      <c r="AI1235" s="147"/>
      <c r="AJ1235" s="147"/>
      <c r="AK1235" s="147"/>
      <c r="AL1235" s="147"/>
      <c r="AM1235" s="147"/>
      <c r="AN1235" s="147"/>
      <c r="AO1235" s="147"/>
      <c r="AP1235" s="147"/>
      <c r="AQ1235" s="147"/>
      <c r="AR1235" s="147"/>
      <c r="AS1235" s="147"/>
      <c r="AT1235" s="147"/>
      <c r="AU1235" s="147"/>
      <c r="AV1235" s="147"/>
      <c r="AW1235" s="147"/>
      <c r="AX1235" s="147"/>
      <c r="AY1235" s="147"/>
      <c r="AZ1235" s="147"/>
      <c r="BA1235" s="147"/>
      <c r="BB1235" s="147"/>
      <c r="BC1235" s="147"/>
      <c r="BD1235" s="147"/>
      <c r="BE1235" s="147"/>
      <c r="BF1235" s="147"/>
      <c r="BG1235" s="147"/>
    </row>
    <row r="1236" spans="1:59" outlineLevel="1" x14ac:dyDescent="0.2">
      <c r="A1236" s="154"/>
      <c r="B1236" s="155"/>
      <c r="C1236" s="185" t="s">
        <v>1575</v>
      </c>
      <c r="D1236" s="158"/>
      <c r="E1236" s="159">
        <v>959</v>
      </c>
      <c r="F1236" s="156"/>
      <c r="G1236" s="156"/>
      <c r="H1236" s="156"/>
      <c r="I1236" s="156"/>
      <c r="J1236" s="156"/>
      <c r="K1236" s="156"/>
      <c r="L1236" s="156"/>
      <c r="M1236" s="156"/>
      <c r="N1236" s="156"/>
      <c r="O1236" s="156"/>
      <c r="P1236" s="156"/>
      <c r="Q1236" s="156"/>
      <c r="R1236" s="156"/>
      <c r="S1236" s="156"/>
      <c r="T1236" s="156"/>
      <c r="U1236" s="156"/>
      <c r="V1236" s="156"/>
      <c r="W1236" s="156"/>
      <c r="X1236" s="156"/>
      <c r="Y1236" s="147"/>
      <c r="Z1236" s="147"/>
      <c r="AA1236" s="147"/>
      <c r="AB1236" s="147"/>
      <c r="AC1236" s="147"/>
      <c r="AD1236" s="147"/>
      <c r="AE1236" s="147"/>
      <c r="AF1236" s="147" t="s">
        <v>386</v>
      </c>
      <c r="AG1236" s="147">
        <v>0</v>
      </c>
      <c r="AH1236" s="147"/>
      <c r="AI1236" s="147"/>
      <c r="AJ1236" s="147"/>
      <c r="AK1236" s="147"/>
      <c r="AL1236" s="147"/>
      <c r="AM1236" s="147"/>
      <c r="AN1236" s="147"/>
      <c r="AO1236" s="147"/>
      <c r="AP1236" s="147"/>
      <c r="AQ1236" s="147"/>
      <c r="AR1236" s="147"/>
      <c r="AS1236" s="147"/>
      <c r="AT1236" s="147"/>
      <c r="AU1236" s="147"/>
      <c r="AV1236" s="147"/>
      <c r="AW1236" s="147"/>
      <c r="AX1236" s="147"/>
      <c r="AY1236" s="147"/>
      <c r="AZ1236" s="147"/>
      <c r="BA1236" s="147"/>
      <c r="BB1236" s="147"/>
      <c r="BC1236" s="147"/>
      <c r="BD1236" s="147"/>
      <c r="BE1236" s="147"/>
      <c r="BF1236" s="147"/>
      <c r="BG1236" s="147"/>
    </row>
    <row r="1237" spans="1:59" outlineLevel="1" x14ac:dyDescent="0.2">
      <c r="A1237" s="170">
        <v>245</v>
      </c>
      <c r="B1237" s="171" t="s">
        <v>1576</v>
      </c>
      <c r="C1237" s="184" t="s">
        <v>1577</v>
      </c>
      <c r="D1237" s="172" t="s">
        <v>882</v>
      </c>
      <c r="E1237" s="173">
        <v>634.29999999999995</v>
      </c>
      <c r="F1237" s="174"/>
      <c r="G1237" s="175">
        <f>ROUND(E1237*F1237,2)</f>
        <v>0</v>
      </c>
      <c r="H1237" s="157">
        <v>7.31</v>
      </c>
      <c r="I1237" s="156">
        <f>ROUND(E1237*H1237,2)</f>
        <v>4636.7299999999996</v>
      </c>
      <c r="J1237" s="157">
        <v>27.89</v>
      </c>
      <c r="K1237" s="156">
        <f>ROUND(E1237*J1237,2)</f>
        <v>17690.63</v>
      </c>
      <c r="L1237" s="156">
        <v>15</v>
      </c>
      <c r="M1237" s="156">
        <f>G1237*(1+L1237/100)</f>
        <v>0</v>
      </c>
      <c r="N1237" s="156">
        <v>5.0000000000000002E-5</v>
      </c>
      <c r="O1237" s="156">
        <f>ROUND(E1237*N1237,2)</f>
        <v>0.03</v>
      </c>
      <c r="P1237" s="156">
        <v>0</v>
      </c>
      <c r="Q1237" s="156">
        <f>ROUND(E1237*P1237,2)</f>
        <v>0</v>
      </c>
      <c r="R1237" s="156"/>
      <c r="S1237" s="156" t="s">
        <v>381</v>
      </c>
      <c r="T1237" s="156" t="s">
        <v>382</v>
      </c>
      <c r="U1237" s="156">
        <v>0</v>
      </c>
      <c r="V1237" s="156">
        <f>ROUND(E1237*U1237,2)</f>
        <v>0</v>
      </c>
      <c r="W1237" s="156"/>
      <c r="X1237" s="156" t="s">
        <v>383</v>
      </c>
      <c r="Y1237" s="147"/>
      <c r="Z1237" s="147"/>
      <c r="AA1237" s="147"/>
      <c r="AB1237" s="147"/>
      <c r="AC1237" s="147"/>
      <c r="AD1237" s="147"/>
      <c r="AE1237" s="147"/>
      <c r="AF1237" s="147" t="s">
        <v>541</v>
      </c>
      <c r="AG1237" s="147"/>
      <c r="AH1237" s="147"/>
      <c r="AI1237" s="147"/>
      <c r="AJ1237" s="147"/>
      <c r="AK1237" s="147"/>
      <c r="AL1237" s="147"/>
      <c r="AM1237" s="147"/>
      <c r="AN1237" s="147"/>
      <c r="AO1237" s="147"/>
      <c r="AP1237" s="147"/>
      <c r="AQ1237" s="147"/>
      <c r="AR1237" s="147"/>
      <c r="AS1237" s="147"/>
      <c r="AT1237" s="147"/>
      <c r="AU1237" s="147"/>
      <c r="AV1237" s="147"/>
      <c r="AW1237" s="147"/>
      <c r="AX1237" s="147"/>
      <c r="AY1237" s="147"/>
      <c r="AZ1237" s="147"/>
      <c r="BA1237" s="147"/>
      <c r="BB1237" s="147"/>
      <c r="BC1237" s="147"/>
      <c r="BD1237" s="147"/>
      <c r="BE1237" s="147"/>
      <c r="BF1237" s="147"/>
      <c r="BG1237" s="147"/>
    </row>
    <row r="1238" spans="1:59" outlineLevel="1" x14ac:dyDescent="0.2">
      <c r="A1238" s="154"/>
      <c r="B1238" s="155"/>
      <c r="C1238" s="185" t="s">
        <v>1551</v>
      </c>
      <c r="D1238" s="158"/>
      <c r="E1238" s="159"/>
      <c r="F1238" s="156"/>
      <c r="G1238" s="156"/>
      <c r="H1238" s="156"/>
      <c r="I1238" s="156"/>
      <c r="J1238" s="156"/>
      <c r="K1238" s="156"/>
      <c r="L1238" s="156"/>
      <c r="M1238" s="156"/>
      <c r="N1238" s="156"/>
      <c r="O1238" s="156"/>
      <c r="P1238" s="156"/>
      <c r="Q1238" s="156"/>
      <c r="R1238" s="156"/>
      <c r="S1238" s="156"/>
      <c r="T1238" s="156"/>
      <c r="U1238" s="156"/>
      <c r="V1238" s="156"/>
      <c r="W1238" s="156"/>
      <c r="X1238" s="156"/>
      <c r="Y1238" s="147"/>
      <c r="Z1238" s="147"/>
      <c r="AA1238" s="147"/>
      <c r="AB1238" s="147"/>
      <c r="AC1238" s="147"/>
      <c r="AD1238" s="147"/>
      <c r="AE1238" s="147"/>
      <c r="AF1238" s="147" t="s">
        <v>386</v>
      </c>
      <c r="AG1238" s="147">
        <v>0</v>
      </c>
      <c r="AH1238" s="147"/>
      <c r="AI1238" s="147"/>
      <c r="AJ1238" s="147"/>
      <c r="AK1238" s="147"/>
      <c r="AL1238" s="147"/>
      <c r="AM1238" s="147"/>
      <c r="AN1238" s="147"/>
      <c r="AO1238" s="147"/>
      <c r="AP1238" s="147"/>
      <c r="AQ1238" s="147"/>
      <c r="AR1238" s="147"/>
      <c r="AS1238" s="147"/>
      <c r="AT1238" s="147"/>
      <c r="AU1238" s="147"/>
      <c r="AV1238" s="147"/>
      <c r="AW1238" s="147"/>
      <c r="AX1238" s="147"/>
      <c r="AY1238" s="147"/>
      <c r="AZ1238" s="147"/>
      <c r="BA1238" s="147"/>
      <c r="BB1238" s="147"/>
      <c r="BC1238" s="147"/>
      <c r="BD1238" s="147"/>
      <c r="BE1238" s="147"/>
      <c r="BF1238" s="147"/>
      <c r="BG1238" s="147"/>
    </row>
    <row r="1239" spans="1:59" outlineLevel="1" x14ac:dyDescent="0.2">
      <c r="A1239" s="154"/>
      <c r="B1239" s="155"/>
      <c r="C1239" s="185" t="s">
        <v>1578</v>
      </c>
      <c r="D1239" s="158"/>
      <c r="E1239" s="159"/>
      <c r="F1239" s="156"/>
      <c r="G1239" s="156"/>
      <c r="H1239" s="156"/>
      <c r="I1239" s="156"/>
      <c r="J1239" s="156"/>
      <c r="K1239" s="156"/>
      <c r="L1239" s="156"/>
      <c r="M1239" s="156"/>
      <c r="N1239" s="156"/>
      <c r="O1239" s="156"/>
      <c r="P1239" s="156"/>
      <c r="Q1239" s="156"/>
      <c r="R1239" s="156"/>
      <c r="S1239" s="156"/>
      <c r="T1239" s="156"/>
      <c r="U1239" s="156"/>
      <c r="V1239" s="156"/>
      <c r="W1239" s="156"/>
      <c r="X1239" s="156"/>
      <c r="Y1239" s="147"/>
      <c r="Z1239" s="147"/>
      <c r="AA1239" s="147"/>
      <c r="AB1239" s="147"/>
      <c r="AC1239" s="147"/>
      <c r="AD1239" s="147"/>
      <c r="AE1239" s="147"/>
      <c r="AF1239" s="147" t="s">
        <v>386</v>
      </c>
      <c r="AG1239" s="147">
        <v>0</v>
      </c>
      <c r="AH1239" s="147"/>
      <c r="AI1239" s="147"/>
      <c r="AJ1239" s="147"/>
      <c r="AK1239" s="147"/>
      <c r="AL1239" s="147"/>
      <c r="AM1239" s="147"/>
      <c r="AN1239" s="147"/>
      <c r="AO1239" s="147"/>
      <c r="AP1239" s="147"/>
      <c r="AQ1239" s="147"/>
      <c r="AR1239" s="147"/>
      <c r="AS1239" s="147"/>
      <c r="AT1239" s="147"/>
      <c r="AU1239" s="147"/>
      <c r="AV1239" s="147"/>
      <c r="AW1239" s="147"/>
      <c r="AX1239" s="147"/>
      <c r="AY1239" s="147"/>
      <c r="AZ1239" s="147"/>
      <c r="BA1239" s="147"/>
      <c r="BB1239" s="147"/>
      <c r="BC1239" s="147"/>
      <c r="BD1239" s="147"/>
      <c r="BE1239" s="147"/>
      <c r="BF1239" s="147"/>
      <c r="BG1239" s="147"/>
    </row>
    <row r="1240" spans="1:59" outlineLevel="1" x14ac:dyDescent="0.2">
      <c r="A1240" s="154"/>
      <c r="B1240" s="155"/>
      <c r="C1240" s="185" t="s">
        <v>1579</v>
      </c>
      <c r="D1240" s="158"/>
      <c r="E1240" s="159"/>
      <c r="F1240" s="156"/>
      <c r="G1240" s="156"/>
      <c r="H1240" s="156"/>
      <c r="I1240" s="156"/>
      <c r="J1240" s="156"/>
      <c r="K1240" s="156"/>
      <c r="L1240" s="156"/>
      <c r="M1240" s="156"/>
      <c r="N1240" s="156"/>
      <c r="O1240" s="156"/>
      <c r="P1240" s="156"/>
      <c r="Q1240" s="156"/>
      <c r="R1240" s="156"/>
      <c r="S1240" s="156"/>
      <c r="T1240" s="156"/>
      <c r="U1240" s="156"/>
      <c r="V1240" s="156"/>
      <c r="W1240" s="156"/>
      <c r="X1240" s="156"/>
      <c r="Y1240" s="147"/>
      <c r="Z1240" s="147"/>
      <c r="AA1240" s="147"/>
      <c r="AB1240" s="147"/>
      <c r="AC1240" s="147"/>
      <c r="AD1240" s="147"/>
      <c r="AE1240" s="147"/>
      <c r="AF1240" s="147" t="s">
        <v>386</v>
      </c>
      <c r="AG1240" s="147">
        <v>0</v>
      </c>
      <c r="AH1240" s="147"/>
      <c r="AI1240" s="147"/>
      <c r="AJ1240" s="147"/>
      <c r="AK1240" s="147"/>
      <c r="AL1240" s="147"/>
      <c r="AM1240" s="147"/>
      <c r="AN1240" s="147"/>
      <c r="AO1240" s="147"/>
      <c r="AP1240" s="147"/>
      <c r="AQ1240" s="147"/>
      <c r="AR1240" s="147"/>
      <c r="AS1240" s="147"/>
      <c r="AT1240" s="147"/>
      <c r="AU1240" s="147"/>
      <c r="AV1240" s="147"/>
      <c r="AW1240" s="147"/>
      <c r="AX1240" s="147"/>
      <c r="AY1240" s="147"/>
      <c r="AZ1240" s="147"/>
      <c r="BA1240" s="147"/>
      <c r="BB1240" s="147"/>
      <c r="BC1240" s="147"/>
      <c r="BD1240" s="147"/>
      <c r="BE1240" s="147"/>
      <c r="BF1240" s="147"/>
      <c r="BG1240" s="147"/>
    </row>
    <row r="1241" spans="1:59" outlineLevel="1" x14ac:dyDescent="0.2">
      <c r="A1241" s="154"/>
      <c r="B1241" s="155"/>
      <c r="C1241" s="185" t="s">
        <v>1580</v>
      </c>
      <c r="D1241" s="158"/>
      <c r="E1241" s="159">
        <v>634.29999999999995</v>
      </c>
      <c r="F1241" s="156"/>
      <c r="G1241" s="156"/>
      <c r="H1241" s="156"/>
      <c r="I1241" s="156"/>
      <c r="J1241" s="156"/>
      <c r="K1241" s="156"/>
      <c r="L1241" s="156"/>
      <c r="M1241" s="156"/>
      <c r="N1241" s="156"/>
      <c r="O1241" s="156"/>
      <c r="P1241" s="156"/>
      <c r="Q1241" s="156"/>
      <c r="R1241" s="156"/>
      <c r="S1241" s="156"/>
      <c r="T1241" s="156"/>
      <c r="U1241" s="156"/>
      <c r="V1241" s="156"/>
      <c r="W1241" s="156"/>
      <c r="X1241" s="156"/>
      <c r="Y1241" s="147"/>
      <c r="Z1241" s="147"/>
      <c r="AA1241" s="147"/>
      <c r="AB1241" s="147"/>
      <c r="AC1241" s="147"/>
      <c r="AD1241" s="147"/>
      <c r="AE1241" s="147"/>
      <c r="AF1241" s="147" t="s">
        <v>386</v>
      </c>
      <c r="AG1241" s="147">
        <v>0</v>
      </c>
      <c r="AH1241" s="147"/>
      <c r="AI1241" s="147"/>
      <c r="AJ1241" s="147"/>
      <c r="AK1241" s="147"/>
      <c r="AL1241" s="147"/>
      <c r="AM1241" s="147"/>
      <c r="AN1241" s="147"/>
      <c r="AO1241" s="147"/>
      <c r="AP1241" s="147"/>
      <c r="AQ1241" s="147"/>
      <c r="AR1241" s="147"/>
      <c r="AS1241" s="147"/>
      <c r="AT1241" s="147"/>
      <c r="AU1241" s="147"/>
      <c r="AV1241" s="147"/>
      <c r="AW1241" s="147"/>
      <c r="AX1241" s="147"/>
      <c r="AY1241" s="147"/>
      <c r="AZ1241" s="147"/>
      <c r="BA1241" s="147"/>
      <c r="BB1241" s="147"/>
      <c r="BC1241" s="147"/>
      <c r="BD1241" s="147"/>
      <c r="BE1241" s="147"/>
      <c r="BF1241" s="147"/>
      <c r="BG1241" s="147"/>
    </row>
    <row r="1242" spans="1:59" outlineLevel="1" x14ac:dyDescent="0.2">
      <c r="A1242" s="170">
        <v>246</v>
      </c>
      <c r="B1242" s="171" t="s">
        <v>1581</v>
      </c>
      <c r="C1242" s="184" t="s">
        <v>1582</v>
      </c>
      <c r="D1242" s="172" t="s">
        <v>882</v>
      </c>
      <c r="E1242" s="173">
        <v>987.4</v>
      </c>
      <c r="F1242" s="174"/>
      <c r="G1242" s="175">
        <f>ROUND(E1242*F1242,2)</f>
        <v>0</v>
      </c>
      <c r="H1242" s="157">
        <v>7.31</v>
      </c>
      <c r="I1242" s="156">
        <f>ROUND(E1242*H1242,2)</f>
        <v>7217.89</v>
      </c>
      <c r="J1242" s="157">
        <v>23.99</v>
      </c>
      <c r="K1242" s="156">
        <f>ROUND(E1242*J1242,2)</f>
        <v>23687.73</v>
      </c>
      <c r="L1242" s="156">
        <v>15</v>
      </c>
      <c r="M1242" s="156">
        <f>G1242*(1+L1242/100)</f>
        <v>0</v>
      </c>
      <c r="N1242" s="156">
        <v>5.0000000000000002E-5</v>
      </c>
      <c r="O1242" s="156">
        <f>ROUND(E1242*N1242,2)</f>
        <v>0.05</v>
      </c>
      <c r="P1242" s="156">
        <v>0</v>
      </c>
      <c r="Q1242" s="156">
        <f>ROUND(E1242*P1242,2)</f>
        <v>0</v>
      </c>
      <c r="R1242" s="156"/>
      <c r="S1242" s="156" t="s">
        <v>381</v>
      </c>
      <c r="T1242" s="156" t="s">
        <v>382</v>
      </c>
      <c r="U1242" s="156">
        <v>0</v>
      </c>
      <c r="V1242" s="156">
        <f>ROUND(E1242*U1242,2)</f>
        <v>0</v>
      </c>
      <c r="W1242" s="156"/>
      <c r="X1242" s="156" t="s">
        <v>383</v>
      </c>
      <c r="Y1242" s="147"/>
      <c r="Z1242" s="147"/>
      <c r="AA1242" s="147"/>
      <c r="AB1242" s="147"/>
      <c r="AC1242" s="147"/>
      <c r="AD1242" s="147"/>
      <c r="AE1242" s="147"/>
      <c r="AF1242" s="147" t="s">
        <v>541</v>
      </c>
      <c r="AG1242" s="147"/>
      <c r="AH1242" s="147"/>
      <c r="AI1242" s="147"/>
      <c r="AJ1242" s="147"/>
      <c r="AK1242" s="147"/>
      <c r="AL1242" s="147"/>
      <c r="AM1242" s="147"/>
      <c r="AN1242" s="147"/>
      <c r="AO1242" s="147"/>
      <c r="AP1242" s="147"/>
      <c r="AQ1242" s="147"/>
      <c r="AR1242" s="147"/>
      <c r="AS1242" s="147"/>
      <c r="AT1242" s="147"/>
      <c r="AU1242" s="147"/>
      <c r="AV1242" s="147"/>
      <c r="AW1242" s="147"/>
      <c r="AX1242" s="147"/>
      <c r="AY1242" s="147"/>
      <c r="AZ1242" s="147"/>
      <c r="BA1242" s="147"/>
      <c r="BB1242" s="147"/>
      <c r="BC1242" s="147"/>
      <c r="BD1242" s="147"/>
      <c r="BE1242" s="147"/>
      <c r="BF1242" s="147"/>
      <c r="BG1242" s="147"/>
    </row>
    <row r="1243" spans="1:59" outlineLevel="1" x14ac:dyDescent="0.2">
      <c r="A1243" s="154"/>
      <c r="B1243" s="155"/>
      <c r="C1243" s="185" t="s">
        <v>1551</v>
      </c>
      <c r="D1243" s="158"/>
      <c r="E1243" s="159"/>
      <c r="F1243" s="156"/>
      <c r="G1243" s="156"/>
      <c r="H1243" s="156"/>
      <c r="I1243" s="156"/>
      <c r="J1243" s="156"/>
      <c r="K1243" s="156"/>
      <c r="L1243" s="156"/>
      <c r="M1243" s="156"/>
      <c r="N1243" s="156"/>
      <c r="O1243" s="156"/>
      <c r="P1243" s="156"/>
      <c r="Q1243" s="156"/>
      <c r="R1243" s="156"/>
      <c r="S1243" s="156"/>
      <c r="T1243" s="156"/>
      <c r="U1243" s="156"/>
      <c r="V1243" s="156"/>
      <c r="W1243" s="156"/>
      <c r="X1243" s="156"/>
      <c r="Y1243" s="147"/>
      <c r="Z1243" s="147"/>
      <c r="AA1243" s="147"/>
      <c r="AB1243" s="147"/>
      <c r="AC1243" s="147"/>
      <c r="AD1243" s="147"/>
      <c r="AE1243" s="147"/>
      <c r="AF1243" s="147" t="s">
        <v>386</v>
      </c>
      <c r="AG1243" s="147">
        <v>0</v>
      </c>
      <c r="AH1243" s="147"/>
      <c r="AI1243" s="147"/>
      <c r="AJ1243" s="147"/>
      <c r="AK1243" s="147"/>
      <c r="AL1243" s="147"/>
      <c r="AM1243" s="147"/>
      <c r="AN1243" s="147"/>
      <c r="AO1243" s="147"/>
      <c r="AP1243" s="147"/>
      <c r="AQ1243" s="147"/>
      <c r="AR1243" s="147"/>
      <c r="AS1243" s="147"/>
      <c r="AT1243" s="147"/>
      <c r="AU1243" s="147"/>
      <c r="AV1243" s="147"/>
      <c r="AW1243" s="147"/>
      <c r="AX1243" s="147"/>
      <c r="AY1243" s="147"/>
      <c r="AZ1243" s="147"/>
      <c r="BA1243" s="147"/>
      <c r="BB1243" s="147"/>
      <c r="BC1243" s="147"/>
      <c r="BD1243" s="147"/>
      <c r="BE1243" s="147"/>
      <c r="BF1243" s="147"/>
      <c r="BG1243" s="147"/>
    </row>
    <row r="1244" spans="1:59" outlineLevel="1" x14ac:dyDescent="0.2">
      <c r="A1244" s="154"/>
      <c r="B1244" s="155"/>
      <c r="C1244" s="185" t="s">
        <v>1583</v>
      </c>
      <c r="D1244" s="158"/>
      <c r="E1244" s="159"/>
      <c r="F1244" s="156"/>
      <c r="G1244" s="156"/>
      <c r="H1244" s="156"/>
      <c r="I1244" s="156"/>
      <c r="J1244" s="156"/>
      <c r="K1244" s="156"/>
      <c r="L1244" s="156"/>
      <c r="M1244" s="156"/>
      <c r="N1244" s="156"/>
      <c r="O1244" s="156"/>
      <c r="P1244" s="156"/>
      <c r="Q1244" s="156"/>
      <c r="R1244" s="156"/>
      <c r="S1244" s="156"/>
      <c r="T1244" s="156"/>
      <c r="U1244" s="156"/>
      <c r="V1244" s="156"/>
      <c r="W1244" s="156"/>
      <c r="X1244" s="156"/>
      <c r="Y1244" s="147"/>
      <c r="Z1244" s="147"/>
      <c r="AA1244" s="147"/>
      <c r="AB1244" s="147"/>
      <c r="AC1244" s="147"/>
      <c r="AD1244" s="147"/>
      <c r="AE1244" s="147"/>
      <c r="AF1244" s="147" t="s">
        <v>386</v>
      </c>
      <c r="AG1244" s="147">
        <v>0</v>
      </c>
      <c r="AH1244" s="147"/>
      <c r="AI1244" s="147"/>
      <c r="AJ1244" s="147"/>
      <c r="AK1244" s="147"/>
      <c r="AL1244" s="147"/>
      <c r="AM1244" s="147"/>
      <c r="AN1244" s="147"/>
      <c r="AO1244" s="147"/>
      <c r="AP1244" s="147"/>
      <c r="AQ1244" s="147"/>
      <c r="AR1244" s="147"/>
      <c r="AS1244" s="147"/>
      <c r="AT1244" s="147"/>
      <c r="AU1244" s="147"/>
      <c r="AV1244" s="147"/>
      <c r="AW1244" s="147"/>
      <c r="AX1244" s="147"/>
      <c r="AY1244" s="147"/>
      <c r="AZ1244" s="147"/>
      <c r="BA1244" s="147"/>
      <c r="BB1244" s="147"/>
      <c r="BC1244" s="147"/>
      <c r="BD1244" s="147"/>
      <c r="BE1244" s="147"/>
      <c r="BF1244" s="147"/>
      <c r="BG1244" s="147"/>
    </row>
    <row r="1245" spans="1:59" outlineLevel="1" x14ac:dyDescent="0.2">
      <c r="A1245" s="154"/>
      <c r="B1245" s="155"/>
      <c r="C1245" s="185" t="s">
        <v>1584</v>
      </c>
      <c r="D1245" s="158"/>
      <c r="E1245" s="159"/>
      <c r="F1245" s="156"/>
      <c r="G1245" s="156"/>
      <c r="H1245" s="156"/>
      <c r="I1245" s="156"/>
      <c r="J1245" s="156"/>
      <c r="K1245" s="156"/>
      <c r="L1245" s="156"/>
      <c r="M1245" s="156"/>
      <c r="N1245" s="156"/>
      <c r="O1245" s="156"/>
      <c r="P1245" s="156"/>
      <c r="Q1245" s="156"/>
      <c r="R1245" s="156"/>
      <c r="S1245" s="156"/>
      <c r="T1245" s="156"/>
      <c r="U1245" s="156"/>
      <c r="V1245" s="156"/>
      <c r="W1245" s="156"/>
      <c r="X1245" s="156"/>
      <c r="Y1245" s="147"/>
      <c r="Z1245" s="147"/>
      <c r="AA1245" s="147"/>
      <c r="AB1245" s="147"/>
      <c r="AC1245" s="147"/>
      <c r="AD1245" s="147"/>
      <c r="AE1245" s="147"/>
      <c r="AF1245" s="147" t="s">
        <v>386</v>
      </c>
      <c r="AG1245" s="147">
        <v>0</v>
      </c>
      <c r="AH1245" s="147"/>
      <c r="AI1245" s="147"/>
      <c r="AJ1245" s="147"/>
      <c r="AK1245" s="147"/>
      <c r="AL1245" s="147"/>
      <c r="AM1245" s="147"/>
      <c r="AN1245" s="147"/>
      <c r="AO1245" s="147"/>
      <c r="AP1245" s="147"/>
      <c r="AQ1245" s="147"/>
      <c r="AR1245" s="147"/>
      <c r="AS1245" s="147"/>
      <c r="AT1245" s="147"/>
      <c r="AU1245" s="147"/>
      <c r="AV1245" s="147"/>
      <c r="AW1245" s="147"/>
      <c r="AX1245" s="147"/>
      <c r="AY1245" s="147"/>
      <c r="AZ1245" s="147"/>
      <c r="BA1245" s="147"/>
      <c r="BB1245" s="147"/>
      <c r="BC1245" s="147"/>
      <c r="BD1245" s="147"/>
      <c r="BE1245" s="147"/>
      <c r="BF1245" s="147"/>
      <c r="BG1245" s="147"/>
    </row>
    <row r="1246" spans="1:59" outlineLevel="1" x14ac:dyDescent="0.2">
      <c r="A1246" s="154"/>
      <c r="B1246" s="155"/>
      <c r="C1246" s="185" t="s">
        <v>1585</v>
      </c>
      <c r="D1246" s="158"/>
      <c r="E1246" s="159">
        <v>987.4</v>
      </c>
      <c r="F1246" s="156"/>
      <c r="G1246" s="156"/>
      <c r="H1246" s="156"/>
      <c r="I1246" s="156"/>
      <c r="J1246" s="156"/>
      <c r="K1246" s="156"/>
      <c r="L1246" s="156"/>
      <c r="M1246" s="156"/>
      <c r="N1246" s="156"/>
      <c r="O1246" s="156"/>
      <c r="P1246" s="156"/>
      <c r="Q1246" s="156"/>
      <c r="R1246" s="156"/>
      <c r="S1246" s="156"/>
      <c r="T1246" s="156"/>
      <c r="U1246" s="156"/>
      <c r="V1246" s="156"/>
      <c r="W1246" s="156"/>
      <c r="X1246" s="156"/>
      <c r="Y1246" s="147"/>
      <c r="Z1246" s="147"/>
      <c r="AA1246" s="147"/>
      <c r="AB1246" s="147"/>
      <c r="AC1246" s="147"/>
      <c r="AD1246" s="147"/>
      <c r="AE1246" s="147"/>
      <c r="AF1246" s="147" t="s">
        <v>386</v>
      </c>
      <c r="AG1246" s="147">
        <v>0</v>
      </c>
      <c r="AH1246" s="147"/>
      <c r="AI1246" s="147"/>
      <c r="AJ1246" s="147"/>
      <c r="AK1246" s="147"/>
      <c r="AL1246" s="147"/>
      <c r="AM1246" s="147"/>
      <c r="AN1246" s="147"/>
      <c r="AO1246" s="147"/>
      <c r="AP1246" s="147"/>
      <c r="AQ1246" s="147"/>
      <c r="AR1246" s="147"/>
      <c r="AS1246" s="147"/>
      <c r="AT1246" s="147"/>
      <c r="AU1246" s="147"/>
      <c r="AV1246" s="147"/>
      <c r="AW1246" s="147"/>
      <c r="AX1246" s="147"/>
      <c r="AY1246" s="147"/>
      <c r="AZ1246" s="147"/>
      <c r="BA1246" s="147"/>
      <c r="BB1246" s="147"/>
      <c r="BC1246" s="147"/>
      <c r="BD1246" s="147"/>
      <c r="BE1246" s="147"/>
      <c r="BF1246" s="147"/>
      <c r="BG1246" s="147"/>
    </row>
    <row r="1247" spans="1:59" outlineLevel="1" x14ac:dyDescent="0.2">
      <c r="A1247" s="170">
        <v>247</v>
      </c>
      <c r="B1247" s="171" t="s">
        <v>1586</v>
      </c>
      <c r="C1247" s="184" t="s">
        <v>1587</v>
      </c>
      <c r="D1247" s="172" t="s">
        <v>882</v>
      </c>
      <c r="E1247" s="173">
        <v>2803.9</v>
      </c>
      <c r="F1247" s="174"/>
      <c r="G1247" s="175">
        <f>ROUND(E1247*F1247,2)</f>
        <v>0</v>
      </c>
      <c r="H1247" s="157">
        <v>7.31</v>
      </c>
      <c r="I1247" s="156">
        <f>ROUND(E1247*H1247,2)</f>
        <v>20496.509999999998</v>
      </c>
      <c r="J1247" s="157">
        <v>20.79</v>
      </c>
      <c r="K1247" s="156">
        <f>ROUND(E1247*J1247,2)</f>
        <v>58293.08</v>
      </c>
      <c r="L1247" s="156">
        <v>15</v>
      </c>
      <c r="M1247" s="156">
        <f>G1247*(1+L1247/100)</f>
        <v>0</v>
      </c>
      <c r="N1247" s="156">
        <v>5.0000000000000002E-5</v>
      </c>
      <c r="O1247" s="156">
        <f>ROUND(E1247*N1247,2)</f>
        <v>0.14000000000000001</v>
      </c>
      <c r="P1247" s="156">
        <v>0</v>
      </c>
      <c r="Q1247" s="156">
        <f>ROUND(E1247*P1247,2)</f>
        <v>0</v>
      </c>
      <c r="R1247" s="156"/>
      <c r="S1247" s="156" t="s">
        <v>381</v>
      </c>
      <c r="T1247" s="156" t="s">
        <v>382</v>
      </c>
      <c r="U1247" s="156">
        <v>0</v>
      </c>
      <c r="V1247" s="156">
        <f>ROUND(E1247*U1247,2)</f>
        <v>0</v>
      </c>
      <c r="W1247" s="156"/>
      <c r="X1247" s="156" t="s">
        <v>383</v>
      </c>
      <c r="Y1247" s="147"/>
      <c r="Z1247" s="147"/>
      <c r="AA1247" s="147"/>
      <c r="AB1247" s="147"/>
      <c r="AC1247" s="147"/>
      <c r="AD1247" s="147"/>
      <c r="AE1247" s="147"/>
      <c r="AF1247" s="147" t="s">
        <v>541</v>
      </c>
      <c r="AG1247" s="147"/>
      <c r="AH1247" s="147"/>
      <c r="AI1247" s="147"/>
      <c r="AJ1247" s="147"/>
      <c r="AK1247" s="147"/>
      <c r="AL1247" s="147"/>
      <c r="AM1247" s="147"/>
      <c r="AN1247" s="147"/>
      <c r="AO1247" s="147"/>
      <c r="AP1247" s="147"/>
      <c r="AQ1247" s="147"/>
      <c r="AR1247" s="147"/>
      <c r="AS1247" s="147"/>
      <c r="AT1247" s="147"/>
      <c r="AU1247" s="147"/>
      <c r="AV1247" s="147"/>
      <c r="AW1247" s="147"/>
      <c r="AX1247" s="147"/>
      <c r="AY1247" s="147"/>
      <c r="AZ1247" s="147"/>
      <c r="BA1247" s="147"/>
      <c r="BB1247" s="147"/>
      <c r="BC1247" s="147"/>
      <c r="BD1247" s="147"/>
      <c r="BE1247" s="147"/>
      <c r="BF1247" s="147"/>
      <c r="BG1247" s="147"/>
    </row>
    <row r="1248" spans="1:59" outlineLevel="1" x14ac:dyDescent="0.2">
      <c r="A1248" s="154"/>
      <c r="B1248" s="155"/>
      <c r="C1248" s="185" t="s">
        <v>1551</v>
      </c>
      <c r="D1248" s="158"/>
      <c r="E1248" s="159"/>
      <c r="F1248" s="156"/>
      <c r="G1248" s="156"/>
      <c r="H1248" s="156"/>
      <c r="I1248" s="156"/>
      <c r="J1248" s="156"/>
      <c r="K1248" s="156"/>
      <c r="L1248" s="156"/>
      <c r="M1248" s="156"/>
      <c r="N1248" s="156"/>
      <c r="O1248" s="156"/>
      <c r="P1248" s="156"/>
      <c r="Q1248" s="156"/>
      <c r="R1248" s="156"/>
      <c r="S1248" s="156"/>
      <c r="T1248" s="156"/>
      <c r="U1248" s="156"/>
      <c r="V1248" s="156"/>
      <c r="W1248" s="156"/>
      <c r="X1248" s="156"/>
      <c r="Y1248" s="147"/>
      <c r="Z1248" s="147"/>
      <c r="AA1248" s="147"/>
      <c r="AB1248" s="147"/>
      <c r="AC1248" s="147"/>
      <c r="AD1248" s="147"/>
      <c r="AE1248" s="147"/>
      <c r="AF1248" s="147" t="s">
        <v>386</v>
      </c>
      <c r="AG1248" s="147">
        <v>0</v>
      </c>
      <c r="AH1248" s="147"/>
      <c r="AI1248" s="147"/>
      <c r="AJ1248" s="147"/>
      <c r="AK1248" s="147"/>
      <c r="AL1248" s="147"/>
      <c r="AM1248" s="147"/>
      <c r="AN1248" s="147"/>
      <c r="AO1248" s="147"/>
      <c r="AP1248" s="147"/>
      <c r="AQ1248" s="147"/>
      <c r="AR1248" s="147"/>
      <c r="AS1248" s="147"/>
      <c r="AT1248" s="147"/>
      <c r="AU1248" s="147"/>
      <c r="AV1248" s="147"/>
      <c r="AW1248" s="147"/>
      <c r="AX1248" s="147"/>
      <c r="AY1248" s="147"/>
      <c r="AZ1248" s="147"/>
      <c r="BA1248" s="147"/>
      <c r="BB1248" s="147"/>
      <c r="BC1248" s="147"/>
      <c r="BD1248" s="147"/>
      <c r="BE1248" s="147"/>
      <c r="BF1248" s="147"/>
      <c r="BG1248" s="147"/>
    </row>
    <row r="1249" spans="1:59" outlineLevel="1" x14ac:dyDescent="0.2">
      <c r="A1249" s="154"/>
      <c r="B1249" s="155"/>
      <c r="C1249" s="185" t="s">
        <v>1588</v>
      </c>
      <c r="D1249" s="158"/>
      <c r="E1249" s="159"/>
      <c r="F1249" s="156"/>
      <c r="G1249" s="156"/>
      <c r="H1249" s="156"/>
      <c r="I1249" s="156"/>
      <c r="J1249" s="156"/>
      <c r="K1249" s="156"/>
      <c r="L1249" s="156"/>
      <c r="M1249" s="156"/>
      <c r="N1249" s="156"/>
      <c r="O1249" s="156"/>
      <c r="P1249" s="156"/>
      <c r="Q1249" s="156"/>
      <c r="R1249" s="156"/>
      <c r="S1249" s="156"/>
      <c r="T1249" s="156"/>
      <c r="U1249" s="156"/>
      <c r="V1249" s="156"/>
      <c r="W1249" s="156"/>
      <c r="X1249" s="156"/>
      <c r="Y1249" s="147"/>
      <c r="Z1249" s="147"/>
      <c r="AA1249" s="147"/>
      <c r="AB1249" s="147"/>
      <c r="AC1249" s="147"/>
      <c r="AD1249" s="147"/>
      <c r="AE1249" s="147"/>
      <c r="AF1249" s="147" t="s">
        <v>386</v>
      </c>
      <c r="AG1249" s="147">
        <v>0</v>
      </c>
      <c r="AH1249" s="147"/>
      <c r="AI1249" s="147"/>
      <c r="AJ1249" s="147"/>
      <c r="AK1249" s="147"/>
      <c r="AL1249" s="147"/>
      <c r="AM1249" s="147"/>
      <c r="AN1249" s="147"/>
      <c r="AO1249" s="147"/>
      <c r="AP1249" s="147"/>
      <c r="AQ1249" s="147"/>
      <c r="AR1249" s="147"/>
      <c r="AS1249" s="147"/>
      <c r="AT1249" s="147"/>
      <c r="AU1249" s="147"/>
      <c r="AV1249" s="147"/>
      <c r="AW1249" s="147"/>
      <c r="AX1249" s="147"/>
      <c r="AY1249" s="147"/>
      <c r="AZ1249" s="147"/>
      <c r="BA1249" s="147"/>
      <c r="BB1249" s="147"/>
      <c r="BC1249" s="147"/>
      <c r="BD1249" s="147"/>
      <c r="BE1249" s="147"/>
      <c r="BF1249" s="147"/>
      <c r="BG1249" s="147"/>
    </row>
    <row r="1250" spans="1:59" outlineLevel="1" x14ac:dyDescent="0.2">
      <c r="A1250" s="154"/>
      <c r="B1250" s="155"/>
      <c r="C1250" s="185" t="s">
        <v>1589</v>
      </c>
      <c r="D1250" s="158"/>
      <c r="E1250" s="159"/>
      <c r="F1250" s="156"/>
      <c r="G1250" s="156"/>
      <c r="H1250" s="156"/>
      <c r="I1250" s="156"/>
      <c r="J1250" s="156"/>
      <c r="K1250" s="156"/>
      <c r="L1250" s="156"/>
      <c r="M1250" s="156"/>
      <c r="N1250" s="156"/>
      <c r="O1250" s="156"/>
      <c r="P1250" s="156"/>
      <c r="Q1250" s="156"/>
      <c r="R1250" s="156"/>
      <c r="S1250" s="156"/>
      <c r="T1250" s="156"/>
      <c r="U1250" s="156"/>
      <c r="V1250" s="156"/>
      <c r="W1250" s="156"/>
      <c r="X1250" s="156"/>
      <c r="Y1250" s="147"/>
      <c r="Z1250" s="147"/>
      <c r="AA1250" s="147"/>
      <c r="AB1250" s="147"/>
      <c r="AC1250" s="147"/>
      <c r="AD1250" s="147"/>
      <c r="AE1250" s="147"/>
      <c r="AF1250" s="147" t="s">
        <v>386</v>
      </c>
      <c r="AG1250" s="147">
        <v>0</v>
      </c>
      <c r="AH1250" s="147"/>
      <c r="AI1250" s="147"/>
      <c r="AJ1250" s="147"/>
      <c r="AK1250" s="147"/>
      <c r="AL1250" s="147"/>
      <c r="AM1250" s="147"/>
      <c r="AN1250" s="147"/>
      <c r="AO1250" s="147"/>
      <c r="AP1250" s="147"/>
      <c r="AQ1250" s="147"/>
      <c r="AR1250" s="147"/>
      <c r="AS1250" s="147"/>
      <c r="AT1250" s="147"/>
      <c r="AU1250" s="147"/>
      <c r="AV1250" s="147"/>
      <c r="AW1250" s="147"/>
      <c r="AX1250" s="147"/>
      <c r="AY1250" s="147"/>
      <c r="AZ1250" s="147"/>
      <c r="BA1250" s="147"/>
      <c r="BB1250" s="147"/>
      <c r="BC1250" s="147"/>
      <c r="BD1250" s="147"/>
      <c r="BE1250" s="147"/>
      <c r="BF1250" s="147"/>
      <c r="BG1250" s="147"/>
    </row>
    <row r="1251" spans="1:59" outlineLevel="1" x14ac:dyDescent="0.2">
      <c r="A1251" s="154"/>
      <c r="B1251" s="155"/>
      <c r="C1251" s="185" t="s">
        <v>1590</v>
      </c>
      <c r="D1251" s="158"/>
      <c r="E1251" s="159"/>
      <c r="F1251" s="156"/>
      <c r="G1251" s="156"/>
      <c r="H1251" s="156"/>
      <c r="I1251" s="156"/>
      <c r="J1251" s="156"/>
      <c r="K1251" s="156"/>
      <c r="L1251" s="156"/>
      <c r="M1251" s="156"/>
      <c r="N1251" s="156"/>
      <c r="O1251" s="156"/>
      <c r="P1251" s="156"/>
      <c r="Q1251" s="156"/>
      <c r="R1251" s="156"/>
      <c r="S1251" s="156"/>
      <c r="T1251" s="156"/>
      <c r="U1251" s="156"/>
      <c r="V1251" s="156"/>
      <c r="W1251" s="156"/>
      <c r="X1251" s="156"/>
      <c r="Y1251" s="147"/>
      <c r="Z1251" s="147"/>
      <c r="AA1251" s="147"/>
      <c r="AB1251" s="147"/>
      <c r="AC1251" s="147"/>
      <c r="AD1251" s="147"/>
      <c r="AE1251" s="147"/>
      <c r="AF1251" s="147" t="s">
        <v>386</v>
      </c>
      <c r="AG1251" s="147">
        <v>0</v>
      </c>
      <c r="AH1251" s="147"/>
      <c r="AI1251" s="147"/>
      <c r="AJ1251" s="147"/>
      <c r="AK1251" s="147"/>
      <c r="AL1251" s="147"/>
      <c r="AM1251" s="147"/>
      <c r="AN1251" s="147"/>
      <c r="AO1251" s="147"/>
      <c r="AP1251" s="147"/>
      <c r="AQ1251" s="147"/>
      <c r="AR1251" s="147"/>
      <c r="AS1251" s="147"/>
      <c r="AT1251" s="147"/>
      <c r="AU1251" s="147"/>
      <c r="AV1251" s="147"/>
      <c r="AW1251" s="147"/>
      <c r="AX1251" s="147"/>
      <c r="AY1251" s="147"/>
      <c r="AZ1251" s="147"/>
      <c r="BA1251" s="147"/>
      <c r="BB1251" s="147"/>
      <c r="BC1251" s="147"/>
      <c r="BD1251" s="147"/>
      <c r="BE1251" s="147"/>
      <c r="BF1251" s="147"/>
      <c r="BG1251" s="147"/>
    </row>
    <row r="1252" spans="1:59" outlineLevel="1" x14ac:dyDescent="0.2">
      <c r="A1252" s="154"/>
      <c r="B1252" s="155"/>
      <c r="C1252" s="185" t="s">
        <v>1591</v>
      </c>
      <c r="D1252" s="158"/>
      <c r="E1252" s="159">
        <v>2803.9</v>
      </c>
      <c r="F1252" s="156"/>
      <c r="G1252" s="156"/>
      <c r="H1252" s="156"/>
      <c r="I1252" s="156"/>
      <c r="J1252" s="156"/>
      <c r="K1252" s="156"/>
      <c r="L1252" s="156"/>
      <c r="M1252" s="156"/>
      <c r="N1252" s="156"/>
      <c r="O1252" s="156"/>
      <c r="P1252" s="156"/>
      <c r="Q1252" s="156"/>
      <c r="R1252" s="156"/>
      <c r="S1252" s="156"/>
      <c r="T1252" s="156"/>
      <c r="U1252" s="156"/>
      <c r="V1252" s="156"/>
      <c r="W1252" s="156"/>
      <c r="X1252" s="156"/>
      <c r="Y1252" s="147"/>
      <c r="Z1252" s="147"/>
      <c r="AA1252" s="147"/>
      <c r="AB1252" s="147"/>
      <c r="AC1252" s="147"/>
      <c r="AD1252" s="147"/>
      <c r="AE1252" s="147"/>
      <c r="AF1252" s="147" t="s">
        <v>386</v>
      </c>
      <c r="AG1252" s="147">
        <v>0</v>
      </c>
      <c r="AH1252" s="147"/>
      <c r="AI1252" s="147"/>
      <c r="AJ1252" s="147"/>
      <c r="AK1252" s="147"/>
      <c r="AL1252" s="147"/>
      <c r="AM1252" s="147"/>
      <c r="AN1252" s="147"/>
      <c r="AO1252" s="147"/>
      <c r="AP1252" s="147"/>
      <c r="AQ1252" s="147"/>
      <c r="AR1252" s="147"/>
      <c r="AS1252" s="147"/>
      <c r="AT1252" s="147"/>
      <c r="AU1252" s="147"/>
      <c r="AV1252" s="147"/>
      <c r="AW1252" s="147"/>
      <c r="AX1252" s="147"/>
      <c r="AY1252" s="147"/>
      <c r="AZ1252" s="147"/>
      <c r="BA1252" s="147"/>
      <c r="BB1252" s="147"/>
      <c r="BC1252" s="147"/>
      <c r="BD1252" s="147"/>
      <c r="BE1252" s="147"/>
      <c r="BF1252" s="147"/>
      <c r="BG1252" s="147"/>
    </row>
    <row r="1253" spans="1:59" outlineLevel="1" x14ac:dyDescent="0.2">
      <c r="A1253" s="170">
        <v>248</v>
      </c>
      <c r="B1253" s="171" t="s">
        <v>1592</v>
      </c>
      <c r="C1253" s="184" t="s">
        <v>1593</v>
      </c>
      <c r="D1253" s="172" t="s">
        <v>429</v>
      </c>
      <c r="E1253" s="173">
        <v>1</v>
      </c>
      <c r="F1253" s="174"/>
      <c r="G1253" s="175">
        <f>ROUND(E1253*F1253,2)</f>
        <v>0</v>
      </c>
      <c r="H1253" s="157">
        <v>0</v>
      </c>
      <c r="I1253" s="156">
        <f>ROUND(E1253*H1253,2)</f>
        <v>0</v>
      </c>
      <c r="J1253" s="157">
        <v>81840</v>
      </c>
      <c r="K1253" s="156">
        <f>ROUND(E1253*J1253,2)</f>
        <v>81840</v>
      </c>
      <c r="L1253" s="156">
        <v>15</v>
      </c>
      <c r="M1253" s="156">
        <f>G1253*(1+L1253/100)</f>
        <v>0</v>
      </c>
      <c r="N1253" s="156">
        <v>0</v>
      </c>
      <c r="O1253" s="156">
        <f>ROUND(E1253*N1253,2)</f>
        <v>0</v>
      </c>
      <c r="P1253" s="156">
        <v>0</v>
      </c>
      <c r="Q1253" s="156">
        <f>ROUND(E1253*P1253,2)</f>
        <v>0</v>
      </c>
      <c r="R1253" s="156"/>
      <c r="S1253" s="156" t="s">
        <v>485</v>
      </c>
      <c r="T1253" s="156" t="s">
        <v>382</v>
      </c>
      <c r="U1253" s="156">
        <v>0</v>
      </c>
      <c r="V1253" s="156">
        <f>ROUND(E1253*U1253,2)</f>
        <v>0</v>
      </c>
      <c r="W1253" s="156"/>
      <c r="X1253" s="156" t="s">
        <v>383</v>
      </c>
      <c r="Y1253" s="147"/>
      <c r="Z1253" s="147"/>
      <c r="AA1253" s="147"/>
      <c r="AB1253" s="147"/>
      <c r="AC1253" s="147"/>
      <c r="AD1253" s="147"/>
      <c r="AE1253" s="147"/>
      <c r="AF1253" s="147" t="s">
        <v>541</v>
      </c>
      <c r="AG1253" s="147"/>
      <c r="AH1253" s="147"/>
      <c r="AI1253" s="147"/>
      <c r="AJ1253" s="147"/>
      <c r="AK1253" s="147"/>
      <c r="AL1253" s="147"/>
      <c r="AM1253" s="147"/>
      <c r="AN1253" s="147"/>
      <c r="AO1253" s="147"/>
      <c r="AP1253" s="147"/>
      <c r="AQ1253" s="147"/>
      <c r="AR1253" s="147"/>
      <c r="AS1253" s="147"/>
      <c r="AT1253" s="147"/>
      <c r="AU1253" s="147"/>
      <c r="AV1253" s="147"/>
      <c r="AW1253" s="147"/>
      <c r="AX1253" s="147"/>
      <c r="AY1253" s="147"/>
      <c r="AZ1253" s="147"/>
      <c r="BA1253" s="147"/>
      <c r="BB1253" s="147"/>
      <c r="BC1253" s="147"/>
      <c r="BD1253" s="147"/>
      <c r="BE1253" s="147"/>
      <c r="BF1253" s="147"/>
      <c r="BG1253" s="147"/>
    </row>
    <row r="1254" spans="1:59" outlineLevel="1" x14ac:dyDescent="0.2">
      <c r="A1254" s="154"/>
      <c r="B1254" s="155"/>
      <c r="C1254" s="185" t="s">
        <v>1454</v>
      </c>
      <c r="D1254" s="158"/>
      <c r="E1254" s="159"/>
      <c r="F1254" s="156"/>
      <c r="G1254" s="156"/>
      <c r="H1254" s="156"/>
      <c r="I1254" s="156"/>
      <c r="J1254" s="156"/>
      <c r="K1254" s="156"/>
      <c r="L1254" s="156"/>
      <c r="M1254" s="156"/>
      <c r="N1254" s="156"/>
      <c r="O1254" s="156"/>
      <c r="P1254" s="156"/>
      <c r="Q1254" s="156"/>
      <c r="R1254" s="156"/>
      <c r="S1254" s="156"/>
      <c r="T1254" s="156"/>
      <c r="U1254" s="156"/>
      <c r="V1254" s="156"/>
      <c r="W1254" s="156"/>
      <c r="X1254" s="156"/>
      <c r="Y1254" s="147"/>
      <c r="Z1254" s="147"/>
      <c r="AA1254" s="147"/>
      <c r="AB1254" s="147"/>
      <c r="AC1254" s="147"/>
      <c r="AD1254" s="147"/>
      <c r="AE1254" s="147"/>
      <c r="AF1254" s="147" t="s">
        <v>386</v>
      </c>
      <c r="AG1254" s="147">
        <v>0</v>
      </c>
      <c r="AH1254" s="147"/>
      <c r="AI1254" s="147"/>
      <c r="AJ1254" s="147"/>
      <c r="AK1254" s="147"/>
      <c r="AL1254" s="147"/>
      <c r="AM1254" s="147"/>
      <c r="AN1254" s="147"/>
      <c r="AO1254" s="147"/>
      <c r="AP1254" s="147"/>
      <c r="AQ1254" s="147"/>
      <c r="AR1254" s="147"/>
      <c r="AS1254" s="147"/>
      <c r="AT1254" s="147"/>
      <c r="AU1254" s="147"/>
      <c r="AV1254" s="147"/>
      <c r="AW1254" s="147"/>
      <c r="AX1254" s="147"/>
      <c r="AY1254" s="147"/>
      <c r="AZ1254" s="147"/>
      <c r="BA1254" s="147"/>
      <c r="BB1254" s="147"/>
      <c r="BC1254" s="147"/>
      <c r="BD1254" s="147"/>
      <c r="BE1254" s="147"/>
      <c r="BF1254" s="147"/>
      <c r="BG1254" s="147"/>
    </row>
    <row r="1255" spans="1:59" outlineLevel="1" x14ac:dyDescent="0.2">
      <c r="A1255" s="154"/>
      <c r="B1255" s="155"/>
      <c r="C1255" s="185" t="s">
        <v>233</v>
      </c>
      <c r="D1255" s="158"/>
      <c r="E1255" s="159">
        <v>1</v>
      </c>
      <c r="F1255" s="156"/>
      <c r="G1255" s="156"/>
      <c r="H1255" s="156"/>
      <c r="I1255" s="156"/>
      <c r="J1255" s="156"/>
      <c r="K1255" s="156"/>
      <c r="L1255" s="156"/>
      <c r="M1255" s="156"/>
      <c r="N1255" s="156"/>
      <c r="O1255" s="156"/>
      <c r="P1255" s="156"/>
      <c r="Q1255" s="156"/>
      <c r="R1255" s="156"/>
      <c r="S1255" s="156"/>
      <c r="T1255" s="156"/>
      <c r="U1255" s="156"/>
      <c r="V1255" s="156"/>
      <c r="W1255" s="156"/>
      <c r="X1255" s="156"/>
      <c r="Y1255" s="147"/>
      <c r="Z1255" s="147"/>
      <c r="AA1255" s="147"/>
      <c r="AB1255" s="147"/>
      <c r="AC1255" s="147"/>
      <c r="AD1255" s="147"/>
      <c r="AE1255" s="147"/>
      <c r="AF1255" s="147" t="s">
        <v>386</v>
      </c>
      <c r="AG1255" s="147">
        <v>0</v>
      </c>
      <c r="AH1255" s="147"/>
      <c r="AI1255" s="147"/>
      <c r="AJ1255" s="147"/>
      <c r="AK1255" s="147"/>
      <c r="AL1255" s="147"/>
      <c r="AM1255" s="147"/>
      <c r="AN1255" s="147"/>
      <c r="AO1255" s="147"/>
      <c r="AP1255" s="147"/>
      <c r="AQ1255" s="147"/>
      <c r="AR1255" s="147"/>
      <c r="AS1255" s="147"/>
      <c r="AT1255" s="147"/>
      <c r="AU1255" s="147"/>
      <c r="AV1255" s="147"/>
      <c r="AW1255" s="147"/>
      <c r="AX1255" s="147"/>
      <c r="AY1255" s="147"/>
      <c r="AZ1255" s="147"/>
      <c r="BA1255" s="147"/>
      <c r="BB1255" s="147"/>
      <c r="BC1255" s="147"/>
      <c r="BD1255" s="147"/>
      <c r="BE1255" s="147"/>
      <c r="BF1255" s="147"/>
      <c r="BG1255" s="147"/>
    </row>
    <row r="1256" spans="1:59" outlineLevel="1" x14ac:dyDescent="0.2">
      <c r="A1256" s="170">
        <v>249</v>
      </c>
      <c r="B1256" s="171" t="s">
        <v>1594</v>
      </c>
      <c r="C1256" s="184" t="s">
        <v>1595</v>
      </c>
      <c r="D1256" s="172" t="s">
        <v>429</v>
      </c>
      <c r="E1256" s="173">
        <v>4</v>
      </c>
      <c r="F1256" s="174"/>
      <c r="G1256" s="175">
        <f>ROUND(E1256*F1256,2)</f>
        <v>0</v>
      </c>
      <c r="H1256" s="157">
        <v>0</v>
      </c>
      <c r="I1256" s="156">
        <f>ROUND(E1256*H1256,2)</f>
        <v>0</v>
      </c>
      <c r="J1256" s="157">
        <v>46500</v>
      </c>
      <c r="K1256" s="156">
        <f>ROUND(E1256*J1256,2)</f>
        <v>186000</v>
      </c>
      <c r="L1256" s="156">
        <v>15</v>
      </c>
      <c r="M1256" s="156">
        <f>G1256*(1+L1256/100)</f>
        <v>0</v>
      </c>
      <c r="N1256" s="156">
        <v>0</v>
      </c>
      <c r="O1256" s="156">
        <f>ROUND(E1256*N1256,2)</f>
        <v>0</v>
      </c>
      <c r="P1256" s="156">
        <v>0</v>
      </c>
      <c r="Q1256" s="156">
        <f>ROUND(E1256*P1256,2)</f>
        <v>0</v>
      </c>
      <c r="R1256" s="156"/>
      <c r="S1256" s="156" t="s">
        <v>485</v>
      </c>
      <c r="T1256" s="156" t="s">
        <v>382</v>
      </c>
      <c r="U1256" s="156">
        <v>0</v>
      </c>
      <c r="V1256" s="156">
        <f>ROUND(E1256*U1256,2)</f>
        <v>0</v>
      </c>
      <c r="W1256" s="156"/>
      <c r="X1256" s="156" t="s">
        <v>383</v>
      </c>
      <c r="Y1256" s="147"/>
      <c r="Z1256" s="147"/>
      <c r="AA1256" s="147"/>
      <c r="AB1256" s="147"/>
      <c r="AC1256" s="147"/>
      <c r="AD1256" s="147"/>
      <c r="AE1256" s="147"/>
      <c r="AF1256" s="147" t="s">
        <v>541</v>
      </c>
      <c r="AG1256" s="147"/>
      <c r="AH1256" s="147"/>
      <c r="AI1256" s="147"/>
      <c r="AJ1256" s="147"/>
      <c r="AK1256" s="147"/>
      <c r="AL1256" s="147"/>
      <c r="AM1256" s="147"/>
      <c r="AN1256" s="147"/>
      <c r="AO1256" s="147"/>
      <c r="AP1256" s="147"/>
      <c r="AQ1256" s="147"/>
      <c r="AR1256" s="147"/>
      <c r="AS1256" s="147"/>
      <c r="AT1256" s="147"/>
      <c r="AU1256" s="147"/>
      <c r="AV1256" s="147"/>
      <c r="AW1256" s="147"/>
      <c r="AX1256" s="147"/>
      <c r="AY1256" s="147"/>
      <c r="AZ1256" s="147"/>
      <c r="BA1256" s="147"/>
      <c r="BB1256" s="147"/>
      <c r="BC1256" s="147"/>
      <c r="BD1256" s="147"/>
      <c r="BE1256" s="147"/>
      <c r="BF1256" s="147"/>
      <c r="BG1256" s="147"/>
    </row>
    <row r="1257" spans="1:59" outlineLevel="1" x14ac:dyDescent="0.2">
      <c r="A1257" s="154"/>
      <c r="B1257" s="155"/>
      <c r="C1257" s="185" t="s">
        <v>1492</v>
      </c>
      <c r="D1257" s="158"/>
      <c r="E1257" s="159"/>
      <c r="F1257" s="156"/>
      <c r="G1257" s="156"/>
      <c r="H1257" s="156"/>
      <c r="I1257" s="156"/>
      <c r="J1257" s="156"/>
      <c r="K1257" s="156"/>
      <c r="L1257" s="156"/>
      <c r="M1257" s="156"/>
      <c r="N1257" s="156"/>
      <c r="O1257" s="156"/>
      <c r="P1257" s="156"/>
      <c r="Q1257" s="156"/>
      <c r="R1257" s="156"/>
      <c r="S1257" s="156"/>
      <c r="T1257" s="156"/>
      <c r="U1257" s="156"/>
      <c r="V1257" s="156"/>
      <c r="W1257" s="156"/>
      <c r="X1257" s="156"/>
      <c r="Y1257" s="147"/>
      <c r="Z1257" s="147"/>
      <c r="AA1257" s="147"/>
      <c r="AB1257" s="147"/>
      <c r="AC1257" s="147"/>
      <c r="AD1257" s="147"/>
      <c r="AE1257" s="147"/>
      <c r="AF1257" s="147" t="s">
        <v>386</v>
      </c>
      <c r="AG1257" s="147">
        <v>0</v>
      </c>
      <c r="AH1257" s="147"/>
      <c r="AI1257" s="147"/>
      <c r="AJ1257" s="147"/>
      <c r="AK1257" s="147"/>
      <c r="AL1257" s="147"/>
      <c r="AM1257" s="147"/>
      <c r="AN1257" s="147"/>
      <c r="AO1257" s="147"/>
      <c r="AP1257" s="147"/>
      <c r="AQ1257" s="147"/>
      <c r="AR1257" s="147"/>
      <c r="AS1257" s="147"/>
      <c r="AT1257" s="147"/>
      <c r="AU1257" s="147"/>
      <c r="AV1257" s="147"/>
      <c r="AW1257" s="147"/>
      <c r="AX1257" s="147"/>
      <c r="AY1257" s="147"/>
      <c r="AZ1257" s="147"/>
      <c r="BA1257" s="147"/>
      <c r="BB1257" s="147"/>
      <c r="BC1257" s="147"/>
      <c r="BD1257" s="147"/>
      <c r="BE1257" s="147"/>
      <c r="BF1257" s="147"/>
      <c r="BG1257" s="147"/>
    </row>
    <row r="1258" spans="1:59" outlineLevel="1" x14ac:dyDescent="0.2">
      <c r="A1258" s="154"/>
      <c r="B1258" s="155"/>
      <c r="C1258" s="185" t="s">
        <v>255</v>
      </c>
      <c r="D1258" s="158"/>
      <c r="E1258" s="159">
        <v>4</v>
      </c>
      <c r="F1258" s="156"/>
      <c r="G1258" s="156"/>
      <c r="H1258" s="156"/>
      <c r="I1258" s="156"/>
      <c r="J1258" s="156"/>
      <c r="K1258" s="156"/>
      <c r="L1258" s="156"/>
      <c r="M1258" s="156"/>
      <c r="N1258" s="156"/>
      <c r="O1258" s="156"/>
      <c r="P1258" s="156"/>
      <c r="Q1258" s="156"/>
      <c r="R1258" s="156"/>
      <c r="S1258" s="156"/>
      <c r="T1258" s="156"/>
      <c r="U1258" s="156"/>
      <c r="V1258" s="156"/>
      <c r="W1258" s="156"/>
      <c r="X1258" s="156"/>
      <c r="Y1258" s="147"/>
      <c r="Z1258" s="147"/>
      <c r="AA1258" s="147"/>
      <c r="AB1258" s="147"/>
      <c r="AC1258" s="147"/>
      <c r="AD1258" s="147"/>
      <c r="AE1258" s="147"/>
      <c r="AF1258" s="147" t="s">
        <v>386</v>
      </c>
      <c r="AG1258" s="147">
        <v>0</v>
      </c>
      <c r="AH1258" s="147"/>
      <c r="AI1258" s="147"/>
      <c r="AJ1258" s="147"/>
      <c r="AK1258" s="147"/>
      <c r="AL1258" s="147"/>
      <c r="AM1258" s="147"/>
      <c r="AN1258" s="147"/>
      <c r="AO1258" s="147"/>
      <c r="AP1258" s="147"/>
      <c r="AQ1258" s="147"/>
      <c r="AR1258" s="147"/>
      <c r="AS1258" s="147"/>
      <c r="AT1258" s="147"/>
      <c r="AU1258" s="147"/>
      <c r="AV1258" s="147"/>
      <c r="AW1258" s="147"/>
      <c r="AX1258" s="147"/>
      <c r="AY1258" s="147"/>
      <c r="AZ1258" s="147"/>
      <c r="BA1258" s="147"/>
      <c r="BB1258" s="147"/>
      <c r="BC1258" s="147"/>
      <c r="BD1258" s="147"/>
      <c r="BE1258" s="147"/>
      <c r="BF1258" s="147"/>
      <c r="BG1258" s="147"/>
    </row>
    <row r="1259" spans="1:59" outlineLevel="1" x14ac:dyDescent="0.2">
      <c r="A1259" s="170">
        <v>250</v>
      </c>
      <c r="B1259" s="171" t="s">
        <v>1596</v>
      </c>
      <c r="C1259" s="184" t="s">
        <v>1597</v>
      </c>
      <c r="D1259" s="172" t="s">
        <v>429</v>
      </c>
      <c r="E1259" s="173">
        <v>1</v>
      </c>
      <c r="F1259" s="174"/>
      <c r="G1259" s="175">
        <f>ROUND(E1259*F1259,2)</f>
        <v>0</v>
      </c>
      <c r="H1259" s="157">
        <v>0</v>
      </c>
      <c r="I1259" s="156">
        <f>ROUND(E1259*H1259,2)</f>
        <v>0</v>
      </c>
      <c r="J1259" s="157">
        <v>60000</v>
      </c>
      <c r="K1259" s="156">
        <f>ROUND(E1259*J1259,2)</f>
        <v>60000</v>
      </c>
      <c r="L1259" s="156">
        <v>15</v>
      </c>
      <c r="M1259" s="156">
        <f>G1259*(1+L1259/100)</f>
        <v>0</v>
      </c>
      <c r="N1259" s="156">
        <v>0</v>
      </c>
      <c r="O1259" s="156">
        <f>ROUND(E1259*N1259,2)</f>
        <v>0</v>
      </c>
      <c r="P1259" s="156">
        <v>0</v>
      </c>
      <c r="Q1259" s="156">
        <f>ROUND(E1259*P1259,2)</f>
        <v>0</v>
      </c>
      <c r="R1259" s="156"/>
      <c r="S1259" s="156" t="s">
        <v>485</v>
      </c>
      <c r="T1259" s="156" t="s">
        <v>382</v>
      </c>
      <c r="U1259" s="156">
        <v>0</v>
      </c>
      <c r="V1259" s="156">
        <f>ROUND(E1259*U1259,2)</f>
        <v>0</v>
      </c>
      <c r="W1259" s="156"/>
      <c r="X1259" s="156" t="s">
        <v>383</v>
      </c>
      <c r="Y1259" s="147"/>
      <c r="Z1259" s="147"/>
      <c r="AA1259" s="147"/>
      <c r="AB1259" s="147"/>
      <c r="AC1259" s="147"/>
      <c r="AD1259" s="147"/>
      <c r="AE1259" s="147"/>
      <c r="AF1259" s="147" t="s">
        <v>541</v>
      </c>
      <c r="AG1259" s="147"/>
      <c r="AH1259" s="147"/>
      <c r="AI1259" s="147"/>
      <c r="AJ1259" s="147"/>
      <c r="AK1259" s="147"/>
      <c r="AL1259" s="147"/>
      <c r="AM1259" s="147"/>
      <c r="AN1259" s="147"/>
      <c r="AO1259" s="147"/>
      <c r="AP1259" s="147"/>
      <c r="AQ1259" s="147"/>
      <c r="AR1259" s="147"/>
      <c r="AS1259" s="147"/>
      <c r="AT1259" s="147"/>
      <c r="AU1259" s="147"/>
      <c r="AV1259" s="147"/>
      <c r="AW1259" s="147"/>
      <c r="AX1259" s="147"/>
      <c r="AY1259" s="147"/>
      <c r="AZ1259" s="147"/>
      <c r="BA1259" s="147"/>
      <c r="BB1259" s="147"/>
      <c r="BC1259" s="147"/>
      <c r="BD1259" s="147"/>
      <c r="BE1259" s="147"/>
      <c r="BF1259" s="147"/>
      <c r="BG1259" s="147"/>
    </row>
    <row r="1260" spans="1:59" outlineLevel="1" x14ac:dyDescent="0.2">
      <c r="A1260" s="154"/>
      <c r="B1260" s="155"/>
      <c r="C1260" s="185" t="s">
        <v>1454</v>
      </c>
      <c r="D1260" s="158"/>
      <c r="E1260" s="159"/>
      <c r="F1260" s="156"/>
      <c r="G1260" s="156"/>
      <c r="H1260" s="156"/>
      <c r="I1260" s="156"/>
      <c r="J1260" s="156"/>
      <c r="K1260" s="156"/>
      <c r="L1260" s="156"/>
      <c r="M1260" s="156"/>
      <c r="N1260" s="156"/>
      <c r="O1260" s="156"/>
      <c r="P1260" s="156"/>
      <c r="Q1260" s="156"/>
      <c r="R1260" s="156"/>
      <c r="S1260" s="156"/>
      <c r="T1260" s="156"/>
      <c r="U1260" s="156"/>
      <c r="V1260" s="156"/>
      <c r="W1260" s="156"/>
      <c r="X1260" s="156"/>
      <c r="Y1260" s="147"/>
      <c r="Z1260" s="147"/>
      <c r="AA1260" s="147"/>
      <c r="AB1260" s="147"/>
      <c r="AC1260" s="147"/>
      <c r="AD1260" s="147"/>
      <c r="AE1260" s="147"/>
      <c r="AF1260" s="147" t="s">
        <v>386</v>
      </c>
      <c r="AG1260" s="147">
        <v>0</v>
      </c>
      <c r="AH1260" s="147"/>
      <c r="AI1260" s="147"/>
      <c r="AJ1260" s="147"/>
      <c r="AK1260" s="147"/>
      <c r="AL1260" s="147"/>
      <c r="AM1260" s="147"/>
      <c r="AN1260" s="147"/>
      <c r="AO1260" s="147"/>
      <c r="AP1260" s="147"/>
      <c r="AQ1260" s="147"/>
      <c r="AR1260" s="147"/>
      <c r="AS1260" s="147"/>
      <c r="AT1260" s="147"/>
      <c r="AU1260" s="147"/>
      <c r="AV1260" s="147"/>
      <c r="AW1260" s="147"/>
      <c r="AX1260" s="147"/>
      <c r="AY1260" s="147"/>
      <c r="AZ1260" s="147"/>
      <c r="BA1260" s="147"/>
      <c r="BB1260" s="147"/>
      <c r="BC1260" s="147"/>
      <c r="BD1260" s="147"/>
      <c r="BE1260" s="147"/>
      <c r="BF1260" s="147"/>
      <c r="BG1260" s="147"/>
    </row>
    <row r="1261" spans="1:59" outlineLevel="1" x14ac:dyDescent="0.2">
      <c r="A1261" s="154"/>
      <c r="B1261" s="155"/>
      <c r="C1261" s="185" t="s">
        <v>233</v>
      </c>
      <c r="D1261" s="158"/>
      <c r="E1261" s="159">
        <v>1</v>
      </c>
      <c r="F1261" s="156"/>
      <c r="G1261" s="156"/>
      <c r="H1261" s="156"/>
      <c r="I1261" s="156"/>
      <c r="J1261" s="156"/>
      <c r="K1261" s="156"/>
      <c r="L1261" s="156"/>
      <c r="M1261" s="156"/>
      <c r="N1261" s="156"/>
      <c r="O1261" s="156"/>
      <c r="P1261" s="156"/>
      <c r="Q1261" s="156"/>
      <c r="R1261" s="156"/>
      <c r="S1261" s="156"/>
      <c r="T1261" s="156"/>
      <c r="U1261" s="156"/>
      <c r="V1261" s="156"/>
      <c r="W1261" s="156"/>
      <c r="X1261" s="156"/>
      <c r="Y1261" s="147"/>
      <c r="Z1261" s="147"/>
      <c r="AA1261" s="147"/>
      <c r="AB1261" s="147"/>
      <c r="AC1261" s="147"/>
      <c r="AD1261" s="147"/>
      <c r="AE1261" s="147"/>
      <c r="AF1261" s="147" t="s">
        <v>386</v>
      </c>
      <c r="AG1261" s="147">
        <v>0</v>
      </c>
      <c r="AH1261" s="147"/>
      <c r="AI1261" s="147"/>
      <c r="AJ1261" s="147"/>
      <c r="AK1261" s="147"/>
      <c r="AL1261" s="147"/>
      <c r="AM1261" s="147"/>
      <c r="AN1261" s="147"/>
      <c r="AO1261" s="147"/>
      <c r="AP1261" s="147"/>
      <c r="AQ1261" s="147"/>
      <c r="AR1261" s="147"/>
      <c r="AS1261" s="147"/>
      <c r="AT1261" s="147"/>
      <c r="AU1261" s="147"/>
      <c r="AV1261" s="147"/>
      <c r="AW1261" s="147"/>
      <c r="AX1261" s="147"/>
      <c r="AY1261" s="147"/>
      <c r="AZ1261" s="147"/>
      <c r="BA1261" s="147"/>
      <c r="BB1261" s="147"/>
      <c r="BC1261" s="147"/>
      <c r="BD1261" s="147"/>
      <c r="BE1261" s="147"/>
      <c r="BF1261" s="147"/>
      <c r="BG1261" s="147"/>
    </row>
    <row r="1262" spans="1:59" outlineLevel="1" x14ac:dyDescent="0.2">
      <c r="A1262" s="170">
        <v>251</v>
      </c>
      <c r="B1262" s="171" t="s">
        <v>1598</v>
      </c>
      <c r="C1262" s="184" t="s">
        <v>1599</v>
      </c>
      <c r="D1262" s="172" t="s">
        <v>429</v>
      </c>
      <c r="E1262" s="173">
        <v>1</v>
      </c>
      <c r="F1262" s="174"/>
      <c r="G1262" s="175">
        <f>ROUND(E1262*F1262,2)</f>
        <v>0</v>
      </c>
      <c r="H1262" s="157">
        <v>0</v>
      </c>
      <c r="I1262" s="156">
        <f>ROUND(E1262*H1262,2)</f>
        <v>0</v>
      </c>
      <c r="J1262" s="157">
        <v>34650</v>
      </c>
      <c r="K1262" s="156">
        <f>ROUND(E1262*J1262,2)</f>
        <v>34650</v>
      </c>
      <c r="L1262" s="156">
        <v>15</v>
      </c>
      <c r="M1262" s="156">
        <f>G1262*(1+L1262/100)</f>
        <v>0</v>
      </c>
      <c r="N1262" s="156">
        <v>0</v>
      </c>
      <c r="O1262" s="156">
        <f>ROUND(E1262*N1262,2)</f>
        <v>0</v>
      </c>
      <c r="P1262" s="156">
        <v>0</v>
      </c>
      <c r="Q1262" s="156">
        <f>ROUND(E1262*P1262,2)</f>
        <v>0</v>
      </c>
      <c r="R1262" s="156"/>
      <c r="S1262" s="156" t="s">
        <v>485</v>
      </c>
      <c r="T1262" s="156" t="s">
        <v>382</v>
      </c>
      <c r="U1262" s="156">
        <v>0</v>
      </c>
      <c r="V1262" s="156">
        <f>ROUND(E1262*U1262,2)</f>
        <v>0</v>
      </c>
      <c r="W1262" s="156"/>
      <c r="X1262" s="156" t="s">
        <v>383</v>
      </c>
      <c r="Y1262" s="147"/>
      <c r="Z1262" s="147"/>
      <c r="AA1262" s="147"/>
      <c r="AB1262" s="147"/>
      <c r="AC1262" s="147"/>
      <c r="AD1262" s="147"/>
      <c r="AE1262" s="147"/>
      <c r="AF1262" s="147" t="s">
        <v>541</v>
      </c>
      <c r="AG1262" s="147"/>
      <c r="AH1262" s="147"/>
      <c r="AI1262" s="147"/>
      <c r="AJ1262" s="147"/>
      <c r="AK1262" s="147"/>
      <c r="AL1262" s="147"/>
      <c r="AM1262" s="147"/>
      <c r="AN1262" s="147"/>
      <c r="AO1262" s="147"/>
      <c r="AP1262" s="147"/>
      <c r="AQ1262" s="147"/>
      <c r="AR1262" s="147"/>
      <c r="AS1262" s="147"/>
      <c r="AT1262" s="147"/>
      <c r="AU1262" s="147"/>
      <c r="AV1262" s="147"/>
      <c r="AW1262" s="147"/>
      <c r="AX1262" s="147"/>
      <c r="AY1262" s="147"/>
      <c r="AZ1262" s="147"/>
      <c r="BA1262" s="147"/>
      <c r="BB1262" s="147"/>
      <c r="BC1262" s="147"/>
      <c r="BD1262" s="147"/>
      <c r="BE1262" s="147"/>
      <c r="BF1262" s="147"/>
      <c r="BG1262" s="147"/>
    </row>
    <row r="1263" spans="1:59" outlineLevel="1" x14ac:dyDescent="0.2">
      <c r="A1263" s="154"/>
      <c r="B1263" s="155"/>
      <c r="C1263" s="185" t="s">
        <v>1454</v>
      </c>
      <c r="D1263" s="158"/>
      <c r="E1263" s="159"/>
      <c r="F1263" s="156"/>
      <c r="G1263" s="156"/>
      <c r="H1263" s="156"/>
      <c r="I1263" s="156"/>
      <c r="J1263" s="156"/>
      <c r="K1263" s="156"/>
      <c r="L1263" s="156"/>
      <c r="M1263" s="156"/>
      <c r="N1263" s="156"/>
      <c r="O1263" s="156"/>
      <c r="P1263" s="156"/>
      <c r="Q1263" s="156"/>
      <c r="R1263" s="156"/>
      <c r="S1263" s="156"/>
      <c r="T1263" s="156"/>
      <c r="U1263" s="156"/>
      <c r="V1263" s="156"/>
      <c r="W1263" s="156"/>
      <c r="X1263" s="156"/>
      <c r="Y1263" s="147"/>
      <c r="Z1263" s="147"/>
      <c r="AA1263" s="147"/>
      <c r="AB1263" s="147"/>
      <c r="AC1263" s="147"/>
      <c r="AD1263" s="147"/>
      <c r="AE1263" s="147"/>
      <c r="AF1263" s="147" t="s">
        <v>386</v>
      </c>
      <c r="AG1263" s="147">
        <v>0</v>
      </c>
      <c r="AH1263" s="147"/>
      <c r="AI1263" s="147"/>
      <c r="AJ1263" s="147"/>
      <c r="AK1263" s="147"/>
      <c r="AL1263" s="147"/>
      <c r="AM1263" s="147"/>
      <c r="AN1263" s="147"/>
      <c r="AO1263" s="147"/>
      <c r="AP1263" s="147"/>
      <c r="AQ1263" s="147"/>
      <c r="AR1263" s="147"/>
      <c r="AS1263" s="147"/>
      <c r="AT1263" s="147"/>
      <c r="AU1263" s="147"/>
      <c r="AV1263" s="147"/>
      <c r="AW1263" s="147"/>
      <c r="AX1263" s="147"/>
      <c r="AY1263" s="147"/>
      <c r="AZ1263" s="147"/>
      <c r="BA1263" s="147"/>
      <c r="BB1263" s="147"/>
      <c r="BC1263" s="147"/>
      <c r="BD1263" s="147"/>
      <c r="BE1263" s="147"/>
      <c r="BF1263" s="147"/>
      <c r="BG1263" s="147"/>
    </row>
    <row r="1264" spans="1:59" outlineLevel="1" x14ac:dyDescent="0.2">
      <c r="A1264" s="154"/>
      <c r="B1264" s="155"/>
      <c r="C1264" s="185" t="s">
        <v>233</v>
      </c>
      <c r="D1264" s="158"/>
      <c r="E1264" s="159">
        <v>1</v>
      </c>
      <c r="F1264" s="156"/>
      <c r="G1264" s="156"/>
      <c r="H1264" s="156"/>
      <c r="I1264" s="156"/>
      <c r="J1264" s="156"/>
      <c r="K1264" s="156"/>
      <c r="L1264" s="156"/>
      <c r="M1264" s="156"/>
      <c r="N1264" s="156"/>
      <c r="O1264" s="156"/>
      <c r="P1264" s="156"/>
      <c r="Q1264" s="156"/>
      <c r="R1264" s="156"/>
      <c r="S1264" s="156"/>
      <c r="T1264" s="156"/>
      <c r="U1264" s="156"/>
      <c r="V1264" s="156"/>
      <c r="W1264" s="156"/>
      <c r="X1264" s="156"/>
      <c r="Y1264" s="147"/>
      <c r="Z1264" s="147"/>
      <c r="AA1264" s="147"/>
      <c r="AB1264" s="147"/>
      <c r="AC1264" s="147"/>
      <c r="AD1264" s="147"/>
      <c r="AE1264" s="147"/>
      <c r="AF1264" s="147" t="s">
        <v>386</v>
      </c>
      <c r="AG1264" s="147">
        <v>0</v>
      </c>
      <c r="AH1264" s="147"/>
      <c r="AI1264" s="147"/>
      <c r="AJ1264" s="147"/>
      <c r="AK1264" s="147"/>
      <c r="AL1264" s="147"/>
      <c r="AM1264" s="147"/>
      <c r="AN1264" s="147"/>
      <c r="AO1264" s="147"/>
      <c r="AP1264" s="147"/>
      <c r="AQ1264" s="147"/>
      <c r="AR1264" s="147"/>
      <c r="AS1264" s="147"/>
      <c r="AT1264" s="147"/>
      <c r="AU1264" s="147"/>
      <c r="AV1264" s="147"/>
      <c r="AW1264" s="147"/>
      <c r="AX1264" s="147"/>
      <c r="AY1264" s="147"/>
      <c r="AZ1264" s="147"/>
      <c r="BA1264" s="147"/>
      <c r="BB1264" s="147"/>
      <c r="BC1264" s="147"/>
      <c r="BD1264" s="147"/>
      <c r="BE1264" s="147"/>
      <c r="BF1264" s="147"/>
      <c r="BG1264" s="147"/>
    </row>
    <row r="1265" spans="1:59" outlineLevel="1" x14ac:dyDescent="0.2">
      <c r="A1265" s="170">
        <v>252</v>
      </c>
      <c r="B1265" s="171" t="s">
        <v>1600</v>
      </c>
      <c r="C1265" s="184" t="s">
        <v>1601</v>
      </c>
      <c r="D1265" s="172" t="s">
        <v>429</v>
      </c>
      <c r="E1265" s="173">
        <v>1</v>
      </c>
      <c r="F1265" s="174"/>
      <c r="G1265" s="175">
        <f>ROUND(E1265*F1265,2)</f>
        <v>0</v>
      </c>
      <c r="H1265" s="157">
        <v>0</v>
      </c>
      <c r="I1265" s="156">
        <f>ROUND(E1265*H1265,2)</f>
        <v>0</v>
      </c>
      <c r="J1265" s="157">
        <v>34650</v>
      </c>
      <c r="K1265" s="156">
        <f>ROUND(E1265*J1265,2)</f>
        <v>34650</v>
      </c>
      <c r="L1265" s="156">
        <v>15</v>
      </c>
      <c r="M1265" s="156">
        <f>G1265*(1+L1265/100)</f>
        <v>0</v>
      </c>
      <c r="N1265" s="156">
        <v>0</v>
      </c>
      <c r="O1265" s="156">
        <f>ROUND(E1265*N1265,2)</f>
        <v>0</v>
      </c>
      <c r="P1265" s="156">
        <v>0</v>
      </c>
      <c r="Q1265" s="156">
        <f>ROUND(E1265*P1265,2)</f>
        <v>0</v>
      </c>
      <c r="R1265" s="156"/>
      <c r="S1265" s="156" t="s">
        <v>485</v>
      </c>
      <c r="T1265" s="156" t="s">
        <v>382</v>
      </c>
      <c r="U1265" s="156">
        <v>0</v>
      </c>
      <c r="V1265" s="156">
        <f>ROUND(E1265*U1265,2)</f>
        <v>0</v>
      </c>
      <c r="W1265" s="156"/>
      <c r="X1265" s="156" t="s">
        <v>383</v>
      </c>
      <c r="Y1265" s="147"/>
      <c r="Z1265" s="147"/>
      <c r="AA1265" s="147"/>
      <c r="AB1265" s="147"/>
      <c r="AC1265" s="147"/>
      <c r="AD1265" s="147"/>
      <c r="AE1265" s="147"/>
      <c r="AF1265" s="147" t="s">
        <v>541</v>
      </c>
      <c r="AG1265" s="147"/>
      <c r="AH1265" s="147"/>
      <c r="AI1265" s="147"/>
      <c r="AJ1265" s="147"/>
      <c r="AK1265" s="147"/>
      <c r="AL1265" s="147"/>
      <c r="AM1265" s="147"/>
      <c r="AN1265" s="147"/>
      <c r="AO1265" s="147"/>
      <c r="AP1265" s="147"/>
      <c r="AQ1265" s="147"/>
      <c r="AR1265" s="147"/>
      <c r="AS1265" s="147"/>
      <c r="AT1265" s="147"/>
      <c r="AU1265" s="147"/>
      <c r="AV1265" s="147"/>
      <c r="AW1265" s="147"/>
      <c r="AX1265" s="147"/>
      <c r="AY1265" s="147"/>
      <c r="AZ1265" s="147"/>
      <c r="BA1265" s="147"/>
      <c r="BB1265" s="147"/>
      <c r="BC1265" s="147"/>
      <c r="BD1265" s="147"/>
      <c r="BE1265" s="147"/>
      <c r="BF1265" s="147"/>
      <c r="BG1265" s="147"/>
    </row>
    <row r="1266" spans="1:59" outlineLevel="1" x14ac:dyDescent="0.2">
      <c r="A1266" s="154"/>
      <c r="B1266" s="155"/>
      <c r="C1266" s="185" t="s">
        <v>1454</v>
      </c>
      <c r="D1266" s="158"/>
      <c r="E1266" s="159"/>
      <c r="F1266" s="156"/>
      <c r="G1266" s="156"/>
      <c r="H1266" s="156"/>
      <c r="I1266" s="156"/>
      <c r="J1266" s="156"/>
      <c r="K1266" s="156"/>
      <c r="L1266" s="156"/>
      <c r="M1266" s="156"/>
      <c r="N1266" s="156"/>
      <c r="O1266" s="156"/>
      <c r="P1266" s="156"/>
      <c r="Q1266" s="156"/>
      <c r="R1266" s="156"/>
      <c r="S1266" s="156"/>
      <c r="T1266" s="156"/>
      <c r="U1266" s="156"/>
      <c r="V1266" s="156"/>
      <c r="W1266" s="156"/>
      <c r="X1266" s="156"/>
      <c r="Y1266" s="147"/>
      <c r="Z1266" s="147"/>
      <c r="AA1266" s="147"/>
      <c r="AB1266" s="147"/>
      <c r="AC1266" s="147"/>
      <c r="AD1266" s="147"/>
      <c r="AE1266" s="147"/>
      <c r="AF1266" s="147" t="s">
        <v>386</v>
      </c>
      <c r="AG1266" s="147">
        <v>0</v>
      </c>
      <c r="AH1266" s="147"/>
      <c r="AI1266" s="147"/>
      <c r="AJ1266" s="147"/>
      <c r="AK1266" s="147"/>
      <c r="AL1266" s="147"/>
      <c r="AM1266" s="147"/>
      <c r="AN1266" s="147"/>
      <c r="AO1266" s="147"/>
      <c r="AP1266" s="147"/>
      <c r="AQ1266" s="147"/>
      <c r="AR1266" s="147"/>
      <c r="AS1266" s="147"/>
      <c r="AT1266" s="147"/>
      <c r="AU1266" s="147"/>
      <c r="AV1266" s="147"/>
      <c r="AW1266" s="147"/>
      <c r="AX1266" s="147"/>
      <c r="AY1266" s="147"/>
      <c r="AZ1266" s="147"/>
      <c r="BA1266" s="147"/>
      <c r="BB1266" s="147"/>
      <c r="BC1266" s="147"/>
      <c r="BD1266" s="147"/>
      <c r="BE1266" s="147"/>
      <c r="BF1266" s="147"/>
      <c r="BG1266" s="147"/>
    </row>
    <row r="1267" spans="1:59" outlineLevel="1" x14ac:dyDescent="0.2">
      <c r="A1267" s="154"/>
      <c r="B1267" s="155"/>
      <c r="C1267" s="185" t="s">
        <v>233</v>
      </c>
      <c r="D1267" s="158"/>
      <c r="E1267" s="159">
        <v>1</v>
      </c>
      <c r="F1267" s="156"/>
      <c r="G1267" s="156"/>
      <c r="H1267" s="156"/>
      <c r="I1267" s="156"/>
      <c r="J1267" s="156"/>
      <c r="K1267" s="156"/>
      <c r="L1267" s="156"/>
      <c r="M1267" s="156"/>
      <c r="N1267" s="156"/>
      <c r="O1267" s="156"/>
      <c r="P1267" s="156"/>
      <c r="Q1267" s="156"/>
      <c r="R1267" s="156"/>
      <c r="S1267" s="156"/>
      <c r="T1267" s="156"/>
      <c r="U1267" s="156"/>
      <c r="V1267" s="156"/>
      <c r="W1267" s="156"/>
      <c r="X1267" s="156"/>
      <c r="Y1267" s="147"/>
      <c r="Z1267" s="147"/>
      <c r="AA1267" s="147"/>
      <c r="AB1267" s="147"/>
      <c r="AC1267" s="147"/>
      <c r="AD1267" s="147"/>
      <c r="AE1267" s="147"/>
      <c r="AF1267" s="147" t="s">
        <v>386</v>
      </c>
      <c r="AG1267" s="147">
        <v>0</v>
      </c>
      <c r="AH1267" s="147"/>
      <c r="AI1267" s="147"/>
      <c r="AJ1267" s="147"/>
      <c r="AK1267" s="147"/>
      <c r="AL1267" s="147"/>
      <c r="AM1267" s="147"/>
      <c r="AN1267" s="147"/>
      <c r="AO1267" s="147"/>
      <c r="AP1267" s="147"/>
      <c r="AQ1267" s="147"/>
      <c r="AR1267" s="147"/>
      <c r="AS1267" s="147"/>
      <c r="AT1267" s="147"/>
      <c r="AU1267" s="147"/>
      <c r="AV1267" s="147"/>
      <c r="AW1267" s="147"/>
      <c r="AX1267" s="147"/>
      <c r="AY1267" s="147"/>
      <c r="AZ1267" s="147"/>
      <c r="BA1267" s="147"/>
      <c r="BB1267" s="147"/>
      <c r="BC1267" s="147"/>
      <c r="BD1267" s="147"/>
      <c r="BE1267" s="147"/>
      <c r="BF1267" s="147"/>
      <c r="BG1267" s="147"/>
    </row>
    <row r="1268" spans="1:59" outlineLevel="1" x14ac:dyDescent="0.2">
      <c r="A1268" s="170">
        <v>253</v>
      </c>
      <c r="B1268" s="171" t="s">
        <v>1602</v>
      </c>
      <c r="C1268" s="184" t="s">
        <v>1603</v>
      </c>
      <c r="D1268" s="172" t="s">
        <v>429</v>
      </c>
      <c r="E1268" s="173">
        <v>1</v>
      </c>
      <c r="F1268" s="174"/>
      <c r="G1268" s="175">
        <f>ROUND(E1268*F1268,2)</f>
        <v>0</v>
      </c>
      <c r="H1268" s="157">
        <v>0</v>
      </c>
      <c r="I1268" s="156">
        <f>ROUND(E1268*H1268,2)</f>
        <v>0</v>
      </c>
      <c r="J1268" s="157">
        <v>53940</v>
      </c>
      <c r="K1268" s="156">
        <f>ROUND(E1268*J1268,2)</f>
        <v>53940</v>
      </c>
      <c r="L1268" s="156">
        <v>15</v>
      </c>
      <c r="M1268" s="156">
        <f>G1268*(1+L1268/100)</f>
        <v>0</v>
      </c>
      <c r="N1268" s="156">
        <v>0</v>
      </c>
      <c r="O1268" s="156">
        <f>ROUND(E1268*N1268,2)</f>
        <v>0</v>
      </c>
      <c r="P1268" s="156">
        <v>0</v>
      </c>
      <c r="Q1268" s="156">
        <f>ROUND(E1268*P1268,2)</f>
        <v>0</v>
      </c>
      <c r="R1268" s="156"/>
      <c r="S1268" s="156" t="s">
        <v>485</v>
      </c>
      <c r="T1268" s="156" t="s">
        <v>382</v>
      </c>
      <c r="U1268" s="156">
        <v>0</v>
      </c>
      <c r="V1268" s="156">
        <f>ROUND(E1268*U1268,2)</f>
        <v>0</v>
      </c>
      <c r="W1268" s="156"/>
      <c r="X1268" s="156" t="s">
        <v>383</v>
      </c>
      <c r="Y1268" s="147"/>
      <c r="Z1268" s="147"/>
      <c r="AA1268" s="147"/>
      <c r="AB1268" s="147"/>
      <c r="AC1268" s="147"/>
      <c r="AD1268" s="147"/>
      <c r="AE1268" s="147"/>
      <c r="AF1268" s="147" t="s">
        <v>541</v>
      </c>
      <c r="AG1268" s="147"/>
      <c r="AH1268" s="147"/>
      <c r="AI1268" s="147"/>
      <c r="AJ1268" s="147"/>
      <c r="AK1268" s="147"/>
      <c r="AL1268" s="147"/>
      <c r="AM1268" s="147"/>
      <c r="AN1268" s="147"/>
      <c r="AO1268" s="147"/>
      <c r="AP1268" s="147"/>
      <c r="AQ1268" s="147"/>
      <c r="AR1268" s="147"/>
      <c r="AS1268" s="147"/>
      <c r="AT1268" s="147"/>
      <c r="AU1268" s="147"/>
      <c r="AV1268" s="147"/>
      <c r="AW1268" s="147"/>
      <c r="AX1268" s="147"/>
      <c r="AY1268" s="147"/>
      <c r="AZ1268" s="147"/>
      <c r="BA1268" s="147"/>
      <c r="BB1268" s="147"/>
      <c r="BC1268" s="147"/>
      <c r="BD1268" s="147"/>
      <c r="BE1268" s="147"/>
      <c r="BF1268" s="147"/>
      <c r="BG1268" s="147"/>
    </row>
    <row r="1269" spans="1:59" outlineLevel="1" x14ac:dyDescent="0.2">
      <c r="A1269" s="154"/>
      <c r="B1269" s="155"/>
      <c r="C1269" s="185" t="s">
        <v>1454</v>
      </c>
      <c r="D1269" s="158"/>
      <c r="E1269" s="159"/>
      <c r="F1269" s="156"/>
      <c r="G1269" s="156"/>
      <c r="H1269" s="156"/>
      <c r="I1269" s="156"/>
      <c r="J1269" s="156"/>
      <c r="K1269" s="156"/>
      <c r="L1269" s="156"/>
      <c r="M1269" s="156"/>
      <c r="N1269" s="156"/>
      <c r="O1269" s="156"/>
      <c r="P1269" s="156"/>
      <c r="Q1269" s="156"/>
      <c r="R1269" s="156"/>
      <c r="S1269" s="156"/>
      <c r="T1269" s="156"/>
      <c r="U1269" s="156"/>
      <c r="V1269" s="156"/>
      <c r="W1269" s="156"/>
      <c r="X1269" s="156"/>
      <c r="Y1269" s="147"/>
      <c r="Z1269" s="147"/>
      <c r="AA1269" s="147"/>
      <c r="AB1269" s="147"/>
      <c r="AC1269" s="147"/>
      <c r="AD1269" s="147"/>
      <c r="AE1269" s="147"/>
      <c r="AF1269" s="147" t="s">
        <v>386</v>
      </c>
      <c r="AG1269" s="147">
        <v>0</v>
      </c>
      <c r="AH1269" s="147"/>
      <c r="AI1269" s="147"/>
      <c r="AJ1269" s="147"/>
      <c r="AK1269" s="147"/>
      <c r="AL1269" s="147"/>
      <c r="AM1269" s="147"/>
      <c r="AN1269" s="147"/>
      <c r="AO1269" s="147"/>
      <c r="AP1269" s="147"/>
      <c r="AQ1269" s="147"/>
      <c r="AR1269" s="147"/>
      <c r="AS1269" s="147"/>
      <c r="AT1269" s="147"/>
      <c r="AU1269" s="147"/>
      <c r="AV1269" s="147"/>
      <c r="AW1269" s="147"/>
      <c r="AX1269" s="147"/>
      <c r="AY1269" s="147"/>
      <c r="AZ1269" s="147"/>
      <c r="BA1269" s="147"/>
      <c r="BB1269" s="147"/>
      <c r="BC1269" s="147"/>
      <c r="BD1269" s="147"/>
      <c r="BE1269" s="147"/>
      <c r="BF1269" s="147"/>
      <c r="BG1269" s="147"/>
    </row>
    <row r="1270" spans="1:59" outlineLevel="1" x14ac:dyDescent="0.2">
      <c r="A1270" s="154"/>
      <c r="B1270" s="155"/>
      <c r="C1270" s="185" t="s">
        <v>233</v>
      </c>
      <c r="D1270" s="158"/>
      <c r="E1270" s="159">
        <v>1</v>
      </c>
      <c r="F1270" s="156"/>
      <c r="G1270" s="156"/>
      <c r="H1270" s="156"/>
      <c r="I1270" s="156"/>
      <c r="J1270" s="156"/>
      <c r="K1270" s="156"/>
      <c r="L1270" s="156"/>
      <c r="M1270" s="156"/>
      <c r="N1270" s="156"/>
      <c r="O1270" s="156"/>
      <c r="P1270" s="156"/>
      <c r="Q1270" s="156"/>
      <c r="R1270" s="156"/>
      <c r="S1270" s="156"/>
      <c r="T1270" s="156"/>
      <c r="U1270" s="156"/>
      <c r="V1270" s="156"/>
      <c r="W1270" s="156"/>
      <c r="X1270" s="156"/>
      <c r="Y1270" s="147"/>
      <c r="Z1270" s="147"/>
      <c r="AA1270" s="147"/>
      <c r="AB1270" s="147"/>
      <c r="AC1270" s="147"/>
      <c r="AD1270" s="147"/>
      <c r="AE1270" s="147"/>
      <c r="AF1270" s="147" t="s">
        <v>386</v>
      </c>
      <c r="AG1270" s="147">
        <v>0</v>
      </c>
      <c r="AH1270" s="147"/>
      <c r="AI1270" s="147"/>
      <c r="AJ1270" s="147"/>
      <c r="AK1270" s="147"/>
      <c r="AL1270" s="147"/>
      <c r="AM1270" s="147"/>
      <c r="AN1270" s="147"/>
      <c r="AO1270" s="147"/>
      <c r="AP1270" s="147"/>
      <c r="AQ1270" s="147"/>
      <c r="AR1270" s="147"/>
      <c r="AS1270" s="147"/>
      <c r="AT1270" s="147"/>
      <c r="AU1270" s="147"/>
      <c r="AV1270" s="147"/>
      <c r="AW1270" s="147"/>
      <c r="AX1270" s="147"/>
      <c r="AY1270" s="147"/>
      <c r="AZ1270" s="147"/>
      <c r="BA1270" s="147"/>
      <c r="BB1270" s="147"/>
      <c r="BC1270" s="147"/>
      <c r="BD1270" s="147"/>
      <c r="BE1270" s="147"/>
      <c r="BF1270" s="147"/>
      <c r="BG1270" s="147"/>
    </row>
    <row r="1271" spans="1:59" ht="22.5" outlineLevel="1" x14ac:dyDescent="0.2">
      <c r="A1271" s="170">
        <v>254</v>
      </c>
      <c r="B1271" s="171" t="s">
        <v>1604</v>
      </c>
      <c r="C1271" s="184" t="s">
        <v>1605</v>
      </c>
      <c r="D1271" s="172" t="s">
        <v>429</v>
      </c>
      <c r="E1271" s="173">
        <v>1</v>
      </c>
      <c r="F1271" s="174"/>
      <c r="G1271" s="175">
        <f>ROUND(E1271*F1271,2)</f>
        <v>0</v>
      </c>
      <c r="H1271" s="157">
        <v>0</v>
      </c>
      <c r="I1271" s="156">
        <f>ROUND(E1271*H1271,2)</f>
        <v>0</v>
      </c>
      <c r="J1271" s="157">
        <v>229313.9</v>
      </c>
      <c r="K1271" s="156">
        <f>ROUND(E1271*J1271,2)</f>
        <v>229313.9</v>
      </c>
      <c r="L1271" s="156">
        <v>15</v>
      </c>
      <c r="M1271" s="156">
        <f>G1271*(1+L1271/100)</f>
        <v>0</v>
      </c>
      <c r="N1271" s="156">
        <v>0</v>
      </c>
      <c r="O1271" s="156">
        <f>ROUND(E1271*N1271,2)</f>
        <v>0</v>
      </c>
      <c r="P1271" s="156">
        <v>0</v>
      </c>
      <c r="Q1271" s="156">
        <f>ROUND(E1271*P1271,2)</f>
        <v>0</v>
      </c>
      <c r="R1271" s="156"/>
      <c r="S1271" s="156" t="s">
        <v>485</v>
      </c>
      <c r="T1271" s="156" t="s">
        <v>382</v>
      </c>
      <c r="U1271" s="156">
        <v>0</v>
      </c>
      <c r="V1271" s="156">
        <f>ROUND(E1271*U1271,2)</f>
        <v>0</v>
      </c>
      <c r="W1271" s="156"/>
      <c r="X1271" s="156" t="s">
        <v>383</v>
      </c>
      <c r="Y1271" s="147"/>
      <c r="Z1271" s="147"/>
      <c r="AA1271" s="147"/>
      <c r="AB1271" s="147"/>
      <c r="AC1271" s="147"/>
      <c r="AD1271" s="147"/>
      <c r="AE1271" s="147"/>
      <c r="AF1271" s="147" t="s">
        <v>541</v>
      </c>
      <c r="AG1271" s="147"/>
      <c r="AH1271" s="147"/>
      <c r="AI1271" s="147"/>
      <c r="AJ1271" s="147"/>
      <c r="AK1271" s="147"/>
      <c r="AL1271" s="147"/>
      <c r="AM1271" s="147"/>
      <c r="AN1271" s="147"/>
      <c r="AO1271" s="147"/>
      <c r="AP1271" s="147"/>
      <c r="AQ1271" s="147"/>
      <c r="AR1271" s="147"/>
      <c r="AS1271" s="147"/>
      <c r="AT1271" s="147"/>
      <c r="AU1271" s="147"/>
      <c r="AV1271" s="147"/>
      <c r="AW1271" s="147"/>
      <c r="AX1271" s="147"/>
      <c r="AY1271" s="147"/>
      <c r="AZ1271" s="147"/>
      <c r="BA1271" s="147"/>
      <c r="BB1271" s="147"/>
      <c r="BC1271" s="147"/>
      <c r="BD1271" s="147"/>
      <c r="BE1271" s="147"/>
      <c r="BF1271" s="147"/>
      <c r="BG1271" s="147"/>
    </row>
    <row r="1272" spans="1:59" outlineLevel="1" x14ac:dyDescent="0.2">
      <c r="A1272" s="154"/>
      <c r="B1272" s="155"/>
      <c r="C1272" s="185" t="s">
        <v>1454</v>
      </c>
      <c r="D1272" s="158"/>
      <c r="E1272" s="159"/>
      <c r="F1272" s="156"/>
      <c r="G1272" s="156"/>
      <c r="H1272" s="156"/>
      <c r="I1272" s="156"/>
      <c r="J1272" s="156"/>
      <c r="K1272" s="156"/>
      <c r="L1272" s="156"/>
      <c r="M1272" s="156"/>
      <c r="N1272" s="156"/>
      <c r="O1272" s="156"/>
      <c r="P1272" s="156"/>
      <c r="Q1272" s="156"/>
      <c r="R1272" s="156"/>
      <c r="S1272" s="156"/>
      <c r="T1272" s="156"/>
      <c r="U1272" s="156"/>
      <c r="V1272" s="156"/>
      <c r="W1272" s="156"/>
      <c r="X1272" s="156"/>
      <c r="Y1272" s="147"/>
      <c r="Z1272" s="147"/>
      <c r="AA1272" s="147"/>
      <c r="AB1272" s="147"/>
      <c r="AC1272" s="147"/>
      <c r="AD1272" s="147"/>
      <c r="AE1272" s="147"/>
      <c r="AF1272" s="147" t="s">
        <v>386</v>
      </c>
      <c r="AG1272" s="147">
        <v>0</v>
      </c>
      <c r="AH1272" s="147"/>
      <c r="AI1272" s="147"/>
      <c r="AJ1272" s="147"/>
      <c r="AK1272" s="147"/>
      <c r="AL1272" s="147"/>
      <c r="AM1272" s="147"/>
      <c r="AN1272" s="147"/>
      <c r="AO1272" s="147"/>
      <c r="AP1272" s="147"/>
      <c r="AQ1272" s="147"/>
      <c r="AR1272" s="147"/>
      <c r="AS1272" s="147"/>
      <c r="AT1272" s="147"/>
      <c r="AU1272" s="147"/>
      <c r="AV1272" s="147"/>
      <c r="AW1272" s="147"/>
      <c r="AX1272" s="147"/>
      <c r="AY1272" s="147"/>
      <c r="AZ1272" s="147"/>
      <c r="BA1272" s="147"/>
      <c r="BB1272" s="147"/>
      <c r="BC1272" s="147"/>
      <c r="BD1272" s="147"/>
      <c r="BE1272" s="147"/>
      <c r="BF1272" s="147"/>
      <c r="BG1272" s="147"/>
    </row>
    <row r="1273" spans="1:59" outlineLevel="1" x14ac:dyDescent="0.2">
      <c r="A1273" s="154"/>
      <c r="B1273" s="155"/>
      <c r="C1273" s="185" t="s">
        <v>233</v>
      </c>
      <c r="D1273" s="158"/>
      <c r="E1273" s="159">
        <v>1</v>
      </c>
      <c r="F1273" s="156"/>
      <c r="G1273" s="156"/>
      <c r="H1273" s="156"/>
      <c r="I1273" s="156"/>
      <c r="J1273" s="156"/>
      <c r="K1273" s="156"/>
      <c r="L1273" s="156"/>
      <c r="M1273" s="156"/>
      <c r="N1273" s="156"/>
      <c r="O1273" s="156"/>
      <c r="P1273" s="156"/>
      <c r="Q1273" s="156"/>
      <c r="R1273" s="156"/>
      <c r="S1273" s="156"/>
      <c r="T1273" s="156"/>
      <c r="U1273" s="156"/>
      <c r="V1273" s="156"/>
      <c r="W1273" s="156"/>
      <c r="X1273" s="156"/>
      <c r="Y1273" s="147"/>
      <c r="Z1273" s="147"/>
      <c r="AA1273" s="147"/>
      <c r="AB1273" s="147"/>
      <c r="AC1273" s="147"/>
      <c r="AD1273" s="147"/>
      <c r="AE1273" s="147"/>
      <c r="AF1273" s="147" t="s">
        <v>386</v>
      </c>
      <c r="AG1273" s="147">
        <v>0</v>
      </c>
      <c r="AH1273" s="147"/>
      <c r="AI1273" s="147"/>
      <c r="AJ1273" s="147"/>
      <c r="AK1273" s="147"/>
      <c r="AL1273" s="147"/>
      <c r="AM1273" s="147"/>
      <c r="AN1273" s="147"/>
      <c r="AO1273" s="147"/>
      <c r="AP1273" s="147"/>
      <c r="AQ1273" s="147"/>
      <c r="AR1273" s="147"/>
      <c r="AS1273" s="147"/>
      <c r="AT1273" s="147"/>
      <c r="AU1273" s="147"/>
      <c r="AV1273" s="147"/>
      <c r="AW1273" s="147"/>
      <c r="AX1273" s="147"/>
      <c r="AY1273" s="147"/>
      <c r="AZ1273" s="147"/>
      <c r="BA1273" s="147"/>
      <c r="BB1273" s="147"/>
      <c r="BC1273" s="147"/>
      <c r="BD1273" s="147"/>
      <c r="BE1273" s="147"/>
      <c r="BF1273" s="147"/>
      <c r="BG1273" s="147"/>
    </row>
    <row r="1274" spans="1:59" ht="22.5" outlineLevel="1" x14ac:dyDescent="0.2">
      <c r="A1274" s="170">
        <v>255</v>
      </c>
      <c r="B1274" s="171" t="s">
        <v>1606</v>
      </c>
      <c r="C1274" s="184" t="s">
        <v>1607</v>
      </c>
      <c r="D1274" s="172" t="s">
        <v>429</v>
      </c>
      <c r="E1274" s="173">
        <v>1</v>
      </c>
      <c r="F1274" s="174"/>
      <c r="G1274" s="175">
        <f>ROUND(E1274*F1274,2)</f>
        <v>0</v>
      </c>
      <c r="H1274" s="157">
        <v>0</v>
      </c>
      <c r="I1274" s="156">
        <f>ROUND(E1274*H1274,2)</f>
        <v>0</v>
      </c>
      <c r="J1274" s="157">
        <v>98400</v>
      </c>
      <c r="K1274" s="156">
        <f>ROUND(E1274*J1274,2)</f>
        <v>98400</v>
      </c>
      <c r="L1274" s="156">
        <v>15</v>
      </c>
      <c r="M1274" s="156">
        <f>G1274*(1+L1274/100)</f>
        <v>0</v>
      </c>
      <c r="N1274" s="156">
        <v>0</v>
      </c>
      <c r="O1274" s="156">
        <f>ROUND(E1274*N1274,2)</f>
        <v>0</v>
      </c>
      <c r="P1274" s="156">
        <v>0</v>
      </c>
      <c r="Q1274" s="156">
        <f>ROUND(E1274*P1274,2)</f>
        <v>0</v>
      </c>
      <c r="R1274" s="156"/>
      <c r="S1274" s="156" t="s">
        <v>485</v>
      </c>
      <c r="T1274" s="156" t="s">
        <v>382</v>
      </c>
      <c r="U1274" s="156">
        <v>0</v>
      </c>
      <c r="V1274" s="156">
        <f>ROUND(E1274*U1274,2)</f>
        <v>0</v>
      </c>
      <c r="W1274" s="156"/>
      <c r="X1274" s="156" t="s">
        <v>383</v>
      </c>
      <c r="Y1274" s="147"/>
      <c r="Z1274" s="147"/>
      <c r="AA1274" s="147"/>
      <c r="AB1274" s="147"/>
      <c r="AC1274" s="147"/>
      <c r="AD1274" s="147"/>
      <c r="AE1274" s="147"/>
      <c r="AF1274" s="147" t="s">
        <v>541</v>
      </c>
      <c r="AG1274" s="147"/>
      <c r="AH1274" s="147"/>
      <c r="AI1274" s="147"/>
      <c r="AJ1274" s="147"/>
      <c r="AK1274" s="147"/>
      <c r="AL1274" s="147"/>
      <c r="AM1274" s="147"/>
      <c r="AN1274" s="147"/>
      <c r="AO1274" s="147"/>
      <c r="AP1274" s="147"/>
      <c r="AQ1274" s="147"/>
      <c r="AR1274" s="147"/>
      <c r="AS1274" s="147"/>
      <c r="AT1274" s="147"/>
      <c r="AU1274" s="147"/>
      <c r="AV1274" s="147"/>
      <c r="AW1274" s="147"/>
      <c r="AX1274" s="147"/>
      <c r="AY1274" s="147"/>
      <c r="AZ1274" s="147"/>
      <c r="BA1274" s="147"/>
      <c r="BB1274" s="147"/>
      <c r="BC1274" s="147"/>
      <c r="BD1274" s="147"/>
      <c r="BE1274" s="147"/>
      <c r="BF1274" s="147"/>
      <c r="BG1274" s="147"/>
    </row>
    <row r="1275" spans="1:59" outlineLevel="1" x14ac:dyDescent="0.2">
      <c r="A1275" s="154"/>
      <c r="B1275" s="155"/>
      <c r="C1275" s="185" t="s">
        <v>1454</v>
      </c>
      <c r="D1275" s="158"/>
      <c r="E1275" s="159"/>
      <c r="F1275" s="156"/>
      <c r="G1275" s="156"/>
      <c r="H1275" s="156"/>
      <c r="I1275" s="156"/>
      <c r="J1275" s="156"/>
      <c r="K1275" s="156"/>
      <c r="L1275" s="156"/>
      <c r="M1275" s="156"/>
      <c r="N1275" s="156"/>
      <c r="O1275" s="156"/>
      <c r="P1275" s="156"/>
      <c r="Q1275" s="156"/>
      <c r="R1275" s="156"/>
      <c r="S1275" s="156"/>
      <c r="T1275" s="156"/>
      <c r="U1275" s="156"/>
      <c r="V1275" s="156"/>
      <c r="W1275" s="156"/>
      <c r="X1275" s="156"/>
      <c r="Y1275" s="147"/>
      <c r="Z1275" s="147"/>
      <c r="AA1275" s="147"/>
      <c r="AB1275" s="147"/>
      <c r="AC1275" s="147"/>
      <c r="AD1275" s="147"/>
      <c r="AE1275" s="147"/>
      <c r="AF1275" s="147" t="s">
        <v>386</v>
      </c>
      <c r="AG1275" s="147">
        <v>0</v>
      </c>
      <c r="AH1275" s="147"/>
      <c r="AI1275" s="147"/>
      <c r="AJ1275" s="147"/>
      <c r="AK1275" s="147"/>
      <c r="AL1275" s="147"/>
      <c r="AM1275" s="147"/>
      <c r="AN1275" s="147"/>
      <c r="AO1275" s="147"/>
      <c r="AP1275" s="147"/>
      <c r="AQ1275" s="147"/>
      <c r="AR1275" s="147"/>
      <c r="AS1275" s="147"/>
      <c r="AT1275" s="147"/>
      <c r="AU1275" s="147"/>
      <c r="AV1275" s="147"/>
      <c r="AW1275" s="147"/>
      <c r="AX1275" s="147"/>
      <c r="AY1275" s="147"/>
      <c r="AZ1275" s="147"/>
      <c r="BA1275" s="147"/>
      <c r="BB1275" s="147"/>
      <c r="BC1275" s="147"/>
      <c r="BD1275" s="147"/>
      <c r="BE1275" s="147"/>
      <c r="BF1275" s="147"/>
      <c r="BG1275" s="147"/>
    </row>
    <row r="1276" spans="1:59" outlineLevel="1" x14ac:dyDescent="0.2">
      <c r="A1276" s="154"/>
      <c r="B1276" s="155"/>
      <c r="C1276" s="185" t="s">
        <v>233</v>
      </c>
      <c r="D1276" s="158"/>
      <c r="E1276" s="159">
        <v>1</v>
      </c>
      <c r="F1276" s="156"/>
      <c r="G1276" s="156"/>
      <c r="H1276" s="156"/>
      <c r="I1276" s="156"/>
      <c r="J1276" s="156"/>
      <c r="K1276" s="156"/>
      <c r="L1276" s="156"/>
      <c r="M1276" s="156"/>
      <c r="N1276" s="156"/>
      <c r="O1276" s="156"/>
      <c r="P1276" s="156"/>
      <c r="Q1276" s="156"/>
      <c r="R1276" s="156"/>
      <c r="S1276" s="156"/>
      <c r="T1276" s="156"/>
      <c r="U1276" s="156"/>
      <c r="V1276" s="156"/>
      <c r="W1276" s="156"/>
      <c r="X1276" s="156"/>
      <c r="Y1276" s="147"/>
      <c r="Z1276" s="147"/>
      <c r="AA1276" s="147"/>
      <c r="AB1276" s="147"/>
      <c r="AC1276" s="147"/>
      <c r="AD1276" s="147"/>
      <c r="AE1276" s="147"/>
      <c r="AF1276" s="147" t="s">
        <v>386</v>
      </c>
      <c r="AG1276" s="147">
        <v>0</v>
      </c>
      <c r="AH1276" s="147"/>
      <c r="AI1276" s="147"/>
      <c r="AJ1276" s="147"/>
      <c r="AK1276" s="147"/>
      <c r="AL1276" s="147"/>
      <c r="AM1276" s="147"/>
      <c r="AN1276" s="147"/>
      <c r="AO1276" s="147"/>
      <c r="AP1276" s="147"/>
      <c r="AQ1276" s="147"/>
      <c r="AR1276" s="147"/>
      <c r="AS1276" s="147"/>
      <c r="AT1276" s="147"/>
      <c r="AU1276" s="147"/>
      <c r="AV1276" s="147"/>
      <c r="AW1276" s="147"/>
      <c r="AX1276" s="147"/>
      <c r="AY1276" s="147"/>
      <c r="AZ1276" s="147"/>
      <c r="BA1276" s="147"/>
      <c r="BB1276" s="147"/>
      <c r="BC1276" s="147"/>
      <c r="BD1276" s="147"/>
      <c r="BE1276" s="147"/>
      <c r="BF1276" s="147"/>
      <c r="BG1276" s="147"/>
    </row>
    <row r="1277" spans="1:59" ht="22.5" outlineLevel="1" x14ac:dyDescent="0.2">
      <c r="A1277" s="170">
        <v>256</v>
      </c>
      <c r="B1277" s="171" t="s">
        <v>1608</v>
      </c>
      <c r="C1277" s="184" t="s">
        <v>1609</v>
      </c>
      <c r="D1277" s="172" t="s">
        <v>429</v>
      </c>
      <c r="E1277" s="173">
        <v>1</v>
      </c>
      <c r="F1277" s="174"/>
      <c r="G1277" s="175">
        <f>ROUND(E1277*F1277,2)</f>
        <v>0</v>
      </c>
      <c r="H1277" s="157">
        <v>0</v>
      </c>
      <c r="I1277" s="156">
        <f>ROUND(E1277*H1277,2)</f>
        <v>0</v>
      </c>
      <c r="J1277" s="157">
        <v>161500</v>
      </c>
      <c r="K1277" s="156">
        <f>ROUND(E1277*J1277,2)</f>
        <v>161500</v>
      </c>
      <c r="L1277" s="156">
        <v>15</v>
      </c>
      <c r="M1277" s="156">
        <f>G1277*(1+L1277/100)</f>
        <v>0</v>
      </c>
      <c r="N1277" s="156">
        <v>0</v>
      </c>
      <c r="O1277" s="156">
        <f>ROUND(E1277*N1277,2)</f>
        <v>0</v>
      </c>
      <c r="P1277" s="156">
        <v>0</v>
      </c>
      <c r="Q1277" s="156">
        <f>ROUND(E1277*P1277,2)</f>
        <v>0</v>
      </c>
      <c r="R1277" s="156"/>
      <c r="S1277" s="156" t="s">
        <v>485</v>
      </c>
      <c r="T1277" s="156" t="s">
        <v>382</v>
      </c>
      <c r="U1277" s="156">
        <v>0</v>
      </c>
      <c r="V1277" s="156">
        <f>ROUND(E1277*U1277,2)</f>
        <v>0</v>
      </c>
      <c r="W1277" s="156"/>
      <c r="X1277" s="156" t="s">
        <v>383</v>
      </c>
      <c r="Y1277" s="147"/>
      <c r="Z1277" s="147"/>
      <c r="AA1277" s="147"/>
      <c r="AB1277" s="147"/>
      <c r="AC1277" s="147"/>
      <c r="AD1277" s="147"/>
      <c r="AE1277" s="147"/>
      <c r="AF1277" s="147" t="s">
        <v>541</v>
      </c>
      <c r="AG1277" s="147"/>
      <c r="AH1277" s="147"/>
      <c r="AI1277" s="147"/>
      <c r="AJ1277" s="147"/>
      <c r="AK1277" s="147"/>
      <c r="AL1277" s="147"/>
      <c r="AM1277" s="147"/>
      <c r="AN1277" s="147"/>
      <c r="AO1277" s="147"/>
      <c r="AP1277" s="147"/>
      <c r="AQ1277" s="147"/>
      <c r="AR1277" s="147"/>
      <c r="AS1277" s="147"/>
      <c r="AT1277" s="147"/>
      <c r="AU1277" s="147"/>
      <c r="AV1277" s="147"/>
      <c r="AW1277" s="147"/>
      <c r="AX1277" s="147"/>
      <c r="AY1277" s="147"/>
      <c r="AZ1277" s="147"/>
      <c r="BA1277" s="147"/>
      <c r="BB1277" s="147"/>
      <c r="BC1277" s="147"/>
      <c r="BD1277" s="147"/>
      <c r="BE1277" s="147"/>
      <c r="BF1277" s="147"/>
      <c r="BG1277" s="147"/>
    </row>
    <row r="1278" spans="1:59" outlineLevel="1" x14ac:dyDescent="0.2">
      <c r="A1278" s="154"/>
      <c r="B1278" s="155"/>
      <c r="C1278" s="185" t="s">
        <v>1454</v>
      </c>
      <c r="D1278" s="158"/>
      <c r="E1278" s="159"/>
      <c r="F1278" s="156"/>
      <c r="G1278" s="156"/>
      <c r="H1278" s="156"/>
      <c r="I1278" s="156"/>
      <c r="J1278" s="156"/>
      <c r="K1278" s="156"/>
      <c r="L1278" s="156"/>
      <c r="M1278" s="156"/>
      <c r="N1278" s="156"/>
      <c r="O1278" s="156"/>
      <c r="P1278" s="156"/>
      <c r="Q1278" s="156"/>
      <c r="R1278" s="156"/>
      <c r="S1278" s="156"/>
      <c r="T1278" s="156"/>
      <c r="U1278" s="156"/>
      <c r="V1278" s="156"/>
      <c r="W1278" s="156"/>
      <c r="X1278" s="156"/>
      <c r="Y1278" s="147"/>
      <c r="Z1278" s="147"/>
      <c r="AA1278" s="147"/>
      <c r="AB1278" s="147"/>
      <c r="AC1278" s="147"/>
      <c r="AD1278" s="147"/>
      <c r="AE1278" s="147"/>
      <c r="AF1278" s="147" t="s">
        <v>386</v>
      </c>
      <c r="AG1278" s="147">
        <v>0</v>
      </c>
      <c r="AH1278" s="147"/>
      <c r="AI1278" s="147"/>
      <c r="AJ1278" s="147"/>
      <c r="AK1278" s="147"/>
      <c r="AL1278" s="147"/>
      <c r="AM1278" s="147"/>
      <c r="AN1278" s="147"/>
      <c r="AO1278" s="147"/>
      <c r="AP1278" s="147"/>
      <c r="AQ1278" s="147"/>
      <c r="AR1278" s="147"/>
      <c r="AS1278" s="147"/>
      <c r="AT1278" s="147"/>
      <c r="AU1278" s="147"/>
      <c r="AV1278" s="147"/>
      <c r="AW1278" s="147"/>
      <c r="AX1278" s="147"/>
      <c r="AY1278" s="147"/>
      <c r="AZ1278" s="147"/>
      <c r="BA1278" s="147"/>
      <c r="BB1278" s="147"/>
      <c r="BC1278" s="147"/>
      <c r="BD1278" s="147"/>
      <c r="BE1278" s="147"/>
      <c r="BF1278" s="147"/>
      <c r="BG1278" s="147"/>
    </row>
    <row r="1279" spans="1:59" outlineLevel="1" x14ac:dyDescent="0.2">
      <c r="A1279" s="154"/>
      <c r="B1279" s="155"/>
      <c r="C1279" s="185" t="s">
        <v>233</v>
      </c>
      <c r="D1279" s="158"/>
      <c r="E1279" s="159">
        <v>1</v>
      </c>
      <c r="F1279" s="156"/>
      <c r="G1279" s="156"/>
      <c r="H1279" s="156"/>
      <c r="I1279" s="156"/>
      <c r="J1279" s="156"/>
      <c r="K1279" s="156"/>
      <c r="L1279" s="156"/>
      <c r="M1279" s="156"/>
      <c r="N1279" s="156"/>
      <c r="O1279" s="156"/>
      <c r="P1279" s="156"/>
      <c r="Q1279" s="156"/>
      <c r="R1279" s="156"/>
      <c r="S1279" s="156"/>
      <c r="T1279" s="156"/>
      <c r="U1279" s="156"/>
      <c r="V1279" s="156"/>
      <c r="W1279" s="156"/>
      <c r="X1279" s="156"/>
      <c r="Y1279" s="147"/>
      <c r="Z1279" s="147"/>
      <c r="AA1279" s="147"/>
      <c r="AB1279" s="147"/>
      <c r="AC1279" s="147"/>
      <c r="AD1279" s="147"/>
      <c r="AE1279" s="147"/>
      <c r="AF1279" s="147" t="s">
        <v>386</v>
      </c>
      <c r="AG1279" s="147">
        <v>0</v>
      </c>
      <c r="AH1279" s="147"/>
      <c r="AI1279" s="147"/>
      <c r="AJ1279" s="147"/>
      <c r="AK1279" s="147"/>
      <c r="AL1279" s="147"/>
      <c r="AM1279" s="147"/>
      <c r="AN1279" s="147"/>
      <c r="AO1279" s="147"/>
      <c r="AP1279" s="147"/>
      <c r="AQ1279" s="147"/>
      <c r="AR1279" s="147"/>
      <c r="AS1279" s="147"/>
      <c r="AT1279" s="147"/>
      <c r="AU1279" s="147"/>
      <c r="AV1279" s="147"/>
      <c r="AW1279" s="147"/>
      <c r="AX1279" s="147"/>
      <c r="AY1279" s="147"/>
      <c r="AZ1279" s="147"/>
      <c r="BA1279" s="147"/>
      <c r="BB1279" s="147"/>
      <c r="BC1279" s="147"/>
      <c r="BD1279" s="147"/>
      <c r="BE1279" s="147"/>
      <c r="BF1279" s="147"/>
      <c r="BG1279" s="147"/>
    </row>
    <row r="1280" spans="1:59" ht="22.5" outlineLevel="1" x14ac:dyDescent="0.2">
      <c r="A1280" s="170">
        <v>257</v>
      </c>
      <c r="B1280" s="171" t="s">
        <v>1610</v>
      </c>
      <c r="C1280" s="184" t="s">
        <v>1611</v>
      </c>
      <c r="D1280" s="172" t="s">
        <v>429</v>
      </c>
      <c r="E1280" s="173">
        <v>2</v>
      </c>
      <c r="F1280" s="174"/>
      <c r="G1280" s="175">
        <f>ROUND(E1280*F1280,2)</f>
        <v>0</v>
      </c>
      <c r="H1280" s="157">
        <v>0</v>
      </c>
      <c r="I1280" s="156">
        <f>ROUND(E1280*H1280,2)</f>
        <v>0</v>
      </c>
      <c r="J1280" s="157">
        <v>302840</v>
      </c>
      <c r="K1280" s="156">
        <f>ROUND(E1280*J1280,2)</f>
        <v>605680</v>
      </c>
      <c r="L1280" s="156">
        <v>15</v>
      </c>
      <c r="M1280" s="156">
        <f>G1280*(1+L1280/100)</f>
        <v>0</v>
      </c>
      <c r="N1280" s="156">
        <v>0</v>
      </c>
      <c r="O1280" s="156">
        <f>ROUND(E1280*N1280,2)</f>
        <v>0</v>
      </c>
      <c r="P1280" s="156">
        <v>0</v>
      </c>
      <c r="Q1280" s="156">
        <f>ROUND(E1280*P1280,2)</f>
        <v>0</v>
      </c>
      <c r="R1280" s="156"/>
      <c r="S1280" s="156" t="s">
        <v>485</v>
      </c>
      <c r="T1280" s="156" t="s">
        <v>382</v>
      </c>
      <c r="U1280" s="156">
        <v>0</v>
      </c>
      <c r="V1280" s="156">
        <f>ROUND(E1280*U1280,2)</f>
        <v>0</v>
      </c>
      <c r="W1280" s="156"/>
      <c r="X1280" s="156" t="s">
        <v>383</v>
      </c>
      <c r="Y1280" s="147"/>
      <c r="Z1280" s="147"/>
      <c r="AA1280" s="147"/>
      <c r="AB1280" s="147"/>
      <c r="AC1280" s="147"/>
      <c r="AD1280" s="147"/>
      <c r="AE1280" s="147"/>
      <c r="AF1280" s="147" t="s">
        <v>541</v>
      </c>
      <c r="AG1280" s="147"/>
      <c r="AH1280" s="147"/>
      <c r="AI1280" s="147"/>
      <c r="AJ1280" s="147"/>
      <c r="AK1280" s="147"/>
      <c r="AL1280" s="147"/>
      <c r="AM1280" s="147"/>
      <c r="AN1280" s="147"/>
      <c r="AO1280" s="147"/>
      <c r="AP1280" s="147"/>
      <c r="AQ1280" s="147"/>
      <c r="AR1280" s="147"/>
      <c r="AS1280" s="147"/>
      <c r="AT1280" s="147"/>
      <c r="AU1280" s="147"/>
      <c r="AV1280" s="147"/>
      <c r="AW1280" s="147"/>
      <c r="AX1280" s="147"/>
      <c r="AY1280" s="147"/>
      <c r="AZ1280" s="147"/>
      <c r="BA1280" s="147"/>
      <c r="BB1280" s="147"/>
      <c r="BC1280" s="147"/>
      <c r="BD1280" s="147"/>
      <c r="BE1280" s="147"/>
      <c r="BF1280" s="147"/>
      <c r="BG1280" s="147"/>
    </row>
    <row r="1281" spans="1:59" outlineLevel="1" x14ac:dyDescent="0.2">
      <c r="A1281" s="154"/>
      <c r="B1281" s="155"/>
      <c r="C1281" s="185" t="s">
        <v>1480</v>
      </c>
      <c r="D1281" s="158"/>
      <c r="E1281" s="159"/>
      <c r="F1281" s="156"/>
      <c r="G1281" s="156"/>
      <c r="H1281" s="156"/>
      <c r="I1281" s="156"/>
      <c r="J1281" s="156"/>
      <c r="K1281" s="156"/>
      <c r="L1281" s="156"/>
      <c r="M1281" s="156"/>
      <c r="N1281" s="156"/>
      <c r="O1281" s="156"/>
      <c r="P1281" s="156"/>
      <c r="Q1281" s="156"/>
      <c r="R1281" s="156"/>
      <c r="S1281" s="156"/>
      <c r="T1281" s="156"/>
      <c r="U1281" s="156"/>
      <c r="V1281" s="156"/>
      <c r="W1281" s="156"/>
      <c r="X1281" s="156"/>
      <c r="Y1281" s="147"/>
      <c r="Z1281" s="147"/>
      <c r="AA1281" s="147"/>
      <c r="AB1281" s="147"/>
      <c r="AC1281" s="147"/>
      <c r="AD1281" s="147"/>
      <c r="AE1281" s="147"/>
      <c r="AF1281" s="147" t="s">
        <v>386</v>
      </c>
      <c r="AG1281" s="147">
        <v>0</v>
      </c>
      <c r="AH1281" s="147"/>
      <c r="AI1281" s="147"/>
      <c r="AJ1281" s="147"/>
      <c r="AK1281" s="147"/>
      <c r="AL1281" s="147"/>
      <c r="AM1281" s="147"/>
      <c r="AN1281" s="147"/>
      <c r="AO1281" s="147"/>
      <c r="AP1281" s="147"/>
      <c r="AQ1281" s="147"/>
      <c r="AR1281" s="147"/>
      <c r="AS1281" s="147"/>
      <c r="AT1281" s="147"/>
      <c r="AU1281" s="147"/>
      <c r="AV1281" s="147"/>
      <c r="AW1281" s="147"/>
      <c r="AX1281" s="147"/>
      <c r="AY1281" s="147"/>
      <c r="AZ1281" s="147"/>
      <c r="BA1281" s="147"/>
      <c r="BB1281" s="147"/>
      <c r="BC1281" s="147"/>
      <c r="BD1281" s="147"/>
      <c r="BE1281" s="147"/>
      <c r="BF1281" s="147"/>
      <c r="BG1281" s="147"/>
    </row>
    <row r="1282" spans="1:59" outlineLevel="1" x14ac:dyDescent="0.2">
      <c r="A1282" s="154"/>
      <c r="B1282" s="155"/>
      <c r="C1282" s="185" t="s">
        <v>251</v>
      </c>
      <c r="D1282" s="158"/>
      <c r="E1282" s="159">
        <v>2</v>
      </c>
      <c r="F1282" s="156"/>
      <c r="G1282" s="156"/>
      <c r="H1282" s="156"/>
      <c r="I1282" s="156"/>
      <c r="J1282" s="156"/>
      <c r="K1282" s="156"/>
      <c r="L1282" s="156"/>
      <c r="M1282" s="156"/>
      <c r="N1282" s="156"/>
      <c r="O1282" s="156"/>
      <c r="P1282" s="156"/>
      <c r="Q1282" s="156"/>
      <c r="R1282" s="156"/>
      <c r="S1282" s="156"/>
      <c r="T1282" s="156"/>
      <c r="U1282" s="156"/>
      <c r="V1282" s="156"/>
      <c r="W1282" s="156"/>
      <c r="X1282" s="156"/>
      <c r="Y1282" s="147"/>
      <c r="Z1282" s="147"/>
      <c r="AA1282" s="147"/>
      <c r="AB1282" s="147"/>
      <c r="AC1282" s="147"/>
      <c r="AD1282" s="147"/>
      <c r="AE1282" s="147"/>
      <c r="AF1282" s="147" t="s">
        <v>386</v>
      </c>
      <c r="AG1282" s="147">
        <v>0</v>
      </c>
      <c r="AH1282" s="147"/>
      <c r="AI1282" s="147"/>
      <c r="AJ1282" s="147"/>
      <c r="AK1282" s="147"/>
      <c r="AL1282" s="147"/>
      <c r="AM1282" s="147"/>
      <c r="AN1282" s="147"/>
      <c r="AO1282" s="147"/>
      <c r="AP1282" s="147"/>
      <c r="AQ1282" s="147"/>
      <c r="AR1282" s="147"/>
      <c r="AS1282" s="147"/>
      <c r="AT1282" s="147"/>
      <c r="AU1282" s="147"/>
      <c r="AV1282" s="147"/>
      <c r="AW1282" s="147"/>
      <c r="AX1282" s="147"/>
      <c r="AY1282" s="147"/>
      <c r="AZ1282" s="147"/>
      <c r="BA1282" s="147"/>
      <c r="BB1282" s="147"/>
      <c r="BC1282" s="147"/>
      <c r="BD1282" s="147"/>
      <c r="BE1282" s="147"/>
      <c r="BF1282" s="147"/>
      <c r="BG1282" s="147"/>
    </row>
    <row r="1283" spans="1:59" ht="22.5" outlineLevel="1" x14ac:dyDescent="0.2">
      <c r="A1283" s="170">
        <v>258</v>
      </c>
      <c r="B1283" s="171" t="s">
        <v>1612</v>
      </c>
      <c r="C1283" s="184" t="s">
        <v>1613</v>
      </c>
      <c r="D1283" s="172" t="s">
        <v>429</v>
      </c>
      <c r="E1283" s="173">
        <v>1</v>
      </c>
      <c r="F1283" s="174"/>
      <c r="G1283" s="175">
        <f>ROUND(E1283*F1283,2)</f>
        <v>0</v>
      </c>
      <c r="H1283" s="157">
        <v>0</v>
      </c>
      <c r="I1283" s="156">
        <f>ROUND(E1283*H1283,2)</f>
        <v>0</v>
      </c>
      <c r="J1283" s="157">
        <v>302840</v>
      </c>
      <c r="K1283" s="156">
        <f>ROUND(E1283*J1283,2)</f>
        <v>302840</v>
      </c>
      <c r="L1283" s="156">
        <v>15</v>
      </c>
      <c r="M1283" s="156">
        <f>G1283*(1+L1283/100)</f>
        <v>0</v>
      </c>
      <c r="N1283" s="156">
        <v>0</v>
      </c>
      <c r="O1283" s="156">
        <f>ROUND(E1283*N1283,2)</f>
        <v>0</v>
      </c>
      <c r="P1283" s="156">
        <v>0</v>
      </c>
      <c r="Q1283" s="156">
        <f>ROUND(E1283*P1283,2)</f>
        <v>0</v>
      </c>
      <c r="R1283" s="156"/>
      <c r="S1283" s="156" t="s">
        <v>485</v>
      </c>
      <c r="T1283" s="156" t="s">
        <v>382</v>
      </c>
      <c r="U1283" s="156">
        <v>0</v>
      </c>
      <c r="V1283" s="156">
        <f>ROUND(E1283*U1283,2)</f>
        <v>0</v>
      </c>
      <c r="W1283" s="156"/>
      <c r="X1283" s="156" t="s">
        <v>383</v>
      </c>
      <c r="Y1283" s="147"/>
      <c r="Z1283" s="147"/>
      <c r="AA1283" s="147"/>
      <c r="AB1283" s="147"/>
      <c r="AC1283" s="147"/>
      <c r="AD1283" s="147"/>
      <c r="AE1283" s="147"/>
      <c r="AF1283" s="147" t="s">
        <v>541</v>
      </c>
      <c r="AG1283" s="147"/>
      <c r="AH1283" s="147"/>
      <c r="AI1283" s="147"/>
      <c r="AJ1283" s="147"/>
      <c r="AK1283" s="147"/>
      <c r="AL1283" s="147"/>
      <c r="AM1283" s="147"/>
      <c r="AN1283" s="147"/>
      <c r="AO1283" s="147"/>
      <c r="AP1283" s="147"/>
      <c r="AQ1283" s="147"/>
      <c r="AR1283" s="147"/>
      <c r="AS1283" s="147"/>
      <c r="AT1283" s="147"/>
      <c r="AU1283" s="147"/>
      <c r="AV1283" s="147"/>
      <c r="AW1283" s="147"/>
      <c r="AX1283" s="147"/>
      <c r="AY1283" s="147"/>
      <c r="AZ1283" s="147"/>
      <c r="BA1283" s="147"/>
      <c r="BB1283" s="147"/>
      <c r="BC1283" s="147"/>
      <c r="BD1283" s="147"/>
      <c r="BE1283" s="147"/>
      <c r="BF1283" s="147"/>
      <c r="BG1283" s="147"/>
    </row>
    <row r="1284" spans="1:59" outlineLevel="1" x14ac:dyDescent="0.2">
      <c r="A1284" s="154"/>
      <c r="B1284" s="155"/>
      <c r="C1284" s="185" t="s">
        <v>1454</v>
      </c>
      <c r="D1284" s="158"/>
      <c r="E1284" s="159"/>
      <c r="F1284" s="156"/>
      <c r="G1284" s="156"/>
      <c r="H1284" s="156"/>
      <c r="I1284" s="156"/>
      <c r="J1284" s="156"/>
      <c r="K1284" s="156"/>
      <c r="L1284" s="156"/>
      <c r="M1284" s="156"/>
      <c r="N1284" s="156"/>
      <c r="O1284" s="156"/>
      <c r="P1284" s="156"/>
      <c r="Q1284" s="156"/>
      <c r="R1284" s="156"/>
      <c r="S1284" s="156"/>
      <c r="T1284" s="156"/>
      <c r="U1284" s="156"/>
      <c r="V1284" s="156"/>
      <c r="W1284" s="156"/>
      <c r="X1284" s="156"/>
      <c r="Y1284" s="147"/>
      <c r="Z1284" s="147"/>
      <c r="AA1284" s="147"/>
      <c r="AB1284" s="147"/>
      <c r="AC1284" s="147"/>
      <c r="AD1284" s="147"/>
      <c r="AE1284" s="147"/>
      <c r="AF1284" s="147" t="s">
        <v>386</v>
      </c>
      <c r="AG1284" s="147">
        <v>0</v>
      </c>
      <c r="AH1284" s="147"/>
      <c r="AI1284" s="147"/>
      <c r="AJ1284" s="147"/>
      <c r="AK1284" s="147"/>
      <c r="AL1284" s="147"/>
      <c r="AM1284" s="147"/>
      <c r="AN1284" s="147"/>
      <c r="AO1284" s="147"/>
      <c r="AP1284" s="147"/>
      <c r="AQ1284" s="147"/>
      <c r="AR1284" s="147"/>
      <c r="AS1284" s="147"/>
      <c r="AT1284" s="147"/>
      <c r="AU1284" s="147"/>
      <c r="AV1284" s="147"/>
      <c r="AW1284" s="147"/>
      <c r="AX1284" s="147"/>
      <c r="AY1284" s="147"/>
      <c r="AZ1284" s="147"/>
      <c r="BA1284" s="147"/>
      <c r="BB1284" s="147"/>
      <c r="BC1284" s="147"/>
      <c r="BD1284" s="147"/>
      <c r="BE1284" s="147"/>
      <c r="BF1284" s="147"/>
      <c r="BG1284" s="147"/>
    </row>
    <row r="1285" spans="1:59" outlineLevel="1" x14ac:dyDescent="0.2">
      <c r="A1285" s="154"/>
      <c r="B1285" s="155"/>
      <c r="C1285" s="185" t="s">
        <v>233</v>
      </c>
      <c r="D1285" s="158"/>
      <c r="E1285" s="159">
        <v>1</v>
      </c>
      <c r="F1285" s="156"/>
      <c r="G1285" s="156"/>
      <c r="H1285" s="156"/>
      <c r="I1285" s="156"/>
      <c r="J1285" s="156"/>
      <c r="K1285" s="156"/>
      <c r="L1285" s="156"/>
      <c r="M1285" s="156"/>
      <c r="N1285" s="156"/>
      <c r="O1285" s="156"/>
      <c r="P1285" s="156"/>
      <c r="Q1285" s="156"/>
      <c r="R1285" s="156"/>
      <c r="S1285" s="156"/>
      <c r="T1285" s="156"/>
      <c r="U1285" s="156"/>
      <c r="V1285" s="156"/>
      <c r="W1285" s="156"/>
      <c r="X1285" s="156"/>
      <c r="Y1285" s="147"/>
      <c r="Z1285" s="147"/>
      <c r="AA1285" s="147"/>
      <c r="AB1285" s="147"/>
      <c r="AC1285" s="147"/>
      <c r="AD1285" s="147"/>
      <c r="AE1285" s="147"/>
      <c r="AF1285" s="147" t="s">
        <v>386</v>
      </c>
      <c r="AG1285" s="147">
        <v>0</v>
      </c>
      <c r="AH1285" s="147"/>
      <c r="AI1285" s="147"/>
      <c r="AJ1285" s="147"/>
      <c r="AK1285" s="147"/>
      <c r="AL1285" s="147"/>
      <c r="AM1285" s="147"/>
      <c r="AN1285" s="147"/>
      <c r="AO1285" s="147"/>
      <c r="AP1285" s="147"/>
      <c r="AQ1285" s="147"/>
      <c r="AR1285" s="147"/>
      <c r="AS1285" s="147"/>
      <c r="AT1285" s="147"/>
      <c r="AU1285" s="147"/>
      <c r="AV1285" s="147"/>
      <c r="AW1285" s="147"/>
      <c r="AX1285" s="147"/>
      <c r="AY1285" s="147"/>
      <c r="AZ1285" s="147"/>
      <c r="BA1285" s="147"/>
      <c r="BB1285" s="147"/>
      <c r="BC1285" s="147"/>
      <c r="BD1285" s="147"/>
      <c r="BE1285" s="147"/>
      <c r="BF1285" s="147"/>
      <c r="BG1285" s="147"/>
    </row>
    <row r="1286" spans="1:59" ht="22.5" outlineLevel="1" x14ac:dyDescent="0.2">
      <c r="A1286" s="170">
        <v>259</v>
      </c>
      <c r="B1286" s="171" t="s">
        <v>1614</v>
      </c>
      <c r="C1286" s="184" t="s">
        <v>1615</v>
      </c>
      <c r="D1286" s="172" t="s">
        <v>429</v>
      </c>
      <c r="E1286" s="173">
        <v>1</v>
      </c>
      <c r="F1286" s="174"/>
      <c r="G1286" s="175">
        <f>ROUND(E1286*F1286,2)</f>
        <v>0</v>
      </c>
      <c r="H1286" s="157">
        <v>0</v>
      </c>
      <c r="I1286" s="156">
        <f>ROUND(E1286*H1286,2)</f>
        <v>0</v>
      </c>
      <c r="J1286" s="157">
        <v>114750</v>
      </c>
      <c r="K1286" s="156">
        <f>ROUND(E1286*J1286,2)</f>
        <v>114750</v>
      </c>
      <c r="L1286" s="156">
        <v>15</v>
      </c>
      <c r="M1286" s="156">
        <f>G1286*(1+L1286/100)</f>
        <v>0</v>
      </c>
      <c r="N1286" s="156">
        <v>0</v>
      </c>
      <c r="O1286" s="156">
        <f>ROUND(E1286*N1286,2)</f>
        <v>0</v>
      </c>
      <c r="P1286" s="156">
        <v>0</v>
      </c>
      <c r="Q1286" s="156">
        <f>ROUND(E1286*P1286,2)</f>
        <v>0</v>
      </c>
      <c r="R1286" s="156"/>
      <c r="S1286" s="156" t="s">
        <v>485</v>
      </c>
      <c r="T1286" s="156" t="s">
        <v>382</v>
      </c>
      <c r="U1286" s="156">
        <v>0</v>
      </c>
      <c r="V1286" s="156">
        <f>ROUND(E1286*U1286,2)</f>
        <v>0</v>
      </c>
      <c r="W1286" s="156"/>
      <c r="X1286" s="156" t="s">
        <v>383</v>
      </c>
      <c r="Y1286" s="147"/>
      <c r="Z1286" s="147"/>
      <c r="AA1286" s="147"/>
      <c r="AB1286" s="147"/>
      <c r="AC1286" s="147"/>
      <c r="AD1286" s="147"/>
      <c r="AE1286" s="147"/>
      <c r="AF1286" s="147" t="s">
        <v>541</v>
      </c>
      <c r="AG1286" s="147"/>
      <c r="AH1286" s="147"/>
      <c r="AI1286" s="147"/>
      <c r="AJ1286" s="147"/>
      <c r="AK1286" s="147"/>
      <c r="AL1286" s="147"/>
      <c r="AM1286" s="147"/>
      <c r="AN1286" s="147"/>
      <c r="AO1286" s="147"/>
      <c r="AP1286" s="147"/>
      <c r="AQ1286" s="147"/>
      <c r="AR1286" s="147"/>
      <c r="AS1286" s="147"/>
      <c r="AT1286" s="147"/>
      <c r="AU1286" s="147"/>
      <c r="AV1286" s="147"/>
      <c r="AW1286" s="147"/>
      <c r="AX1286" s="147"/>
      <c r="AY1286" s="147"/>
      <c r="AZ1286" s="147"/>
      <c r="BA1286" s="147"/>
      <c r="BB1286" s="147"/>
      <c r="BC1286" s="147"/>
      <c r="BD1286" s="147"/>
      <c r="BE1286" s="147"/>
      <c r="BF1286" s="147"/>
      <c r="BG1286" s="147"/>
    </row>
    <row r="1287" spans="1:59" outlineLevel="1" x14ac:dyDescent="0.2">
      <c r="A1287" s="154"/>
      <c r="B1287" s="155"/>
      <c r="C1287" s="185" t="s">
        <v>1454</v>
      </c>
      <c r="D1287" s="158"/>
      <c r="E1287" s="159"/>
      <c r="F1287" s="156"/>
      <c r="G1287" s="156"/>
      <c r="H1287" s="156"/>
      <c r="I1287" s="156"/>
      <c r="J1287" s="156"/>
      <c r="K1287" s="156"/>
      <c r="L1287" s="156"/>
      <c r="M1287" s="156"/>
      <c r="N1287" s="156"/>
      <c r="O1287" s="156"/>
      <c r="P1287" s="156"/>
      <c r="Q1287" s="156"/>
      <c r="R1287" s="156"/>
      <c r="S1287" s="156"/>
      <c r="T1287" s="156"/>
      <c r="U1287" s="156"/>
      <c r="V1287" s="156"/>
      <c r="W1287" s="156"/>
      <c r="X1287" s="156"/>
      <c r="Y1287" s="147"/>
      <c r="Z1287" s="147"/>
      <c r="AA1287" s="147"/>
      <c r="AB1287" s="147"/>
      <c r="AC1287" s="147"/>
      <c r="AD1287" s="147"/>
      <c r="AE1287" s="147"/>
      <c r="AF1287" s="147" t="s">
        <v>386</v>
      </c>
      <c r="AG1287" s="147">
        <v>0</v>
      </c>
      <c r="AH1287" s="147"/>
      <c r="AI1287" s="147"/>
      <c r="AJ1287" s="147"/>
      <c r="AK1287" s="147"/>
      <c r="AL1287" s="147"/>
      <c r="AM1287" s="147"/>
      <c r="AN1287" s="147"/>
      <c r="AO1287" s="147"/>
      <c r="AP1287" s="147"/>
      <c r="AQ1287" s="147"/>
      <c r="AR1287" s="147"/>
      <c r="AS1287" s="147"/>
      <c r="AT1287" s="147"/>
      <c r="AU1287" s="147"/>
      <c r="AV1287" s="147"/>
      <c r="AW1287" s="147"/>
      <c r="AX1287" s="147"/>
      <c r="AY1287" s="147"/>
      <c r="AZ1287" s="147"/>
      <c r="BA1287" s="147"/>
      <c r="BB1287" s="147"/>
      <c r="BC1287" s="147"/>
      <c r="BD1287" s="147"/>
      <c r="BE1287" s="147"/>
      <c r="BF1287" s="147"/>
      <c r="BG1287" s="147"/>
    </row>
    <row r="1288" spans="1:59" outlineLevel="1" x14ac:dyDescent="0.2">
      <c r="A1288" s="154"/>
      <c r="B1288" s="155"/>
      <c r="C1288" s="185" t="s">
        <v>233</v>
      </c>
      <c r="D1288" s="158"/>
      <c r="E1288" s="159">
        <v>1</v>
      </c>
      <c r="F1288" s="156"/>
      <c r="G1288" s="156"/>
      <c r="H1288" s="156"/>
      <c r="I1288" s="156"/>
      <c r="J1288" s="156"/>
      <c r="K1288" s="156"/>
      <c r="L1288" s="156"/>
      <c r="M1288" s="156"/>
      <c r="N1288" s="156"/>
      <c r="O1288" s="156"/>
      <c r="P1288" s="156"/>
      <c r="Q1288" s="156"/>
      <c r="R1288" s="156"/>
      <c r="S1288" s="156"/>
      <c r="T1288" s="156"/>
      <c r="U1288" s="156"/>
      <c r="V1288" s="156"/>
      <c r="W1288" s="156"/>
      <c r="X1288" s="156"/>
      <c r="Y1288" s="147"/>
      <c r="Z1288" s="147"/>
      <c r="AA1288" s="147"/>
      <c r="AB1288" s="147"/>
      <c r="AC1288" s="147"/>
      <c r="AD1288" s="147"/>
      <c r="AE1288" s="147"/>
      <c r="AF1288" s="147" t="s">
        <v>386</v>
      </c>
      <c r="AG1288" s="147">
        <v>0</v>
      </c>
      <c r="AH1288" s="147"/>
      <c r="AI1288" s="147"/>
      <c r="AJ1288" s="147"/>
      <c r="AK1288" s="147"/>
      <c r="AL1288" s="147"/>
      <c r="AM1288" s="147"/>
      <c r="AN1288" s="147"/>
      <c r="AO1288" s="147"/>
      <c r="AP1288" s="147"/>
      <c r="AQ1288" s="147"/>
      <c r="AR1288" s="147"/>
      <c r="AS1288" s="147"/>
      <c r="AT1288" s="147"/>
      <c r="AU1288" s="147"/>
      <c r="AV1288" s="147"/>
      <c r="AW1288" s="147"/>
      <c r="AX1288" s="147"/>
      <c r="AY1288" s="147"/>
      <c r="AZ1288" s="147"/>
      <c r="BA1288" s="147"/>
      <c r="BB1288" s="147"/>
      <c r="BC1288" s="147"/>
      <c r="BD1288" s="147"/>
      <c r="BE1288" s="147"/>
      <c r="BF1288" s="147"/>
      <c r="BG1288" s="147"/>
    </row>
    <row r="1289" spans="1:59" ht="22.5" outlineLevel="1" x14ac:dyDescent="0.2">
      <c r="A1289" s="170">
        <v>260</v>
      </c>
      <c r="B1289" s="171" t="s">
        <v>1616</v>
      </c>
      <c r="C1289" s="184" t="s">
        <v>1617</v>
      </c>
      <c r="D1289" s="172" t="s">
        <v>429</v>
      </c>
      <c r="E1289" s="173">
        <v>1</v>
      </c>
      <c r="F1289" s="174"/>
      <c r="G1289" s="175">
        <f>ROUND(E1289*F1289,2)</f>
        <v>0</v>
      </c>
      <c r="H1289" s="157">
        <v>0</v>
      </c>
      <c r="I1289" s="156">
        <f>ROUND(E1289*H1289,2)</f>
        <v>0</v>
      </c>
      <c r="J1289" s="157">
        <v>127372.5</v>
      </c>
      <c r="K1289" s="156">
        <f>ROUND(E1289*J1289,2)</f>
        <v>127372.5</v>
      </c>
      <c r="L1289" s="156">
        <v>15</v>
      </c>
      <c r="M1289" s="156">
        <f>G1289*(1+L1289/100)</f>
        <v>0</v>
      </c>
      <c r="N1289" s="156">
        <v>0</v>
      </c>
      <c r="O1289" s="156">
        <f>ROUND(E1289*N1289,2)</f>
        <v>0</v>
      </c>
      <c r="P1289" s="156">
        <v>0</v>
      </c>
      <c r="Q1289" s="156">
        <f>ROUND(E1289*P1289,2)</f>
        <v>0</v>
      </c>
      <c r="R1289" s="156"/>
      <c r="S1289" s="156" t="s">
        <v>485</v>
      </c>
      <c r="T1289" s="156" t="s">
        <v>382</v>
      </c>
      <c r="U1289" s="156">
        <v>0</v>
      </c>
      <c r="V1289" s="156">
        <f>ROUND(E1289*U1289,2)</f>
        <v>0</v>
      </c>
      <c r="W1289" s="156"/>
      <c r="X1289" s="156" t="s">
        <v>383</v>
      </c>
      <c r="Y1289" s="147"/>
      <c r="Z1289" s="147"/>
      <c r="AA1289" s="147"/>
      <c r="AB1289" s="147"/>
      <c r="AC1289" s="147"/>
      <c r="AD1289" s="147"/>
      <c r="AE1289" s="147"/>
      <c r="AF1289" s="147" t="s">
        <v>541</v>
      </c>
      <c r="AG1289" s="147"/>
      <c r="AH1289" s="147"/>
      <c r="AI1289" s="147"/>
      <c r="AJ1289" s="147"/>
      <c r="AK1289" s="147"/>
      <c r="AL1289" s="147"/>
      <c r="AM1289" s="147"/>
      <c r="AN1289" s="147"/>
      <c r="AO1289" s="147"/>
      <c r="AP1289" s="147"/>
      <c r="AQ1289" s="147"/>
      <c r="AR1289" s="147"/>
      <c r="AS1289" s="147"/>
      <c r="AT1289" s="147"/>
      <c r="AU1289" s="147"/>
      <c r="AV1289" s="147"/>
      <c r="AW1289" s="147"/>
      <c r="AX1289" s="147"/>
      <c r="AY1289" s="147"/>
      <c r="AZ1289" s="147"/>
      <c r="BA1289" s="147"/>
      <c r="BB1289" s="147"/>
      <c r="BC1289" s="147"/>
      <c r="BD1289" s="147"/>
      <c r="BE1289" s="147"/>
      <c r="BF1289" s="147"/>
      <c r="BG1289" s="147"/>
    </row>
    <row r="1290" spans="1:59" outlineLevel="1" x14ac:dyDescent="0.2">
      <c r="A1290" s="154"/>
      <c r="B1290" s="155"/>
      <c r="C1290" s="185" t="s">
        <v>1454</v>
      </c>
      <c r="D1290" s="158"/>
      <c r="E1290" s="159"/>
      <c r="F1290" s="156"/>
      <c r="G1290" s="156"/>
      <c r="H1290" s="156"/>
      <c r="I1290" s="156"/>
      <c r="J1290" s="156"/>
      <c r="K1290" s="156"/>
      <c r="L1290" s="156"/>
      <c r="M1290" s="156"/>
      <c r="N1290" s="156"/>
      <c r="O1290" s="156"/>
      <c r="P1290" s="156"/>
      <c r="Q1290" s="156"/>
      <c r="R1290" s="156"/>
      <c r="S1290" s="156"/>
      <c r="T1290" s="156"/>
      <c r="U1290" s="156"/>
      <c r="V1290" s="156"/>
      <c r="W1290" s="156"/>
      <c r="X1290" s="156"/>
      <c r="Y1290" s="147"/>
      <c r="Z1290" s="147"/>
      <c r="AA1290" s="147"/>
      <c r="AB1290" s="147"/>
      <c r="AC1290" s="147"/>
      <c r="AD1290" s="147"/>
      <c r="AE1290" s="147"/>
      <c r="AF1290" s="147" t="s">
        <v>386</v>
      </c>
      <c r="AG1290" s="147">
        <v>0</v>
      </c>
      <c r="AH1290" s="147"/>
      <c r="AI1290" s="147"/>
      <c r="AJ1290" s="147"/>
      <c r="AK1290" s="147"/>
      <c r="AL1290" s="147"/>
      <c r="AM1290" s="147"/>
      <c r="AN1290" s="147"/>
      <c r="AO1290" s="147"/>
      <c r="AP1290" s="147"/>
      <c r="AQ1290" s="147"/>
      <c r="AR1290" s="147"/>
      <c r="AS1290" s="147"/>
      <c r="AT1290" s="147"/>
      <c r="AU1290" s="147"/>
      <c r="AV1290" s="147"/>
      <c r="AW1290" s="147"/>
      <c r="AX1290" s="147"/>
      <c r="AY1290" s="147"/>
      <c r="AZ1290" s="147"/>
      <c r="BA1290" s="147"/>
      <c r="BB1290" s="147"/>
      <c r="BC1290" s="147"/>
      <c r="BD1290" s="147"/>
      <c r="BE1290" s="147"/>
      <c r="BF1290" s="147"/>
      <c r="BG1290" s="147"/>
    </row>
    <row r="1291" spans="1:59" outlineLevel="1" x14ac:dyDescent="0.2">
      <c r="A1291" s="154"/>
      <c r="B1291" s="155"/>
      <c r="C1291" s="185" t="s">
        <v>233</v>
      </c>
      <c r="D1291" s="158"/>
      <c r="E1291" s="159">
        <v>1</v>
      </c>
      <c r="F1291" s="156"/>
      <c r="G1291" s="156"/>
      <c r="H1291" s="156"/>
      <c r="I1291" s="156"/>
      <c r="J1291" s="156"/>
      <c r="K1291" s="156"/>
      <c r="L1291" s="156"/>
      <c r="M1291" s="156"/>
      <c r="N1291" s="156"/>
      <c r="O1291" s="156"/>
      <c r="P1291" s="156"/>
      <c r="Q1291" s="156"/>
      <c r="R1291" s="156"/>
      <c r="S1291" s="156"/>
      <c r="T1291" s="156"/>
      <c r="U1291" s="156"/>
      <c r="V1291" s="156"/>
      <c r="W1291" s="156"/>
      <c r="X1291" s="156"/>
      <c r="Y1291" s="147"/>
      <c r="Z1291" s="147"/>
      <c r="AA1291" s="147"/>
      <c r="AB1291" s="147"/>
      <c r="AC1291" s="147"/>
      <c r="AD1291" s="147"/>
      <c r="AE1291" s="147"/>
      <c r="AF1291" s="147" t="s">
        <v>386</v>
      </c>
      <c r="AG1291" s="147">
        <v>0</v>
      </c>
      <c r="AH1291" s="147"/>
      <c r="AI1291" s="147"/>
      <c r="AJ1291" s="147"/>
      <c r="AK1291" s="147"/>
      <c r="AL1291" s="147"/>
      <c r="AM1291" s="147"/>
      <c r="AN1291" s="147"/>
      <c r="AO1291" s="147"/>
      <c r="AP1291" s="147"/>
      <c r="AQ1291" s="147"/>
      <c r="AR1291" s="147"/>
      <c r="AS1291" s="147"/>
      <c r="AT1291" s="147"/>
      <c r="AU1291" s="147"/>
      <c r="AV1291" s="147"/>
      <c r="AW1291" s="147"/>
      <c r="AX1291" s="147"/>
      <c r="AY1291" s="147"/>
      <c r="AZ1291" s="147"/>
      <c r="BA1291" s="147"/>
      <c r="BB1291" s="147"/>
      <c r="BC1291" s="147"/>
      <c r="BD1291" s="147"/>
      <c r="BE1291" s="147"/>
      <c r="BF1291" s="147"/>
      <c r="BG1291" s="147"/>
    </row>
    <row r="1292" spans="1:59" ht="22.5" outlineLevel="1" x14ac:dyDescent="0.2">
      <c r="A1292" s="170">
        <v>261</v>
      </c>
      <c r="B1292" s="171" t="s">
        <v>1618</v>
      </c>
      <c r="C1292" s="184" t="s">
        <v>1619</v>
      </c>
      <c r="D1292" s="172" t="s">
        <v>429</v>
      </c>
      <c r="E1292" s="173">
        <v>1</v>
      </c>
      <c r="F1292" s="174"/>
      <c r="G1292" s="175">
        <f>ROUND(E1292*F1292,2)</f>
        <v>0</v>
      </c>
      <c r="H1292" s="157">
        <v>0</v>
      </c>
      <c r="I1292" s="156">
        <f>ROUND(E1292*H1292,2)</f>
        <v>0</v>
      </c>
      <c r="J1292" s="157">
        <v>127372.5</v>
      </c>
      <c r="K1292" s="156">
        <f>ROUND(E1292*J1292,2)</f>
        <v>127372.5</v>
      </c>
      <c r="L1292" s="156">
        <v>15</v>
      </c>
      <c r="M1292" s="156">
        <f>G1292*(1+L1292/100)</f>
        <v>0</v>
      </c>
      <c r="N1292" s="156">
        <v>0</v>
      </c>
      <c r="O1292" s="156">
        <f>ROUND(E1292*N1292,2)</f>
        <v>0</v>
      </c>
      <c r="P1292" s="156">
        <v>0</v>
      </c>
      <c r="Q1292" s="156">
        <f>ROUND(E1292*P1292,2)</f>
        <v>0</v>
      </c>
      <c r="R1292" s="156"/>
      <c r="S1292" s="156" t="s">
        <v>485</v>
      </c>
      <c r="T1292" s="156" t="s">
        <v>382</v>
      </c>
      <c r="U1292" s="156">
        <v>0</v>
      </c>
      <c r="V1292" s="156">
        <f>ROUND(E1292*U1292,2)</f>
        <v>0</v>
      </c>
      <c r="W1292" s="156"/>
      <c r="X1292" s="156" t="s">
        <v>383</v>
      </c>
      <c r="Y1292" s="147"/>
      <c r="Z1292" s="147"/>
      <c r="AA1292" s="147"/>
      <c r="AB1292" s="147"/>
      <c r="AC1292" s="147"/>
      <c r="AD1292" s="147"/>
      <c r="AE1292" s="147"/>
      <c r="AF1292" s="147" t="s">
        <v>541</v>
      </c>
      <c r="AG1292" s="147"/>
      <c r="AH1292" s="147"/>
      <c r="AI1292" s="147"/>
      <c r="AJ1292" s="147"/>
      <c r="AK1292" s="147"/>
      <c r="AL1292" s="147"/>
      <c r="AM1292" s="147"/>
      <c r="AN1292" s="147"/>
      <c r="AO1292" s="147"/>
      <c r="AP1292" s="147"/>
      <c r="AQ1292" s="147"/>
      <c r="AR1292" s="147"/>
      <c r="AS1292" s="147"/>
      <c r="AT1292" s="147"/>
      <c r="AU1292" s="147"/>
      <c r="AV1292" s="147"/>
      <c r="AW1292" s="147"/>
      <c r="AX1292" s="147"/>
      <c r="AY1292" s="147"/>
      <c r="AZ1292" s="147"/>
      <c r="BA1292" s="147"/>
      <c r="BB1292" s="147"/>
      <c r="BC1292" s="147"/>
      <c r="BD1292" s="147"/>
      <c r="BE1292" s="147"/>
      <c r="BF1292" s="147"/>
      <c r="BG1292" s="147"/>
    </row>
    <row r="1293" spans="1:59" outlineLevel="1" x14ac:dyDescent="0.2">
      <c r="A1293" s="154"/>
      <c r="B1293" s="155"/>
      <c r="C1293" s="185" t="s">
        <v>1454</v>
      </c>
      <c r="D1293" s="158"/>
      <c r="E1293" s="159"/>
      <c r="F1293" s="156"/>
      <c r="G1293" s="156"/>
      <c r="H1293" s="156"/>
      <c r="I1293" s="156"/>
      <c r="J1293" s="156"/>
      <c r="K1293" s="156"/>
      <c r="L1293" s="156"/>
      <c r="M1293" s="156"/>
      <c r="N1293" s="156"/>
      <c r="O1293" s="156"/>
      <c r="P1293" s="156"/>
      <c r="Q1293" s="156"/>
      <c r="R1293" s="156"/>
      <c r="S1293" s="156"/>
      <c r="T1293" s="156"/>
      <c r="U1293" s="156"/>
      <c r="V1293" s="156"/>
      <c r="W1293" s="156"/>
      <c r="X1293" s="156"/>
      <c r="Y1293" s="147"/>
      <c r="Z1293" s="147"/>
      <c r="AA1293" s="147"/>
      <c r="AB1293" s="147"/>
      <c r="AC1293" s="147"/>
      <c r="AD1293" s="147"/>
      <c r="AE1293" s="147"/>
      <c r="AF1293" s="147" t="s">
        <v>386</v>
      </c>
      <c r="AG1293" s="147">
        <v>0</v>
      </c>
      <c r="AH1293" s="147"/>
      <c r="AI1293" s="147"/>
      <c r="AJ1293" s="147"/>
      <c r="AK1293" s="147"/>
      <c r="AL1293" s="147"/>
      <c r="AM1293" s="147"/>
      <c r="AN1293" s="147"/>
      <c r="AO1293" s="147"/>
      <c r="AP1293" s="147"/>
      <c r="AQ1293" s="147"/>
      <c r="AR1293" s="147"/>
      <c r="AS1293" s="147"/>
      <c r="AT1293" s="147"/>
      <c r="AU1293" s="147"/>
      <c r="AV1293" s="147"/>
      <c r="AW1293" s="147"/>
      <c r="AX1293" s="147"/>
      <c r="AY1293" s="147"/>
      <c r="AZ1293" s="147"/>
      <c r="BA1293" s="147"/>
      <c r="BB1293" s="147"/>
      <c r="BC1293" s="147"/>
      <c r="BD1293" s="147"/>
      <c r="BE1293" s="147"/>
      <c r="BF1293" s="147"/>
      <c r="BG1293" s="147"/>
    </row>
    <row r="1294" spans="1:59" outlineLevel="1" x14ac:dyDescent="0.2">
      <c r="A1294" s="154"/>
      <c r="B1294" s="155"/>
      <c r="C1294" s="185" t="s">
        <v>233</v>
      </c>
      <c r="D1294" s="158"/>
      <c r="E1294" s="159">
        <v>1</v>
      </c>
      <c r="F1294" s="156"/>
      <c r="G1294" s="156"/>
      <c r="H1294" s="156"/>
      <c r="I1294" s="156"/>
      <c r="J1294" s="156"/>
      <c r="K1294" s="156"/>
      <c r="L1294" s="156"/>
      <c r="M1294" s="156"/>
      <c r="N1294" s="156"/>
      <c r="O1294" s="156"/>
      <c r="P1294" s="156"/>
      <c r="Q1294" s="156"/>
      <c r="R1294" s="156"/>
      <c r="S1294" s="156"/>
      <c r="T1294" s="156"/>
      <c r="U1294" s="156"/>
      <c r="V1294" s="156"/>
      <c r="W1294" s="156"/>
      <c r="X1294" s="156"/>
      <c r="Y1294" s="147"/>
      <c r="Z1294" s="147"/>
      <c r="AA1294" s="147"/>
      <c r="AB1294" s="147"/>
      <c r="AC1294" s="147"/>
      <c r="AD1294" s="147"/>
      <c r="AE1294" s="147"/>
      <c r="AF1294" s="147" t="s">
        <v>386</v>
      </c>
      <c r="AG1294" s="147">
        <v>0</v>
      </c>
      <c r="AH1294" s="147"/>
      <c r="AI1294" s="147"/>
      <c r="AJ1294" s="147"/>
      <c r="AK1294" s="147"/>
      <c r="AL1294" s="147"/>
      <c r="AM1294" s="147"/>
      <c r="AN1294" s="147"/>
      <c r="AO1294" s="147"/>
      <c r="AP1294" s="147"/>
      <c r="AQ1294" s="147"/>
      <c r="AR1294" s="147"/>
      <c r="AS1294" s="147"/>
      <c r="AT1294" s="147"/>
      <c r="AU1294" s="147"/>
      <c r="AV1294" s="147"/>
      <c r="AW1294" s="147"/>
      <c r="AX1294" s="147"/>
      <c r="AY1294" s="147"/>
      <c r="AZ1294" s="147"/>
      <c r="BA1294" s="147"/>
      <c r="BB1294" s="147"/>
      <c r="BC1294" s="147"/>
      <c r="BD1294" s="147"/>
      <c r="BE1294" s="147"/>
      <c r="BF1294" s="147"/>
      <c r="BG1294" s="147"/>
    </row>
    <row r="1295" spans="1:59" ht="22.5" outlineLevel="1" x14ac:dyDescent="0.2">
      <c r="A1295" s="170">
        <v>262</v>
      </c>
      <c r="B1295" s="171" t="s">
        <v>1620</v>
      </c>
      <c r="C1295" s="184" t="s">
        <v>1621</v>
      </c>
      <c r="D1295" s="172" t="s">
        <v>429</v>
      </c>
      <c r="E1295" s="173">
        <v>1</v>
      </c>
      <c r="F1295" s="174"/>
      <c r="G1295" s="175">
        <f>ROUND(E1295*F1295,2)</f>
        <v>0</v>
      </c>
      <c r="H1295" s="157">
        <v>0</v>
      </c>
      <c r="I1295" s="156">
        <f>ROUND(E1295*H1295,2)</f>
        <v>0</v>
      </c>
      <c r="J1295" s="157">
        <v>215730</v>
      </c>
      <c r="K1295" s="156">
        <f>ROUND(E1295*J1295,2)</f>
        <v>215730</v>
      </c>
      <c r="L1295" s="156">
        <v>15</v>
      </c>
      <c r="M1295" s="156">
        <f>G1295*(1+L1295/100)</f>
        <v>0</v>
      </c>
      <c r="N1295" s="156">
        <v>0</v>
      </c>
      <c r="O1295" s="156">
        <f>ROUND(E1295*N1295,2)</f>
        <v>0</v>
      </c>
      <c r="P1295" s="156">
        <v>0</v>
      </c>
      <c r="Q1295" s="156">
        <f>ROUND(E1295*P1295,2)</f>
        <v>0</v>
      </c>
      <c r="R1295" s="156"/>
      <c r="S1295" s="156" t="s">
        <v>485</v>
      </c>
      <c r="T1295" s="156" t="s">
        <v>382</v>
      </c>
      <c r="U1295" s="156">
        <v>0</v>
      </c>
      <c r="V1295" s="156">
        <f>ROUND(E1295*U1295,2)</f>
        <v>0</v>
      </c>
      <c r="W1295" s="156"/>
      <c r="X1295" s="156" t="s">
        <v>383</v>
      </c>
      <c r="Y1295" s="147"/>
      <c r="Z1295" s="147"/>
      <c r="AA1295" s="147"/>
      <c r="AB1295" s="147"/>
      <c r="AC1295" s="147"/>
      <c r="AD1295" s="147"/>
      <c r="AE1295" s="147"/>
      <c r="AF1295" s="147" t="s">
        <v>541</v>
      </c>
      <c r="AG1295" s="147"/>
      <c r="AH1295" s="147"/>
      <c r="AI1295" s="147"/>
      <c r="AJ1295" s="147"/>
      <c r="AK1295" s="147"/>
      <c r="AL1295" s="147"/>
      <c r="AM1295" s="147"/>
      <c r="AN1295" s="147"/>
      <c r="AO1295" s="147"/>
      <c r="AP1295" s="147"/>
      <c r="AQ1295" s="147"/>
      <c r="AR1295" s="147"/>
      <c r="AS1295" s="147"/>
      <c r="AT1295" s="147"/>
      <c r="AU1295" s="147"/>
      <c r="AV1295" s="147"/>
      <c r="AW1295" s="147"/>
      <c r="AX1295" s="147"/>
      <c r="AY1295" s="147"/>
      <c r="AZ1295" s="147"/>
      <c r="BA1295" s="147"/>
      <c r="BB1295" s="147"/>
      <c r="BC1295" s="147"/>
      <c r="BD1295" s="147"/>
      <c r="BE1295" s="147"/>
      <c r="BF1295" s="147"/>
      <c r="BG1295" s="147"/>
    </row>
    <row r="1296" spans="1:59" outlineLevel="1" x14ac:dyDescent="0.2">
      <c r="A1296" s="154"/>
      <c r="B1296" s="155"/>
      <c r="C1296" s="185" t="s">
        <v>1454</v>
      </c>
      <c r="D1296" s="158"/>
      <c r="E1296" s="159"/>
      <c r="F1296" s="156"/>
      <c r="G1296" s="156"/>
      <c r="H1296" s="156"/>
      <c r="I1296" s="156"/>
      <c r="J1296" s="156"/>
      <c r="K1296" s="156"/>
      <c r="L1296" s="156"/>
      <c r="M1296" s="156"/>
      <c r="N1296" s="156"/>
      <c r="O1296" s="156"/>
      <c r="P1296" s="156"/>
      <c r="Q1296" s="156"/>
      <c r="R1296" s="156"/>
      <c r="S1296" s="156"/>
      <c r="T1296" s="156"/>
      <c r="U1296" s="156"/>
      <c r="V1296" s="156"/>
      <c r="W1296" s="156"/>
      <c r="X1296" s="156"/>
      <c r="Y1296" s="147"/>
      <c r="Z1296" s="147"/>
      <c r="AA1296" s="147"/>
      <c r="AB1296" s="147"/>
      <c r="AC1296" s="147"/>
      <c r="AD1296" s="147"/>
      <c r="AE1296" s="147"/>
      <c r="AF1296" s="147" t="s">
        <v>386</v>
      </c>
      <c r="AG1296" s="147">
        <v>0</v>
      </c>
      <c r="AH1296" s="147"/>
      <c r="AI1296" s="147"/>
      <c r="AJ1296" s="147"/>
      <c r="AK1296" s="147"/>
      <c r="AL1296" s="147"/>
      <c r="AM1296" s="147"/>
      <c r="AN1296" s="147"/>
      <c r="AO1296" s="147"/>
      <c r="AP1296" s="147"/>
      <c r="AQ1296" s="147"/>
      <c r="AR1296" s="147"/>
      <c r="AS1296" s="147"/>
      <c r="AT1296" s="147"/>
      <c r="AU1296" s="147"/>
      <c r="AV1296" s="147"/>
      <c r="AW1296" s="147"/>
      <c r="AX1296" s="147"/>
      <c r="AY1296" s="147"/>
      <c r="AZ1296" s="147"/>
      <c r="BA1296" s="147"/>
      <c r="BB1296" s="147"/>
      <c r="BC1296" s="147"/>
      <c r="BD1296" s="147"/>
      <c r="BE1296" s="147"/>
      <c r="BF1296" s="147"/>
      <c r="BG1296" s="147"/>
    </row>
    <row r="1297" spans="1:59" outlineLevel="1" x14ac:dyDescent="0.2">
      <c r="A1297" s="154"/>
      <c r="B1297" s="155"/>
      <c r="C1297" s="185" t="s">
        <v>233</v>
      </c>
      <c r="D1297" s="158"/>
      <c r="E1297" s="159">
        <v>1</v>
      </c>
      <c r="F1297" s="156"/>
      <c r="G1297" s="156"/>
      <c r="H1297" s="156"/>
      <c r="I1297" s="156"/>
      <c r="J1297" s="156"/>
      <c r="K1297" s="156"/>
      <c r="L1297" s="156"/>
      <c r="M1297" s="156"/>
      <c r="N1297" s="156"/>
      <c r="O1297" s="156"/>
      <c r="P1297" s="156"/>
      <c r="Q1297" s="156"/>
      <c r="R1297" s="156"/>
      <c r="S1297" s="156"/>
      <c r="T1297" s="156"/>
      <c r="U1297" s="156"/>
      <c r="V1297" s="156"/>
      <c r="W1297" s="156"/>
      <c r="X1297" s="156"/>
      <c r="Y1297" s="147"/>
      <c r="Z1297" s="147"/>
      <c r="AA1297" s="147"/>
      <c r="AB1297" s="147"/>
      <c r="AC1297" s="147"/>
      <c r="AD1297" s="147"/>
      <c r="AE1297" s="147"/>
      <c r="AF1297" s="147" t="s">
        <v>386</v>
      </c>
      <c r="AG1297" s="147">
        <v>0</v>
      </c>
      <c r="AH1297" s="147"/>
      <c r="AI1297" s="147"/>
      <c r="AJ1297" s="147"/>
      <c r="AK1297" s="147"/>
      <c r="AL1297" s="147"/>
      <c r="AM1297" s="147"/>
      <c r="AN1297" s="147"/>
      <c r="AO1297" s="147"/>
      <c r="AP1297" s="147"/>
      <c r="AQ1297" s="147"/>
      <c r="AR1297" s="147"/>
      <c r="AS1297" s="147"/>
      <c r="AT1297" s="147"/>
      <c r="AU1297" s="147"/>
      <c r="AV1297" s="147"/>
      <c r="AW1297" s="147"/>
      <c r="AX1297" s="147"/>
      <c r="AY1297" s="147"/>
      <c r="AZ1297" s="147"/>
      <c r="BA1297" s="147"/>
      <c r="BB1297" s="147"/>
      <c r="BC1297" s="147"/>
      <c r="BD1297" s="147"/>
      <c r="BE1297" s="147"/>
      <c r="BF1297" s="147"/>
      <c r="BG1297" s="147"/>
    </row>
    <row r="1298" spans="1:59" outlineLevel="1" x14ac:dyDescent="0.2">
      <c r="A1298" s="170">
        <v>263</v>
      </c>
      <c r="B1298" s="171" t="s">
        <v>1622</v>
      </c>
      <c r="C1298" s="184" t="s">
        <v>1623</v>
      </c>
      <c r="D1298" s="172" t="s">
        <v>429</v>
      </c>
      <c r="E1298" s="173">
        <v>57</v>
      </c>
      <c r="F1298" s="174"/>
      <c r="G1298" s="175">
        <f>ROUND(E1298*F1298,2)</f>
        <v>0</v>
      </c>
      <c r="H1298" s="157">
        <v>0</v>
      </c>
      <c r="I1298" s="156">
        <f>ROUND(E1298*H1298,2)</f>
        <v>0</v>
      </c>
      <c r="J1298" s="157">
        <v>33180</v>
      </c>
      <c r="K1298" s="156">
        <f>ROUND(E1298*J1298,2)</f>
        <v>1891260</v>
      </c>
      <c r="L1298" s="156">
        <v>15</v>
      </c>
      <c r="M1298" s="156">
        <f>G1298*(1+L1298/100)</f>
        <v>0</v>
      </c>
      <c r="N1298" s="156">
        <v>0</v>
      </c>
      <c r="O1298" s="156">
        <f>ROUND(E1298*N1298,2)</f>
        <v>0</v>
      </c>
      <c r="P1298" s="156">
        <v>0</v>
      </c>
      <c r="Q1298" s="156">
        <f>ROUND(E1298*P1298,2)</f>
        <v>0</v>
      </c>
      <c r="R1298" s="156"/>
      <c r="S1298" s="156" t="s">
        <v>485</v>
      </c>
      <c r="T1298" s="156" t="s">
        <v>382</v>
      </c>
      <c r="U1298" s="156">
        <v>0</v>
      </c>
      <c r="V1298" s="156">
        <f>ROUND(E1298*U1298,2)</f>
        <v>0</v>
      </c>
      <c r="W1298" s="156"/>
      <c r="X1298" s="156" t="s">
        <v>383</v>
      </c>
      <c r="Y1298" s="147"/>
      <c r="Z1298" s="147"/>
      <c r="AA1298" s="147"/>
      <c r="AB1298" s="147"/>
      <c r="AC1298" s="147"/>
      <c r="AD1298" s="147"/>
      <c r="AE1298" s="147"/>
      <c r="AF1298" s="147" t="s">
        <v>541</v>
      </c>
      <c r="AG1298" s="147"/>
      <c r="AH1298" s="147"/>
      <c r="AI1298" s="147"/>
      <c r="AJ1298" s="147"/>
      <c r="AK1298" s="147"/>
      <c r="AL1298" s="147"/>
      <c r="AM1298" s="147"/>
      <c r="AN1298" s="147"/>
      <c r="AO1298" s="147"/>
      <c r="AP1298" s="147"/>
      <c r="AQ1298" s="147"/>
      <c r="AR1298" s="147"/>
      <c r="AS1298" s="147"/>
      <c r="AT1298" s="147"/>
      <c r="AU1298" s="147"/>
      <c r="AV1298" s="147"/>
      <c r="AW1298" s="147"/>
      <c r="AX1298" s="147"/>
      <c r="AY1298" s="147"/>
      <c r="AZ1298" s="147"/>
      <c r="BA1298" s="147"/>
      <c r="BB1298" s="147"/>
      <c r="BC1298" s="147"/>
      <c r="BD1298" s="147"/>
      <c r="BE1298" s="147"/>
      <c r="BF1298" s="147"/>
      <c r="BG1298" s="147"/>
    </row>
    <row r="1299" spans="1:59" outlineLevel="1" x14ac:dyDescent="0.2">
      <c r="A1299" s="154"/>
      <c r="B1299" s="155"/>
      <c r="C1299" s="185" t="s">
        <v>1624</v>
      </c>
      <c r="D1299" s="158"/>
      <c r="E1299" s="159"/>
      <c r="F1299" s="156"/>
      <c r="G1299" s="156"/>
      <c r="H1299" s="156"/>
      <c r="I1299" s="156"/>
      <c r="J1299" s="156"/>
      <c r="K1299" s="156"/>
      <c r="L1299" s="156"/>
      <c r="M1299" s="156"/>
      <c r="N1299" s="156"/>
      <c r="O1299" s="156"/>
      <c r="P1299" s="156"/>
      <c r="Q1299" s="156"/>
      <c r="R1299" s="156"/>
      <c r="S1299" s="156"/>
      <c r="T1299" s="156"/>
      <c r="U1299" s="156"/>
      <c r="V1299" s="156"/>
      <c r="W1299" s="156"/>
      <c r="X1299" s="156"/>
      <c r="Y1299" s="147"/>
      <c r="Z1299" s="147"/>
      <c r="AA1299" s="147"/>
      <c r="AB1299" s="147"/>
      <c r="AC1299" s="147"/>
      <c r="AD1299" s="147"/>
      <c r="AE1299" s="147"/>
      <c r="AF1299" s="147" t="s">
        <v>386</v>
      </c>
      <c r="AG1299" s="147">
        <v>0</v>
      </c>
      <c r="AH1299" s="147"/>
      <c r="AI1299" s="147"/>
      <c r="AJ1299" s="147"/>
      <c r="AK1299" s="147"/>
      <c r="AL1299" s="147"/>
      <c r="AM1299" s="147"/>
      <c r="AN1299" s="147"/>
      <c r="AO1299" s="147"/>
      <c r="AP1299" s="147"/>
      <c r="AQ1299" s="147"/>
      <c r="AR1299" s="147"/>
      <c r="AS1299" s="147"/>
      <c r="AT1299" s="147"/>
      <c r="AU1299" s="147"/>
      <c r="AV1299" s="147"/>
      <c r="AW1299" s="147"/>
      <c r="AX1299" s="147"/>
      <c r="AY1299" s="147"/>
      <c r="AZ1299" s="147"/>
      <c r="BA1299" s="147"/>
      <c r="BB1299" s="147"/>
      <c r="BC1299" s="147"/>
      <c r="BD1299" s="147"/>
      <c r="BE1299" s="147"/>
      <c r="BF1299" s="147"/>
      <c r="BG1299" s="147"/>
    </row>
    <row r="1300" spans="1:59" outlineLevel="1" x14ac:dyDescent="0.2">
      <c r="A1300" s="154"/>
      <c r="B1300" s="155"/>
      <c r="C1300" s="185" t="s">
        <v>1625</v>
      </c>
      <c r="D1300" s="158"/>
      <c r="E1300" s="159">
        <v>57</v>
      </c>
      <c r="F1300" s="156"/>
      <c r="G1300" s="156"/>
      <c r="H1300" s="156"/>
      <c r="I1300" s="156"/>
      <c r="J1300" s="156"/>
      <c r="K1300" s="156"/>
      <c r="L1300" s="156"/>
      <c r="M1300" s="156"/>
      <c r="N1300" s="156"/>
      <c r="O1300" s="156"/>
      <c r="P1300" s="156"/>
      <c r="Q1300" s="156"/>
      <c r="R1300" s="156"/>
      <c r="S1300" s="156"/>
      <c r="T1300" s="156"/>
      <c r="U1300" s="156"/>
      <c r="V1300" s="156"/>
      <c r="W1300" s="156"/>
      <c r="X1300" s="156"/>
      <c r="Y1300" s="147"/>
      <c r="Z1300" s="147"/>
      <c r="AA1300" s="147"/>
      <c r="AB1300" s="147"/>
      <c r="AC1300" s="147"/>
      <c r="AD1300" s="147"/>
      <c r="AE1300" s="147"/>
      <c r="AF1300" s="147" t="s">
        <v>386</v>
      </c>
      <c r="AG1300" s="147">
        <v>0</v>
      </c>
      <c r="AH1300" s="147"/>
      <c r="AI1300" s="147"/>
      <c r="AJ1300" s="147"/>
      <c r="AK1300" s="147"/>
      <c r="AL1300" s="147"/>
      <c r="AM1300" s="147"/>
      <c r="AN1300" s="147"/>
      <c r="AO1300" s="147"/>
      <c r="AP1300" s="147"/>
      <c r="AQ1300" s="147"/>
      <c r="AR1300" s="147"/>
      <c r="AS1300" s="147"/>
      <c r="AT1300" s="147"/>
      <c r="AU1300" s="147"/>
      <c r="AV1300" s="147"/>
      <c r="AW1300" s="147"/>
      <c r="AX1300" s="147"/>
      <c r="AY1300" s="147"/>
      <c r="AZ1300" s="147"/>
      <c r="BA1300" s="147"/>
      <c r="BB1300" s="147"/>
      <c r="BC1300" s="147"/>
      <c r="BD1300" s="147"/>
      <c r="BE1300" s="147"/>
      <c r="BF1300" s="147"/>
      <c r="BG1300" s="147"/>
    </row>
    <row r="1301" spans="1:59" outlineLevel="1" x14ac:dyDescent="0.2">
      <c r="A1301" s="170">
        <v>264</v>
      </c>
      <c r="B1301" s="171" t="s">
        <v>1626</v>
      </c>
      <c r="C1301" s="184" t="s">
        <v>1627</v>
      </c>
      <c r="D1301" s="172" t="s">
        <v>429</v>
      </c>
      <c r="E1301" s="173">
        <v>3</v>
      </c>
      <c r="F1301" s="174"/>
      <c r="G1301" s="175">
        <f>ROUND(E1301*F1301,2)</f>
        <v>0</v>
      </c>
      <c r="H1301" s="157">
        <v>0</v>
      </c>
      <c r="I1301" s="156">
        <f>ROUND(E1301*H1301,2)</f>
        <v>0</v>
      </c>
      <c r="J1301" s="157">
        <v>52140</v>
      </c>
      <c r="K1301" s="156">
        <f>ROUND(E1301*J1301,2)</f>
        <v>156420</v>
      </c>
      <c r="L1301" s="156">
        <v>15</v>
      </c>
      <c r="M1301" s="156">
        <f>G1301*(1+L1301/100)</f>
        <v>0</v>
      </c>
      <c r="N1301" s="156">
        <v>0</v>
      </c>
      <c r="O1301" s="156">
        <f>ROUND(E1301*N1301,2)</f>
        <v>0</v>
      </c>
      <c r="P1301" s="156">
        <v>0</v>
      </c>
      <c r="Q1301" s="156">
        <f>ROUND(E1301*P1301,2)</f>
        <v>0</v>
      </c>
      <c r="R1301" s="156"/>
      <c r="S1301" s="156" t="s">
        <v>485</v>
      </c>
      <c r="T1301" s="156" t="s">
        <v>382</v>
      </c>
      <c r="U1301" s="156">
        <v>0</v>
      </c>
      <c r="V1301" s="156">
        <f>ROUND(E1301*U1301,2)</f>
        <v>0</v>
      </c>
      <c r="W1301" s="156"/>
      <c r="X1301" s="156" t="s">
        <v>383</v>
      </c>
      <c r="Y1301" s="147"/>
      <c r="Z1301" s="147"/>
      <c r="AA1301" s="147"/>
      <c r="AB1301" s="147"/>
      <c r="AC1301" s="147"/>
      <c r="AD1301" s="147"/>
      <c r="AE1301" s="147"/>
      <c r="AF1301" s="147" t="s">
        <v>541</v>
      </c>
      <c r="AG1301" s="147"/>
      <c r="AH1301" s="147"/>
      <c r="AI1301" s="147"/>
      <c r="AJ1301" s="147"/>
      <c r="AK1301" s="147"/>
      <c r="AL1301" s="147"/>
      <c r="AM1301" s="147"/>
      <c r="AN1301" s="147"/>
      <c r="AO1301" s="147"/>
      <c r="AP1301" s="147"/>
      <c r="AQ1301" s="147"/>
      <c r="AR1301" s="147"/>
      <c r="AS1301" s="147"/>
      <c r="AT1301" s="147"/>
      <c r="AU1301" s="147"/>
      <c r="AV1301" s="147"/>
      <c r="AW1301" s="147"/>
      <c r="AX1301" s="147"/>
      <c r="AY1301" s="147"/>
      <c r="AZ1301" s="147"/>
      <c r="BA1301" s="147"/>
      <c r="BB1301" s="147"/>
      <c r="BC1301" s="147"/>
      <c r="BD1301" s="147"/>
      <c r="BE1301" s="147"/>
      <c r="BF1301" s="147"/>
      <c r="BG1301" s="147"/>
    </row>
    <row r="1302" spans="1:59" outlineLevel="1" x14ac:dyDescent="0.2">
      <c r="A1302" s="154"/>
      <c r="B1302" s="155"/>
      <c r="C1302" s="185" t="s">
        <v>1451</v>
      </c>
      <c r="D1302" s="158"/>
      <c r="E1302" s="159"/>
      <c r="F1302" s="156"/>
      <c r="G1302" s="156"/>
      <c r="H1302" s="156"/>
      <c r="I1302" s="156"/>
      <c r="J1302" s="156"/>
      <c r="K1302" s="156"/>
      <c r="L1302" s="156"/>
      <c r="M1302" s="156"/>
      <c r="N1302" s="156"/>
      <c r="O1302" s="156"/>
      <c r="P1302" s="156"/>
      <c r="Q1302" s="156"/>
      <c r="R1302" s="156"/>
      <c r="S1302" s="156"/>
      <c r="T1302" s="156"/>
      <c r="U1302" s="156"/>
      <c r="V1302" s="156"/>
      <c r="W1302" s="156"/>
      <c r="X1302" s="156"/>
      <c r="Y1302" s="147"/>
      <c r="Z1302" s="147"/>
      <c r="AA1302" s="147"/>
      <c r="AB1302" s="147"/>
      <c r="AC1302" s="147"/>
      <c r="AD1302" s="147"/>
      <c r="AE1302" s="147"/>
      <c r="AF1302" s="147" t="s">
        <v>386</v>
      </c>
      <c r="AG1302" s="147">
        <v>0</v>
      </c>
      <c r="AH1302" s="147"/>
      <c r="AI1302" s="147"/>
      <c r="AJ1302" s="147"/>
      <c r="AK1302" s="147"/>
      <c r="AL1302" s="147"/>
      <c r="AM1302" s="147"/>
      <c r="AN1302" s="147"/>
      <c r="AO1302" s="147"/>
      <c r="AP1302" s="147"/>
      <c r="AQ1302" s="147"/>
      <c r="AR1302" s="147"/>
      <c r="AS1302" s="147"/>
      <c r="AT1302" s="147"/>
      <c r="AU1302" s="147"/>
      <c r="AV1302" s="147"/>
      <c r="AW1302" s="147"/>
      <c r="AX1302" s="147"/>
      <c r="AY1302" s="147"/>
      <c r="AZ1302" s="147"/>
      <c r="BA1302" s="147"/>
      <c r="BB1302" s="147"/>
      <c r="BC1302" s="147"/>
      <c r="BD1302" s="147"/>
      <c r="BE1302" s="147"/>
      <c r="BF1302" s="147"/>
      <c r="BG1302" s="147"/>
    </row>
    <row r="1303" spans="1:59" outlineLevel="1" x14ac:dyDescent="0.2">
      <c r="A1303" s="154"/>
      <c r="B1303" s="155"/>
      <c r="C1303" s="185" t="s">
        <v>253</v>
      </c>
      <c r="D1303" s="158"/>
      <c r="E1303" s="159">
        <v>3</v>
      </c>
      <c r="F1303" s="156"/>
      <c r="G1303" s="156"/>
      <c r="H1303" s="156"/>
      <c r="I1303" s="156"/>
      <c r="J1303" s="156"/>
      <c r="K1303" s="156"/>
      <c r="L1303" s="156"/>
      <c r="M1303" s="156"/>
      <c r="N1303" s="156"/>
      <c r="O1303" s="156"/>
      <c r="P1303" s="156"/>
      <c r="Q1303" s="156"/>
      <c r="R1303" s="156"/>
      <c r="S1303" s="156"/>
      <c r="T1303" s="156"/>
      <c r="U1303" s="156"/>
      <c r="V1303" s="156"/>
      <c r="W1303" s="156"/>
      <c r="X1303" s="156"/>
      <c r="Y1303" s="147"/>
      <c r="Z1303" s="147"/>
      <c r="AA1303" s="147"/>
      <c r="AB1303" s="147"/>
      <c r="AC1303" s="147"/>
      <c r="AD1303" s="147"/>
      <c r="AE1303" s="147"/>
      <c r="AF1303" s="147" t="s">
        <v>386</v>
      </c>
      <c r="AG1303" s="147">
        <v>0</v>
      </c>
      <c r="AH1303" s="147"/>
      <c r="AI1303" s="147"/>
      <c r="AJ1303" s="147"/>
      <c r="AK1303" s="147"/>
      <c r="AL1303" s="147"/>
      <c r="AM1303" s="147"/>
      <c r="AN1303" s="147"/>
      <c r="AO1303" s="147"/>
      <c r="AP1303" s="147"/>
      <c r="AQ1303" s="147"/>
      <c r="AR1303" s="147"/>
      <c r="AS1303" s="147"/>
      <c r="AT1303" s="147"/>
      <c r="AU1303" s="147"/>
      <c r="AV1303" s="147"/>
      <c r="AW1303" s="147"/>
      <c r="AX1303" s="147"/>
      <c r="AY1303" s="147"/>
      <c r="AZ1303" s="147"/>
      <c r="BA1303" s="147"/>
      <c r="BB1303" s="147"/>
      <c r="BC1303" s="147"/>
      <c r="BD1303" s="147"/>
      <c r="BE1303" s="147"/>
      <c r="BF1303" s="147"/>
      <c r="BG1303" s="147"/>
    </row>
    <row r="1304" spans="1:59" outlineLevel="1" x14ac:dyDescent="0.2">
      <c r="A1304" s="170">
        <v>265</v>
      </c>
      <c r="B1304" s="171" t="s">
        <v>1628</v>
      </c>
      <c r="C1304" s="184" t="s">
        <v>1629</v>
      </c>
      <c r="D1304" s="172" t="s">
        <v>429</v>
      </c>
      <c r="E1304" s="173">
        <v>1</v>
      </c>
      <c r="F1304" s="174"/>
      <c r="G1304" s="175">
        <f>ROUND(E1304*F1304,2)</f>
        <v>0</v>
      </c>
      <c r="H1304" s="157">
        <v>0</v>
      </c>
      <c r="I1304" s="156">
        <f>ROUND(E1304*H1304,2)</f>
        <v>0</v>
      </c>
      <c r="J1304" s="157">
        <v>21330</v>
      </c>
      <c r="K1304" s="156">
        <f>ROUND(E1304*J1304,2)</f>
        <v>21330</v>
      </c>
      <c r="L1304" s="156">
        <v>15</v>
      </c>
      <c r="M1304" s="156">
        <f>G1304*(1+L1304/100)</f>
        <v>0</v>
      </c>
      <c r="N1304" s="156">
        <v>0</v>
      </c>
      <c r="O1304" s="156">
        <f>ROUND(E1304*N1304,2)</f>
        <v>0</v>
      </c>
      <c r="P1304" s="156">
        <v>0</v>
      </c>
      <c r="Q1304" s="156">
        <f>ROUND(E1304*P1304,2)</f>
        <v>0</v>
      </c>
      <c r="R1304" s="156"/>
      <c r="S1304" s="156" t="s">
        <v>485</v>
      </c>
      <c r="T1304" s="156" t="s">
        <v>382</v>
      </c>
      <c r="U1304" s="156">
        <v>0</v>
      </c>
      <c r="V1304" s="156">
        <f>ROUND(E1304*U1304,2)</f>
        <v>0</v>
      </c>
      <c r="W1304" s="156"/>
      <c r="X1304" s="156" t="s">
        <v>383</v>
      </c>
      <c r="Y1304" s="147"/>
      <c r="Z1304" s="147"/>
      <c r="AA1304" s="147"/>
      <c r="AB1304" s="147"/>
      <c r="AC1304" s="147"/>
      <c r="AD1304" s="147"/>
      <c r="AE1304" s="147"/>
      <c r="AF1304" s="147" t="s">
        <v>541</v>
      </c>
      <c r="AG1304" s="147"/>
      <c r="AH1304" s="147"/>
      <c r="AI1304" s="147"/>
      <c r="AJ1304" s="147"/>
      <c r="AK1304" s="147"/>
      <c r="AL1304" s="147"/>
      <c r="AM1304" s="147"/>
      <c r="AN1304" s="147"/>
      <c r="AO1304" s="147"/>
      <c r="AP1304" s="147"/>
      <c r="AQ1304" s="147"/>
      <c r="AR1304" s="147"/>
      <c r="AS1304" s="147"/>
      <c r="AT1304" s="147"/>
      <c r="AU1304" s="147"/>
      <c r="AV1304" s="147"/>
      <c r="AW1304" s="147"/>
      <c r="AX1304" s="147"/>
      <c r="AY1304" s="147"/>
      <c r="AZ1304" s="147"/>
      <c r="BA1304" s="147"/>
      <c r="BB1304" s="147"/>
      <c r="BC1304" s="147"/>
      <c r="BD1304" s="147"/>
      <c r="BE1304" s="147"/>
      <c r="BF1304" s="147"/>
      <c r="BG1304" s="147"/>
    </row>
    <row r="1305" spans="1:59" outlineLevel="1" x14ac:dyDescent="0.2">
      <c r="A1305" s="154"/>
      <c r="B1305" s="155"/>
      <c r="C1305" s="185" t="s">
        <v>1454</v>
      </c>
      <c r="D1305" s="158"/>
      <c r="E1305" s="159"/>
      <c r="F1305" s="156"/>
      <c r="G1305" s="156"/>
      <c r="H1305" s="156"/>
      <c r="I1305" s="156"/>
      <c r="J1305" s="156"/>
      <c r="K1305" s="156"/>
      <c r="L1305" s="156"/>
      <c r="M1305" s="156"/>
      <c r="N1305" s="156"/>
      <c r="O1305" s="156"/>
      <c r="P1305" s="156"/>
      <c r="Q1305" s="156"/>
      <c r="R1305" s="156"/>
      <c r="S1305" s="156"/>
      <c r="T1305" s="156"/>
      <c r="U1305" s="156"/>
      <c r="V1305" s="156"/>
      <c r="W1305" s="156"/>
      <c r="X1305" s="156"/>
      <c r="Y1305" s="147"/>
      <c r="Z1305" s="147"/>
      <c r="AA1305" s="147"/>
      <c r="AB1305" s="147"/>
      <c r="AC1305" s="147"/>
      <c r="AD1305" s="147"/>
      <c r="AE1305" s="147"/>
      <c r="AF1305" s="147" t="s">
        <v>386</v>
      </c>
      <c r="AG1305" s="147">
        <v>0</v>
      </c>
      <c r="AH1305" s="147"/>
      <c r="AI1305" s="147"/>
      <c r="AJ1305" s="147"/>
      <c r="AK1305" s="147"/>
      <c r="AL1305" s="147"/>
      <c r="AM1305" s="147"/>
      <c r="AN1305" s="147"/>
      <c r="AO1305" s="147"/>
      <c r="AP1305" s="147"/>
      <c r="AQ1305" s="147"/>
      <c r="AR1305" s="147"/>
      <c r="AS1305" s="147"/>
      <c r="AT1305" s="147"/>
      <c r="AU1305" s="147"/>
      <c r="AV1305" s="147"/>
      <c r="AW1305" s="147"/>
      <c r="AX1305" s="147"/>
      <c r="AY1305" s="147"/>
      <c r="AZ1305" s="147"/>
      <c r="BA1305" s="147"/>
      <c r="BB1305" s="147"/>
      <c r="BC1305" s="147"/>
      <c r="BD1305" s="147"/>
      <c r="BE1305" s="147"/>
      <c r="BF1305" s="147"/>
      <c r="BG1305" s="147"/>
    </row>
    <row r="1306" spans="1:59" outlineLevel="1" x14ac:dyDescent="0.2">
      <c r="A1306" s="154"/>
      <c r="B1306" s="155"/>
      <c r="C1306" s="185" t="s">
        <v>233</v>
      </c>
      <c r="D1306" s="158"/>
      <c r="E1306" s="159">
        <v>1</v>
      </c>
      <c r="F1306" s="156"/>
      <c r="G1306" s="156"/>
      <c r="H1306" s="156"/>
      <c r="I1306" s="156"/>
      <c r="J1306" s="156"/>
      <c r="K1306" s="156"/>
      <c r="L1306" s="156"/>
      <c r="M1306" s="156"/>
      <c r="N1306" s="156"/>
      <c r="O1306" s="156"/>
      <c r="P1306" s="156"/>
      <c r="Q1306" s="156"/>
      <c r="R1306" s="156"/>
      <c r="S1306" s="156"/>
      <c r="T1306" s="156"/>
      <c r="U1306" s="156"/>
      <c r="V1306" s="156"/>
      <c r="W1306" s="156"/>
      <c r="X1306" s="156"/>
      <c r="Y1306" s="147"/>
      <c r="Z1306" s="147"/>
      <c r="AA1306" s="147"/>
      <c r="AB1306" s="147"/>
      <c r="AC1306" s="147"/>
      <c r="AD1306" s="147"/>
      <c r="AE1306" s="147"/>
      <c r="AF1306" s="147" t="s">
        <v>386</v>
      </c>
      <c r="AG1306" s="147">
        <v>0</v>
      </c>
      <c r="AH1306" s="147"/>
      <c r="AI1306" s="147"/>
      <c r="AJ1306" s="147"/>
      <c r="AK1306" s="147"/>
      <c r="AL1306" s="147"/>
      <c r="AM1306" s="147"/>
      <c r="AN1306" s="147"/>
      <c r="AO1306" s="147"/>
      <c r="AP1306" s="147"/>
      <c r="AQ1306" s="147"/>
      <c r="AR1306" s="147"/>
      <c r="AS1306" s="147"/>
      <c r="AT1306" s="147"/>
      <c r="AU1306" s="147"/>
      <c r="AV1306" s="147"/>
      <c r="AW1306" s="147"/>
      <c r="AX1306" s="147"/>
      <c r="AY1306" s="147"/>
      <c r="AZ1306" s="147"/>
      <c r="BA1306" s="147"/>
      <c r="BB1306" s="147"/>
      <c r="BC1306" s="147"/>
      <c r="BD1306" s="147"/>
      <c r="BE1306" s="147"/>
      <c r="BF1306" s="147"/>
      <c r="BG1306" s="147"/>
    </row>
    <row r="1307" spans="1:59" outlineLevel="1" x14ac:dyDescent="0.2">
      <c r="A1307" s="170">
        <v>266</v>
      </c>
      <c r="B1307" s="171" t="s">
        <v>1630</v>
      </c>
      <c r="C1307" s="184" t="s">
        <v>1631</v>
      </c>
      <c r="D1307" s="172" t="s">
        <v>429</v>
      </c>
      <c r="E1307" s="173">
        <v>1</v>
      </c>
      <c r="F1307" s="174"/>
      <c r="G1307" s="175">
        <f>ROUND(E1307*F1307,2)</f>
        <v>0</v>
      </c>
      <c r="H1307" s="157">
        <v>0</v>
      </c>
      <c r="I1307" s="156">
        <f>ROUND(E1307*H1307,2)</f>
        <v>0</v>
      </c>
      <c r="J1307" s="157">
        <v>21330</v>
      </c>
      <c r="K1307" s="156">
        <f>ROUND(E1307*J1307,2)</f>
        <v>21330</v>
      </c>
      <c r="L1307" s="156">
        <v>15</v>
      </c>
      <c r="M1307" s="156">
        <f>G1307*(1+L1307/100)</f>
        <v>0</v>
      </c>
      <c r="N1307" s="156">
        <v>0</v>
      </c>
      <c r="O1307" s="156">
        <f>ROUND(E1307*N1307,2)</f>
        <v>0</v>
      </c>
      <c r="P1307" s="156">
        <v>0</v>
      </c>
      <c r="Q1307" s="156">
        <f>ROUND(E1307*P1307,2)</f>
        <v>0</v>
      </c>
      <c r="R1307" s="156"/>
      <c r="S1307" s="156" t="s">
        <v>485</v>
      </c>
      <c r="T1307" s="156" t="s">
        <v>382</v>
      </c>
      <c r="U1307" s="156">
        <v>0</v>
      </c>
      <c r="V1307" s="156">
        <f>ROUND(E1307*U1307,2)</f>
        <v>0</v>
      </c>
      <c r="W1307" s="156"/>
      <c r="X1307" s="156" t="s">
        <v>383</v>
      </c>
      <c r="Y1307" s="147"/>
      <c r="Z1307" s="147"/>
      <c r="AA1307" s="147"/>
      <c r="AB1307" s="147"/>
      <c r="AC1307" s="147"/>
      <c r="AD1307" s="147"/>
      <c r="AE1307" s="147"/>
      <c r="AF1307" s="147" t="s">
        <v>541</v>
      </c>
      <c r="AG1307" s="147"/>
      <c r="AH1307" s="147"/>
      <c r="AI1307" s="147"/>
      <c r="AJ1307" s="147"/>
      <c r="AK1307" s="147"/>
      <c r="AL1307" s="147"/>
      <c r="AM1307" s="147"/>
      <c r="AN1307" s="147"/>
      <c r="AO1307" s="147"/>
      <c r="AP1307" s="147"/>
      <c r="AQ1307" s="147"/>
      <c r="AR1307" s="147"/>
      <c r="AS1307" s="147"/>
      <c r="AT1307" s="147"/>
      <c r="AU1307" s="147"/>
      <c r="AV1307" s="147"/>
      <c r="AW1307" s="147"/>
      <c r="AX1307" s="147"/>
      <c r="AY1307" s="147"/>
      <c r="AZ1307" s="147"/>
      <c r="BA1307" s="147"/>
      <c r="BB1307" s="147"/>
      <c r="BC1307" s="147"/>
      <c r="BD1307" s="147"/>
      <c r="BE1307" s="147"/>
      <c r="BF1307" s="147"/>
      <c r="BG1307" s="147"/>
    </row>
    <row r="1308" spans="1:59" outlineLevel="1" x14ac:dyDescent="0.2">
      <c r="A1308" s="154"/>
      <c r="B1308" s="155"/>
      <c r="C1308" s="185" t="s">
        <v>1454</v>
      </c>
      <c r="D1308" s="158"/>
      <c r="E1308" s="159"/>
      <c r="F1308" s="156"/>
      <c r="G1308" s="156"/>
      <c r="H1308" s="156"/>
      <c r="I1308" s="156"/>
      <c r="J1308" s="156"/>
      <c r="K1308" s="156"/>
      <c r="L1308" s="156"/>
      <c r="M1308" s="156"/>
      <c r="N1308" s="156"/>
      <c r="O1308" s="156"/>
      <c r="P1308" s="156"/>
      <c r="Q1308" s="156"/>
      <c r="R1308" s="156"/>
      <c r="S1308" s="156"/>
      <c r="T1308" s="156"/>
      <c r="U1308" s="156"/>
      <c r="V1308" s="156"/>
      <c r="W1308" s="156"/>
      <c r="X1308" s="156"/>
      <c r="Y1308" s="147"/>
      <c r="Z1308" s="147"/>
      <c r="AA1308" s="147"/>
      <c r="AB1308" s="147"/>
      <c r="AC1308" s="147"/>
      <c r="AD1308" s="147"/>
      <c r="AE1308" s="147"/>
      <c r="AF1308" s="147" t="s">
        <v>386</v>
      </c>
      <c r="AG1308" s="147">
        <v>0</v>
      </c>
      <c r="AH1308" s="147"/>
      <c r="AI1308" s="147"/>
      <c r="AJ1308" s="147"/>
      <c r="AK1308" s="147"/>
      <c r="AL1308" s="147"/>
      <c r="AM1308" s="147"/>
      <c r="AN1308" s="147"/>
      <c r="AO1308" s="147"/>
      <c r="AP1308" s="147"/>
      <c r="AQ1308" s="147"/>
      <c r="AR1308" s="147"/>
      <c r="AS1308" s="147"/>
      <c r="AT1308" s="147"/>
      <c r="AU1308" s="147"/>
      <c r="AV1308" s="147"/>
      <c r="AW1308" s="147"/>
      <c r="AX1308" s="147"/>
      <c r="AY1308" s="147"/>
      <c r="AZ1308" s="147"/>
      <c r="BA1308" s="147"/>
      <c r="BB1308" s="147"/>
      <c r="BC1308" s="147"/>
      <c r="BD1308" s="147"/>
      <c r="BE1308" s="147"/>
      <c r="BF1308" s="147"/>
      <c r="BG1308" s="147"/>
    </row>
    <row r="1309" spans="1:59" outlineLevel="1" x14ac:dyDescent="0.2">
      <c r="A1309" s="154"/>
      <c r="B1309" s="155"/>
      <c r="C1309" s="185" t="s">
        <v>233</v>
      </c>
      <c r="D1309" s="158"/>
      <c r="E1309" s="159">
        <v>1</v>
      </c>
      <c r="F1309" s="156"/>
      <c r="G1309" s="156"/>
      <c r="H1309" s="156"/>
      <c r="I1309" s="156"/>
      <c r="J1309" s="156"/>
      <c r="K1309" s="156"/>
      <c r="L1309" s="156"/>
      <c r="M1309" s="156"/>
      <c r="N1309" s="156"/>
      <c r="O1309" s="156"/>
      <c r="P1309" s="156"/>
      <c r="Q1309" s="156"/>
      <c r="R1309" s="156"/>
      <c r="S1309" s="156"/>
      <c r="T1309" s="156"/>
      <c r="U1309" s="156"/>
      <c r="V1309" s="156"/>
      <c r="W1309" s="156"/>
      <c r="X1309" s="156"/>
      <c r="Y1309" s="147"/>
      <c r="Z1309" s="147"/>
      <c r="AA1309" s="147"/>
      <c r="AB1309" s="147"/>
      <c r="AC1309" s="147"/>
      <c r="AD1309" s="147"/>
      <c r="AE1309" s="147"/>
      <c r="AF1309" s="147" t="s">
        <v>386</v>
      </c>
      <c r="AG1309" s="147">
        <v>0</v>
      </c>
      <c r="AH1309" s="147"/>
      <c r="AI1309" s="147"/>
      <c r="AJ1309" s="147"/>
      <c r="AK1309" s="147"/>
      <c r="AL1309" s="147"/>
      <c r="AM1309" s="147"/>
      <c r="AN1309" s="147"/>
      <c r="AO1309" s="147"/>
      <c r="AP1309" s="147"/>
      <c r="AQ1309" s="147"/>
      <c r="AR1309" s="147"/>
      <c r="AS1309" s="147"/>
      <c r="AT1309" s="147"/>
      <c r="AU1309" s="147"/>
      <c r="AV1309" s="147"/>
      <c r="AW1309" s="147"/>
      <c r="AX1309" s="147"/>
      <c r="AY1309" s="147"/>
      <c r="AZ1309" s="147"/>
      <c r="BA1309" s="147"/>
      <c r="BB1309" s="147"/>
      <c r="BC1309" s="147"/>
      <c r="BD1309" s="147"/>
      <c r="BE1309" s="147"/>
      <c r="BF1309" s="147"/>
      <c r="BG1309" s="147"/>
    </row>
    <row r="1310" spans="1:59" outlineLevel="1" x14ac:dyDescent="0.2">
      <c r="A1310" s="170">
        <v>267</v>
      </c>
      <c r="B1310" s="171" t="s">
        <v>1632</v>
      </c>
      <c r="C1310" s="184" t="s">
        <v>1633</v>
      </c>
      <c r="D1310" s="172" t="s">
        <v>429</v>
      </c>
      <c r="E1310" s="173">
        <v>7</v>
      </c>
      <c r="F1310" s="174"/>
      <c r="G1310" s="175">
        <f>ROUND(E1310*F1310,2)</f>
        <v>0</v>
      </c>
      <c r="H1310" s="157">
        <v>0</v>
      </c>
      <c r="I1310" s="156">
        <f>ROUND(E1310*H1310,2)</f>
        <v>0</v>
      </c>
      <c r="J1310" s="157">
        <v>55800</v>
      </c>
      <c r="K1310" s="156">
        <f>ROUND(E1310*J1310,2)</f>
        <v>390600</v>
      </c>
      <c r="L1310" s="156">
        <v>15</v>
      </c>
      <c r="M1310" s="156">
        <f>G1310*(1+L1310/100)</f>
        <v>0</v>
      </c>
      <c r="N1310" s="156">
        <v>0</v>
      </c>
      <c r="O1310" s="156">
        <f>ROUND(E1310*N1310,2)</f>
        <v>0</v>
      </c>
      <c r="P1310" s="156">
        <v>0</v>
      </c>
      <c r="Q1310" s="156">
        <f>ROUND(E1310*P1310,2)</f>
        <v>0</v>
      </c>
      <c r="R1310" s="156"/>
      <c r="S1310" s="156" t="s">
        <v>485</v>
      </c>
      <c r="T1310" s="156" t="s">
        <v>382</v>
      </c>
      <c r="U1310" s="156">
        <v>0</v>
      </c>
      <c r="V1310" s="156">
        <f>ROUND(E1310*U1310,2)</f>
        <v>0</v>
      </c>
      <c r="W1310" s="156"/>
      <c r="X1310" s="156" t="s">
        <v>383</v>
      </c>
      <c r="Y1310" s="147"/>
      <c r="Z1310" s="147"/>
      <c r="AA1310" s="147"/>
      <c r="AB1310" s="147"/>
      <c r="AC1310" s="147"/>
      <c r="AD1310" s="147"/>
      <c r="AE1310" s="147"/>
      <c r="AF1310" s="147" t="s">
        <v>541</v>
      </c>
      <c r="AG1310" s="147"/>
      <c r="AH1310" s="147"/>
      <c r="AI1310" s="147"/>
      <c r="AJ1310" s="147"/>
      <c r="AK1310" s="147"/>
      <c r="AL1310" s="147"/>
      <c r="AM1310" s="147"/>
      <c r="AN1310" s="147"/>
      <c r="AO1310" s="147"/>
      <c r="AP1310" s="147"/>
      <c r="AQ1310" s="147"/>
      <c r="AR1310" s="147"/>
      <c r="AS1310" s="147"/>
      <c r="AT1310" s="147"/>
      <c r="AU1310" s="147"/>
      <c r="AV1310" s="147"/>
      <c r="AW1310" s="147"/>
      <c r="AX1310" s="147"/>
      <c r="AY1310" s="147"/>
      <c r="AZ1310" s="147"/>
      <c r="BA1310" s="147"/>
      <c r="BB1310" s="147"/>
      <c r="BC1310" s="147"/>
      <c r="BD1310" s="147"/>
      <c r="BE1310" s="147"/>
      <c r="BF1310" s="147"/>
      <c r="BG1310" s="147"/>
    </row>
    <row r="1311" spans="1:59" outlineLevel="1" x14ac:dyDescent="0.2">
      <c r="A1311" s="154"/>
      <c r="B1311" s="155"/>
      <c r="C1311" s="185" t="s">
        <v>1634</v>
      </c>
      <c r="D1311" s="158"/>
      <c r="E1311" s="159"/>
      <c r="F1311" s="156"/>
      <c r="G1311" s="156"/>
      <c r="H1311" s="156"/>
      <c r="I1311" s="156"/>
      <c r="J1311" s="156"/>
      <c r="K1311" s="156"/>
      <c r="L1311" s="156"/>
      <c r="M1311" s="156"/>
      <c r="N1311" s="156"/>
      <c r="O1311" s="156"/>
      <c r="P1311" s="156"/>
      <c r="Q1311" s="156"/>
      <c r="R1311" s="156"/>
      <c r="S1311" s="156"/>
      <c r="T1311" s="156"/>
      <c r="U1311" s="156"/>
      <c r="V1311" s="156"/>
      <c r="W1311" s="156"/>
      <c r="X1311" s="156"/>
      <c r="Y1311" s="147"/>
      <c r="Z1311" s="147"/>
      <c r="AA1311" s="147"/>
      <c r="AB1311" s="147"/>
      <c r="AC1311" s="147"/>
      <c r="AD1311" s="147"/>
      <c r="AE1311" s="147"/>
      <c r="AF1311" s="147" t="s">
        <v>386</v>
      </c>
      <c r="AG1311" s="147">
        <v>0</v>
      </c>
      <c r="AH1311" s="147"/>
      <c r="AI1311" s="147"/>
      <c r="AJ1311" s="147"/>
      <c r="AK1311" s="147"/>
      <c r="AL1311" s="147"/>
      <c r="AM1311" s="147"/>
      <c r="AN1311" s="147"/>
      <c r="AO1311" s="147"/>
      <c r="AP1311" s="147"/>
      <c r="AQ1311" s="147"/>
      <c r="AR1311" s="147"/>
      <c r="AS1311" s="147"/>
      <c r="AT1311" s="147"/>
      <c r="AU1311" s="147"/>
      <c r="AV1311" s="147"/>
      <c r="AW1311" s="147"/>
      <c r="AX1311" s="147"/>
      <c r="AY1311" s="147"/>
      <c r="AZ1311" s="147"/>
      <c r="BA1311" s="147"/>
      <c r="BB1311" s="147"/>
      <c r="BC1311" s="147"/>
      <c r="BD1311" s="147"/>
      <c r="BE1311" s="147"/>
      <c r="BF1311" s="147"/>
      <c r="BG1311" s="147"/>
    </row>
    <row r="1312" spans="1:59" outlineLevel="1" x14ac:dyDescent="0.2">
      <c r="A1312" s="154"/>
      <c r="B1312" s="155"/>
      <c r="C1312" s="185" t="s">
        <v>1439</v>
      </c>
      <c r="D1312" s="158"/>
      <c r="E1312" s="159">
        <v>7</v>
      </c>
      <c r="F1312" s="156"/>
      <c r="G1312" s="156"/>
      <c r="H1312" s="156"/>
      <c r="I1312" s="156"/>
      <c r="J1312" s="156"/>
      <c r="K1312" s="156"/>
      <c r="L1312" s="156"/>
      <c r="M1312" s="156"/>
      <c r="N1312" s="156"/>
      <c r="O1312" s="156"/>
      <c r="P1312" s="156"/>
      <c r="Q1312" s="156"/>
      <c r="R1312" s="156"/>
      <c r="S1312" s="156"/>
      <c r="T1312" s="156"/>
      <c r="U1312" s="156"/>
      <c r="V1312" s="156"/>
      <c r="W1312" s="156"/>
      <c r="X1312" s="156"/>
      <c r="Y1312" s="147"/>
      <c r="Z1312" s="147"/>
      <c r="AA1312" s="147"/>
      <c r="AB1312" s="147"/>
      <c r="AC1312" s="147"/>
      <c r="AD1312" s="147"/>
      <c r="AE1312" s="147"/>
      <c r="AF1312" s="147" t="s">
        <v>386</v>
      </c>
      <c r="AG1312" s="147">
        <v>0</v>
      </c>
      <c r="AH1312" s="147"/>
      <c r="AI1312" s="147"/>
      <c r="AJ1312" s="147"/>
      <c r="AK1312" s="147"/>
      <c r="AL1312" s="147"/>
      <c r="AM1312" s="147"/>
      <c r="AN1312" s="147"/>
      <c r="AO1312" s="147"/>
      <c r="AP1312" s="147"/>
      <c r="AQ1312" s="147"/>
      <c r="AR1312" s="147"/>
      <c r="AS1312" s="147"/>
      <c r="AT1312" s="147"/>
      <c r="AU1312" s="147"/>
      <c r="AV1312" s="147"/>
      <c r="AW1312" s="147"/>
      <c r="AX1312" s="147"/>
      <c r="AY1312" s="147"/>
      <c r="AZ1312" s="147"/>
      <c r="BA1312" s="147"/>
      <c r="BB1312" s="147"/>
      <c r="BC1312" s="147"/>
      <c r="BD1312" s="147"/>
      <c r="BE1312" s="147"/>
      <c r="BF1312" s="147"/>
      <c r="BG1312" s="147"/>
    </row>
    <row r="1313" spans="1:59" outlineLevel="1" x14ac:dyDescent="0.2">
      <c r="A1313" s="170">
        <v>268</v>
      </c>
      <c r="B1313" s="171" t="s">
        <v>1635</v>
      </c>
      <c r="C1313" s="184" t="s">
        <v>1636</v>
      </c>
      <c r="D1313" s="172" t="s">
        <v>429</v>
      </c>
      <c r="E1313" s="173">
        <v>1</v>
      </c>
      <c r="F1313" s="174"/>
      <c r="G1313" s="175">
        <f>ROUND(E1313*F1313,2)</f>
        <v>0</v>
      </c>
      <c r="H1313" s="157">
        <v>0</v>
      </c>
      <c r="I1313" s="156">
        <f>ROUND(E1313*H1313,2)</f>
        <v>0</v>
      </c>
      <c r="J1313" s="157">
        <v>25600</v>
      </c>
      <c r="K1313" s="156">
        <f>ROUND(E1313*J1313,2)</f>
        <v>25600</v>
      </c>
      <c r="L1313" s="156">
        <v>15</v>
      </c>
      <c r="M1313" s="156">
        <f>G1313*(1+L1313/100)</f>
        <v>0</v>
      </c>
      <c r="N1313" s="156">
        <v>0</v>
      </c>
      <c r="O1313" s="156">
        <f>ROUND(E1313*N1313,2)</f>
        <v>0</v>
      </c>
      <c r="P1313" s="156">
        <v>0</v>
      </c>
      <c r="Q1313" s="156">
        <f>ROUND(E1313*P1313,2)</f>
        <v>0</v>
      </c>
      <c r="R1313" s="156"/>
      <c r="S1313" s="156" t="s">
        <v>485</v>
      </c>
      <c r="T1313" s="156" t="s">
        <v>382</v>
      </c>
      <c r="U1313" s="156">
        <v>0</v>
      </c>
      <c r="V1313" s="156">
        <f>ROUND(E1313*U1313,2)</f>
        <v>0</v>
      </c>
      <c r="W1313" s="156"/>
      <c r="X1313" s="156" t="s">
        <v>383</v>
      </c>
      <c r="Y1313" s="147"/>
      <c r="Z1313" s="147"/>
      <c r="AA1313" s="147"/>
      <c r="AB1313" s="147"/>
      <c r="AC1313" s="147"/>
      <c r="AD1313" s="147"/>
      <c r="AE1313" s="147"/>
      <c r="AF1313" s="147" t="s">
        <v>541</v>
      </c>
      <c r="AG1313" s="147"/>
      <c r="AH1313" s="147"/>
      <c r="AI1313" s="147"/>
      <c r="AJ1313" s="147"/>
      <c r="AK1313" s="147"/>
      <c r="AL1313" s="147"/>
      <c r="AM1313" s="147"/>
      <c r="AN1313" s="147"/>
      <c r="AO1313" s="147"/>
      <c r="AP1313" s="147"/>
      <c r="AQ1313" s="147"/>
      <c r="AR1313" s="147"/>
      <c r="AS1313" s="147"/>
      <c r="AT1313" s="147"/>
      <c r="AU1313" s="147"/>
      <c r="AV1313" s="147"/>
      <c r="AW1313" s="147"/>
      <c r="AX1313" s="147"/>
      <c r="AY1313" s="147"/>
      <c r="AZ1313" s="147"/>
      <c r="BA1313" s="147"/>
      <c r="BB1313" s="147"/>
      <c r="BC1313" s="147"/>
      <c r="BD1313" s="147"/>
      <c r="BE1313" s="147"/>
      <c r="BF1313" s="147"/>
      <c r="BG1313" s="147"/>
    </row>
    <row r="1314" spans="1:59" outlineLevel="1" x14ac:dyDescent="0.2">
      <c r="A1314" s="154"/>
      <c r="B1314" s="155"/>
      <c r="C1314" s="185" t="s">
        <v>1454</v>
      </c>
      <c r="D1314" s="158"/>
      <c r="E1314" s="159"/>
      <c r="F1314" s="156"/>
      <c r="G1314" s="156"/>
      <c r="H1314" s="156"/>
      <c r="I1314" s="156"/>
      <c r="J1314" s="156"/>
      <c r="K1314" s="156"/>
      <c r="L1314" s="156"/>
      <c r="M1314" s="156"/>
      <c r="N1314" s="156"/>
      <c r="O1314" s="156"/>
      <c r="P1314" s="156"/>
      <c r="Q1314" s="156"/>
      <c r="R1314" s="156"/>
      <c r="S1314" s="156"/>
      <c r="T1314" s="156"/>
      <c r="U1314" s="156"/>
      <c r="V1314" s="156"/>
      <c r="W1314" s="156"/>
      <c r="X1314" s="156"/>
      <c r="Y1314" s="147"/>
      <c r="Z1314" s="147"/>
      <c r="AA1314" s="147"/>
      <c r="AB1314" s="147"/>
      <c r="AC1314" s="147"/>
      <c r="AD1314" s="147"/>
      <c r="AE1314" s="147"/>
      <c r="AF1314" s="147" t="s">
        <v>386</v>
      </c>
      <c r="AG1314" s="147">
        <v>0</v>
      </c>
      <c r="AH1314" s="147"/>
      <c r="AI1314" s="147"/>
      <c r="AJ1314" s="147"/>
      <c r="AK1314" s="147"/>
      <c r="AL1314" s="147"/>
      <c r="AM1314" s="147"/>
      <c r="AN1314" s="147"/>
      <c r="AO1314" s="147"/>
      <c r="AP1314" s="147"/>
      <c r="AQ1314" s="147"/>
      <c r="AR1314" s="147"/>
      <c r="AS1314" s="147"/>
      <c r="AT1314" s="147"/>
      <c r="AU1314" s="147"/>
      <c r="AV1314" s="147"/>
      <c r="AW1314" s="147"/>
      <c r="AX1314" s="147"/>
      <c r="AY1314" s="147"/>
      <c r="AZ1314" s="147"/>
      <c r="BA1314" s="147"/>
      <c r="BB1314" s="147"/>
      <c r="BC1314" s="147"/>
      <c r="BD1314" s="147"/>
      <c r="BE1314" s="147"/>
      <c r="BF1314" s="147"/>
      <c r="BG1314" s="147"/>
    </row>
    <row r="1315" spans="1:59" outlineLevel="1" x14ac:dyDescent="0.2">
      <c r="A1315" s="154"/>
      <c r="B1315" s="155"/>
      <c r="C1315" s="185" t="s">
        <v>233</v>
      </c>
      <c r="D1315" s="158"/>
      <c r="E1315" s="159">
        <v>1</v>
      </c>
      <c r="F1315" s="156"/>
      <c r="G1315" s="156"/>
      <c r="H1315" s="156"/>
      <c r="I1315" s="156"/>
      <c r="J1315" s="156"/>
      <c r="K1315" s="156"/>
      <c r="L1315" s="156"/>
      <c r="M1315" s="156"/>
      <c r="N1315" s="156"/>
      <c r="O1315" s="156"/>
      <c r="P1315" s="156"/>
      <c r="Q1315" s="156"/>
      <c r="R1315" s="156"/>
      <c r="S1315" s="156"/>
      <c r="T1315" s="156"/>
      <c r="U1315" s="156"/>
      <c r="V1315" s="156"/>
      <c r="W1315" s="156"/>
      <c r="X1315" s="156"/>
      <c r="Y1315" s="147"/>
      <c r="Z1315" s="147"/>
      <c r="AA1315" s="147"/>
      <c r="AB1315" s="147"/>
      <c r="AC1315" s="147"/>
      <c r="AD1315" s="147"/>
      <c r="AE1315" s="147"/>
      <c r="AF1315" s="147" t="s">
        <v>386</v>
      </c>
      <c r="AG1315" s="147">
        <v>0</v>
      </c>
      <c r="AH1315" s="147"/>
      <c r="AI1315" s="147"/>
      <c r="AJ1315" s="147"/>
      <c r="AK1315" s="147"/>
      <c r="AL1315" s="147"/>
      <c r="AM1315" s="147"/>
      <c r="AN1315" s="147"/>
      <c r="AO1315" s="147"/>
      <c r="AP1315" s="147"/>
      <c r="AQ1315" s="147"/>
      <c r="AR1315" s="147"/>
      <c r="AS1315" s="147"/>
      <c r="AT1315" s="147"/>
      <c r="AU1315" s="147"/>
      <c r="AV1315" s="147"/>
      <c r="AW1315" s="147"/>
      <c r="AX1315" s="147"/>
      <c r="AY1315" s="147"/>
      <c r="AZ1315" s="147"/>
      <c r="BA1315" s="147"/>
      <c r="BB1315" s="147"/>
      <c r="BC1315" s="147"/>
      <c r="BD1315" s="147"/>
      <c r="BE1315" s="147"/>
      <c r="BF1315" s="147"/>
      <c r="BG1315" s="147"/>
    </row>
    <row r="1316" spans="1:59" outlineLevel="1" x14ac:dyDescent="0.2">
      <c r="A1316" s="170">
        <v>269</v>
      </c>
      <c r="B1316" s="171" t="s">
        <v>1637</v>
      </c>
      <c r="C1316" s="184" t="s">
        <v>1638</v>
      </c>
      <c r="D1316" s="172" t="s">
        <v>429</v>
      </c>
      <c r="E1316" s="173">
        <v>1</v>
      </c>
      <c r="F1316" s="174"/>
      <c r="G1316" s="175">
        <f>ROUND(E1316*F1316,2)</f>
        <v>0</v>
      </c>
      <c r="H1316" s="157">
        <v>0</v>
      </c>
      <c r="I1316" s="156">
        <f>ROUND(E1316*H1316,2)</f>
        <v>0</v>
      </c>
      <c r="J1316" s="157">
        <v>18480</v>
      </c>
      <c r="K1316" s="156">
        <f>ROUND(E1316*J1316,2)</f>
        <v>18480</v>
      </c>
      <c r="L1316" s="156">
        <v>15</v>
      </c>
      <c r="M1316" s="156">
        <f>G1316*(1+L1316/100)</f>
        <v>0</v>
      </c>
      <c r="N1316" s="156">
        <v>0</v>
      </c>
      <c r="O1316" s="156">
        <f>ROUND(E1316*N1316,2)</f>
        <v>0</v>
      </c>
      <c r="P1316" s="156">
        <v>0</v>
      </c>
      <c r="Q1316" s="156">
        <f>ROUND(E1316*P1316,2)</f>
        <v>0</v>
      </c>
      <c r="R1316" s="156"/>
      <c r="S1316" s="156" t="s">
        <v>485</v>
      </c>
      <c r="T1316" s="156" t="s">
        <v>382</v>
      </c>
      <c r="U1316" s="156">
        <v>0</v>
      </c>
      <c r="V1316" s="156">
        <f>ROUND(E1316*U1316,2)</f>
        <v>0</v>
      </c>
      <c r="W1316" s="156"/>
      <c r="X1316" s="156" t="s">
        <v>383</v>
      </c>
      <c r="Y1316" s="147"/>
      <c r="Z1316" s="147"/>
      <c r="AA1316" s="147"/>
      <c r="AB1316" s="147"/>
      <c r="AC1316" s="147"/>
      <c r="AD1316" s="147"/>
      <c r="AE1316" s="147"/>
      <c r="AF1316" s="147" t="s">
        <v>541</v>
      </c>
      <c r="AG1316" s="147"/>
      <c r="AH1316" s="147"/>
      <c r="AI1316" s="147"/>
      <c r="AJ1316" s="147"/>
      <c r="AK1316" s="147"/>
      <c r="AL1316" s="147"/>
      <c r="AM1316" s="147"/>
      <c r="AN1316" s="147"/>
      <c r="AO1316" s="147"/>
      <c r="AP1316" s="147"/>
      <c r="AQ1316" s="147"/>
      <c r="AR1316" s="147"/>
      <c r="AS1316" s="147"/>
      <c r="AT1316" s="147"/>
      <c r="AU1316" s="147"/>
      <c r="AV1316" s="147"/>
      <c r="AW1316" s="147"/>
      <c r="AX1316" s="147"/>
      <c r="AY1316" s="147"/>
      <c r="AZ1316" s="147"/>
      <c r="BA1316" s="147"/>
      <c r="BB1316" s="147"/>
      <c r="BC1316" s="147"/>
      <c r="BD1316" s="147"/>
      <c r="BE1316" s="147"/>
      <c r="BF1316" s="147"/>
      <c r="BG1316" s="147"/>
    </row>
    <row r="1317" spans="1:59" outlineLevel="1" x14ac:dyDescent="0.2">
      <c r="A1317" s="154"/>
      <c r="B1317" s="155"/>
      <c r="C1317" s="185" t="s">
        <v>1454</v>
      </c>
      <c r="D1317" s="158"/>
      <c r="E1317" s="159"/>
      <c r="F1317" s="156"/>
      <c r="G1317" s="156"/>
      <c r="H1317" s="156"/>
      <c r="I1317" s="156"/>
      <c r="J1317" s="156"/>
      <c r="K1317" s="156"/>
      <c r="L1317" s="156"/>
      <c r="M1317" s="156"/>
      <c r="N1317" s="156"/>
      <c r="O1317" s="156"/>
      <c r="P1317" s="156"/>
      <c r="Q1317" s="156"/>
      <c r="R1317" s="156"/>
      <c r="S1317" s="156"/>
      <c r="T1317" s="156"/>
      <c r="U1317" s="156"/>
      <c r="V1317" s="156"/>
      <c r="W1317" s="156"/>
      <c r="X1317" s="156"/>
      <c r="Y1317" s="147"/>
      <c r="Z1317" s="147"/>
      <c r="AA1317" s="147"/>
      <c r="AB1317" s="147"/>
      <c r="AC1317" s="147"/>
      <c r="AD1317" s="147"/>
      <c r="AE1317" s="147"/>
      <c r="AF1317" s="147" t="s">
        <v>386</v>
      </c>
      <c r="AG1317" s="147">
        <v>0</v>
      </c>
      <c r="AH1317" s="147"/>
      <c r="AI1317" s="147"/>
      <c r="AJ1317" s="147"/>
      <c r="AK1317" s="147"/>
      <c r="AL1317" s="147"/>
      <c r="AM1317" s="147"/>
      <c r="AN1317" s="147"/>
      <c r="AO1317" s="147"/>
      <c r="AP1317" s="147"/>
      <c r="AQ1317" s="147"/>
      <c r="AR1317" s="147"/>
      <c r="AS1317" s="147"/>
      <c r="AT1317" s="147"/>
      <c r="AU1317" s="147"/>
      <c r="AV1317" s="147"/>
      <c r="AW1317" s="147"/>
      <c r="AX1317" s="147"/>
      <c r="AY1317" s="147"/>
      <c r="AZ1317" s="147"/>
      <c r="BA1317" s="147"/>
      <c r="BB1317" s="147"/>
      <c r="BC1317" s="147"/>
      <c r="BD1317" s="147"/>
      <c r="BE1317" s="147"/>
      <c r="BF1317" s="147"/>
      <c r="BG1317" s="147"/>
    </row>
    <row r="1318" spans="1:59" outlineLevel="1" x14ac:dyDescent="0.2">
      <c r="A1318" s="154"/>
      <c r="B1318" s="155"/>
      <c r="C1318" s="185" t="s">
        <v>233</v>
      </c>
      <c r="D1318" s="158"/>
      <c r="E1318" s="159">
        <v>1</v>
      </c>
      <c r="F1318" s="156"/>
      <c r="G1318" s="156"/>
      <c r="H1318" s="156"/>
      <c r="I1318" s="156"/>
      <c r="J1318" s="156"/>
      <c r="K1318" s="156"/>
      <c r="L1318" s="156"/>
      <c r="M1318" s="156"/>
      <c r="N1318" s="156"/>
      <c r="O1318" s="156"/>
      <c r="P1318" s="156"/>
      <c r="Q1318" s="156"/>
      <c r="R1318" s="156"/>
      <c r="S1318" s="156"/>
      <c r="T1318" s="156"/>
      <c r="U1318" s="156"/>
      <c r="V1318" s="156"/>
      <c r="W1318" s="156"/>
      <c r="X1318" s="156"/>
      <c r="Y1318" s="147"/>
      <c r="Z1318" s="147"/>
      <c r="AA1318" s="147"/>
      <c r="AB1318" s="147"/>
      <c r="AC1318" s="147"/>
      <c r="AD1318" s="147"/>
      <c r="AE1318" s="147"/>
      <c r="AF1318" s="147" t="s">
        <v>386</v>
      </c>
      <c r="AG1318" s="147">
        <v>0</v>
      </c>
      <c r="AH1318" s="147"/>
      <c r="AI1318" s="147"/>
      <c r="AJ1318" s="147"/>
      <c r="AK1318" s="147"/>
      <c r="AL1318" s="147"/>
      <c r="AM1318" s="147"/>
      <c r="AN1318" s="147"/>
      <c r="AO1318" s="147"/>
      <c r="AP1318" s="147"/>
      <c r="AQ1318" s="147"/>
      <c r="AR1318" s="147"/>
      <c r="AS1318" s="147"/>
      <c r="AT1318" s="147"/>
      <c r="AU1318" s="147"/>
      <c r="AV1318" s="147"/>
      <c r="AW1318" s="147"/>
      <c r="AX1318" s="147"/>
      <c r="AY1318" s="147"/>
      <c r="AZ1318" s="147"/>
      <c r="BA1318" s="147"/>
      <c r="BB1318" s="147"/>
      <c r="BC1318" s="147"/>
      <c r="BD1318" s="147"/>
      <c r="BE1318" s="147"/>
      <c r="BF1318" s="147"/>
      <c r="BG1318" s="147"/>
    </row>
    <row r="1319" spans="1:59" outlineLevel="1" x14ac:dyDescent="0.2">
      <c r="A1319" s="170">
        <v>270</v>
      </c>
      <c r="B1319" s="171" t="s">
        <v>1639</v>
      </c>
      <c r="C1319" s="184" t="s">
        <v>1640</v>
      </c>
      <c r="D1319" s="172" t="s">
        <v>429</v>
      </c>
      <c r="E1319" s="173">
        <v>1</v>
      </c>
      <c r="F1319" s="174"/>
      <c r="G1319" s="175">
        <f>ROUND(E1319*F1319,2)</f>
        <v>0</v>
      </c>
      <c r="H1319" s="157">
        <v>0</v>
      </c>
      <c r="I1319" s="156">
        <f>ROUND(E1319*H1319,2)</f>
        <v>0</v>
      </c>
      <c r="J1319" s="157">
        <v>81840</v>
      </c>
      <c r="K1319" s="156">
        <f>ROUND(E1319*J1319,2)</f>
        <v>81840</v>
      </c>
      <c r="L1319" s="156">
        <v>15</v>
      </c>
      <c r="M1319" s="156">
        <f>G1319*(1+L1319/100)</f>
        <v>0</v>
      </c>
      <c r="N1319" s="156">
        <v>0</v>
      </c>
      <c r="O1319" s="156">
        <f>ROUND(E1319*N1319,2)</f>
        <v>0</v>
      </c>
      <c r="P1319" s="156">
        <v>0</v>
      </c>
      <c r="Q1319" s="156">
        <f>ROUND(E1319*P1319,2)</f>
        <v>0</v>
      </c>
      <c r="R1319" s="156"/>
      <c r="S1319" s="156" t="s">
        <v>485</v>
      </c>
      <c r="T1319" s="156" t="s">
        <v>382</v>
      </c>
      <c r="U1319" s="156">
        <v>0</v>
      </c>
      <c r="V1319" s="156">
        <f>ROUND(E1319*U1319,2)</f>
        <v>0</v>
      </c>
      <c r="W1319" s="156"/>
      <c r="X1319" s="156" t="s">
        <v>383</v>
      </c>
      <c r="Y1319" s="147"/>
      <c r="Z1319" s="147"/>
      <c r="AA1319" s="147"/>
      <c r="AB1319" s="147"/>
      <c r="AC1319" s="147"/>
      <c r="AD1319" s="147"/>
      <c r="AE1319" s="147"/>
      <c r="AF1319" s="147" t="s">
        <v>541</v>
      </c>
      <c r="AG1319" s="147"/>
      <c r="AH1319" s="147"/>
      <c r="AI1319" s="147"/>
      <c r="AJ1319" s="147"/>
      <c r="AK1319" s="147"/>
      <c r="AL1319" s="147"/>
      <c r="AM1319" s="147"/>
      <c r="AN1319" s="147"/>
      <c r="AO1319" s="147"/>
      <c r="AP1319" s="147"/>
      <c r="AQ1319" s="147"/>
      <c r="AR1319" s="147"/>
      <c r="AS1319" s="147"/>
      <c r="AT1319" s="147"/>
      <c r="AU1319" s="147"/>
      <c r="AV1319" s="147"/>
      <c r="AW1319" s="147"/>
      <c r="AX1319" s="147"/>
      <c r="AY1319" s="147"/>
      <c r="AZ1319" s="147"/>
      <c r="BA1319" s="147"/>
      <c r="BB1319" s="147"/>
      <c r="BC1319" s="147"/>
      <c r="BD1319" s="147"/>
      <c r="BE1319" s="147"/>
      <c r="BF1319" s="147"/>
      <c r="BG1319" s="147"/>
    </row>
    <row r="1320" spans="1:59" outlineLevel="1" x14ac:dyDescent="0.2">
      <c r="A1320" s="154"/>
      <c r="B1320" s="155"/>
      <c r="C1320" s="185" t="s">
        <v>1454</v>
      </c>
      <c r="D1320" s="158"/>
      <c r="E1320" s="159"/>
      <c r="F1320" s="156"/>
      <c r="G1320" s="156"/>
      <c r="H1320" s="156"/>
      <c r="I1320" s="156"/>
      <c r="J1320" s="156"/>
      <c r="K1320" s="156"/>
      <c r="L1320" s="156"/>
      <c r="M1320" s="156"/>
      <c r="N1320" s="156"/>
      <c r="O1320" s="156"/>
      <c r="P1320" s="156"/>
      <c r="Q1320" s="156"/>
      <c r="R1320" s="156"/>
      <c r="S1320" s="156"/>
      <c r="T1320" s="156"/>
      <c r="U1320" s="156"/>
      <c r="V1320" s="156"/>
      <c r="W1320" s="156"/>
      <c r="X1320" s="156"/>
      <c r="Y1320" s="147"/>
      <c r="Z1320" s="147"/>
      <c r="AA1320" s="147"/>
      <c r="AB1320" s="147"/>
      <c r="AC1320" s="147"/>
      <c r="AD1320" s="147"/>
      <c r="AE1320" s="147"/>
      <c r="AF1320" s="147" t="s">
        <v>386</v>
      </c>
      <c r="AG1320" s="147">
        <v>0</v>
      </c>
      <c r="AH1320" s="147"/>
      <c r="AI1320" s="147"/>
      <c r="AJ1320" s="147"/>
      <c r="AK1320" s="147"/>
      <c r="AL1320" s="147"/>
      <c r="AM1320" s="147"/>
      <c r="AN1320" s="147"/>
      <c r="AO1320" s="147"/>
      <c r="AP1320" s="147"/>
      <c r="AQ1320" s="147"/>
      <c r="AR1320" s="147"/>
      <c r="AS1320" s="147"/>
      <c r="AT1320" s="147"/>
      <c r="AU1320" s="147"/>
      <c r="AV1320" s="147"/>
      <c r="AW1320" s="147"/>
      <c r="AX1320" s="147"/>
      <c r="AY1320" s="147"/>
      <c r="AZ1320" s="147"/>
      <c r="BA1320" s="147"/>
      <c r="BB1320" s="147"/>
      <c r="BC1320" s="147"/>
      <c r="BD1320" s="147"/>
      <c r="BE1320" s="147"/>
      <c r="BF1320" s="147"/>
      <c r="BG1320" s="147"/>
    </row>
    <row r="1321" spans="1:59" outlineLevel="1" x14ac:dyDescent="0.2">
      <c r="A1321" s="154"/>
      <c r="B1321" s="155"/>
      <c r="C1321" s="185" t="s">
        <v>233</v>
      </c>
      <c r="D1321" s="158"/>
      <c r="E1321" s="159">
        <v>1</v>
      </c>
      <c r="F1321" s="156"/>
      <c r="G1321" s="156"/>
      <c r="H1321" s="156"/>
      <c r="I1321" s="156"/>
      <c r="J1321" s="156"/>
      <c r="K1321" s="156"/>
      <c r="L1321" s="156"/>
      <c r="M1321" s="156"/>
      <c r="N1321" s="156"/>
      <c r="O1321" s="156"/>
      <c r="P1321" s="156"/>
      <c r="Q1321" s="156"/>
      <c r="R1321" s="156"/>
      <c r="S1321" s="156"/>
      <c r="T1321" s="156"/>
      <c r="U1321" s="156"/>
      <c r="V1321" s="156"/>
      <c r="W1321" s="156"/>
      <c r="X1321" s="156"/>
      <c r="Y1321" s="147"/>
      <c r="Z1321" s="147"/>
      <c r="AA1321" s="147"/>
      <c r="AB1321" s="147"/>
      <c r="AC1321" s="147"/>
      <c r="AD1321" s="147"/>
      <c r="AE1321" s="147"/>
      <c r="AF1321" s="147" t="s">
        <v>386</v>
      </c>
      <c r="AG1321" s="147">
        <v>0</v>
      </c>
      <c r="AH1321" s="147"/>
      <c r="AI1321" s="147"/>
      <c r="AJ1321" s="147"/>
      <c r="AK1321" s="147"/>
      <c r="AL1321" s="147"/>
      <c r="AM1321" s="147"/>
      <c r="AN1321" s="147"/>
      <c r="AO1321" s="147"/>
      <c r="AP1321" s="147"/>
      <c r="AQ1321" s="147"/>
      <c r="AR1321" s="147"/>
      <c r="AS1321" s="147"/>
      <c r="AT1321" s="147"/>
      <c r="AU1321" s="147"/>
      <c r="AV1321" s="147"/>
      <c r="AW1321" s="147"/>
      <c r="AX1321" s="147"/>
      <c r="AY1321" s="147"/>
      <c r="AZ1321" s="147"/>
      <c r="BA1321" s="147"/>
      <c r="BB1321" s="147"/>
      <c r="BC1321" s="147"/>
      <c r="BD1321" s="147"/>
      <c r="BE1321" s="147"/>
      <c r="BF1321" s="147"/>
      <c r="BG1321" s="147"/>
    </row>
    <row r="1322" spans="1:59" outlineLevel="1" x14ac:dyDescent="0.2">
      <c r="A1322" s="170">
        <v>271</v>
      </c>
      <c r="B1322" s="171" t="s">
        <v>1641</v>
      </c>
      <c r="C1322" s="184" t="s">
        <v>1642</v>
      </c>
      <c r="D1322" s="172" t="s">
        <v>429</v>
      </c>
      <c r="E1322" s="173">
        <v>1</v>
      </c>
      <c r="F1322" s="174"/>
      <c r="G1322" s="175">
        <f>ROUND(E1322*F1322,2)</f>
        <v>0</v>
      </c>
      <c r="H1322" s="157">
        <v>0</v>
      </c>
      <c r="I1322" s="156">
        <f>ROUND(E1322*H1322,2)</f>
        <v>0</v>
      </c>
      <c r="J1322" s="157">
        <v>6480</v>
      </c>
      <c r="K1322" s="156">
        <f>ROUND(E1322*J1322,2)</f>
        <v>6480</v>
      </c>
      <c r="L1322" s="156">
        <v>15</v>
      </c>
      <c r="M1322" s="156">
        <f>G1322*(1+L1322/100)</f>
        <v>0</v>
      </c>
      <c r="N1322" s="156">
        <v>0</v>
      </c>
      <c r="O1322" s="156">
        <f>ROUND(E1322*N1322,2)</f>
        <v>0</v>
      </c>
      <c r="P1322" s="156">
        <v>0</v>
      </c>
      <c r="Q1322" s="156">
        <f>ROUND(E1322*P1322,2)</f>
        <v>0</v>
      </c>
      <c r="R1322" s="156"/>
      <c r="S1322" s="156" t="s">
        <v>485</v>
      </c>
      <c r="T1322" s="156" t="s">
        <v>382</v>
      </c>
      <c r="U1322" s="156">
        <v>0</v>
      </c>
      <c r="V1322" s="156">
        <f>ROUND(E1322*U1322,2)</f>
        <v>0</v>
      </c>
      <c r="W1322" s="156"/>
      <c r="X1322" s="156" t="s">
        <v>383</v>
      </c>
      <c r="Y1322" s="147"/>
      <c r="Z1322" s="147"/>
      <c r="AA1322" s="147"/>
      <c r="AB1322" s="147"/>
      <c r="AC1322" s="147"/>
      <c r="AD1322" s="147"/>
      <c r="AE1322" s="147"/>
      <c r="AF1322" s="147" t="s">
        <v>541</v>
      </c>
      <c r="AG1322" s="147"/>
      <c r="AH1322" s="147"/>
      <c r="AI1322" s="147"/>
      <c r="AJ1322" s="147"/>
      <c r="AK1322" s="147"/>
      <c r="AL1322" s="147"/>
      <c r="AM1322" s="147"/>
      <c r="AN1322" s="147"/>
      <c r="AO1322" s="147"/>
      <c r="AP1322" s="147"/>
      <c r="AQ1322" s="147"/>
      <c r="AR1322" s="147"/>
      <c r="AS1322" s="147"/>
      <c r="AT1322" s="147"/>
      <c r="AU1322" s="147"/>
      <c r="AV1322" s="147"/>
      <c r="AW1322" s="147"/>
      <c r="AX1322" s="147"/>
      <c r="AY1322" s="147"/>
      <c r="AZ1322" s="147"/>
      <c r="BA1322" s="147"/>
      <c r="BB1322" s="147"/>
      <c r="BC1322" s="147"/>
      <c r="BD1322" s="147"/>
      <c r="BE1322" s="147"/>
      <c r="BF1322" s="147"/>
      <c r="BG1322" s="147"/>
    </row>
    <row r="1323" spans="1:59" outlineLevel="1" x14ac:dyDescent="0.2">
      <c r="A1323" s="154"/>
      <c r="B1323" s="155"/>
      <c r="C1323" s="185" t="s">
        <v>1454</v>
      </c>
      <c r="D1323" s="158"/>
      <c r="E1323" s="159"/>
      <c r="F1323" s="156"/>
      <c r="G1323" s="156"/>
      <c r="H1323" s="156"/>
      <c r="I1323" s="156"/>
      <c r="J1323" s="156"/>
      <c r="K1323" s="156"/>
      <c r="L1323" s="156"/>
      <c r="M1323" s="156"/>
      <c r="N1323" s="156"/>
      <c r="O1323" s="156"/>
      <c r="P1323" s="156"/>
      <c r="Q1323" s="156"/>
      <c r="R1323" s="156"/>
      <c r="S1323" s="156"/>
      <c r="T1323" s="156"/>
      <c r="U1323" s="156"/>
      <c r="V1323" s="156"/>
      <c r="W1323" s="156"/>
      <c r="X1323" s="156"/>
      <c r="Y1323" s="147"/>
      <c r="Z1323" s="147"/>
      <c r="AA1323" s="147"/>
      <c r="AB1323" s="147"/>
      <c r="AC1323" s="147"/>
      <c r="AD1323" s="147"/>
      <c r="AE1323" s="147"/>
      <c r="AF1323" s="147" t="s">
        <v>386</v>
      </c>
      <c r="AG1323" s="147">
        <v>0</v>
      </c>
      <c r="AH1323" s="147"/>
      <c r="AI1323" s="147"/>
      <c r="AJ1323" s="147"/>
      <c r="AK1323" s="147"/>
      <c r="AL1323" s="147"/>
      <c r="AM1323" s="147"/>
      <c r="AN1323" s="147"/>
      <c r="AO1323" s="147"/>
      <c r="AP1323" s="147"/>
      <c r="AQ1323" s="147"/>
      <c r="AR1323" s="147"/>
      <c r="AS1323" s="147"/>
      <c r="AT1323" s="147"/>
      <c r="AU1323" s="147"/>
      <c r="AV1323" s="147"/>
      <c r="AW1323" s="147"/>
      <c r="AX1323" s="147"/>
      <c r="AY1323" s="147"/>
      <c r="AZ1323" s="147"/>
      <c r="BA1323" s="147"/>
      <c r="BB1323" s="147"/>
      <c r="BC1323" s="147"/>
      <c r="BD1323" s="147"/>
      <c r="BE1323" s="147"/>
      <c r="BF1323" s="147"/>
      <c r="BG1323" s="147"/>
    </row>
    <row r="1324" spans="1:59" outlineLevel="1" x14ac:dyDescent="0.2">
      <c r="A1324" s="154"/>
      <c r="B1324" s="155"/>
      <c r="C1324" s="185" t="s">
        <v>233</v>
      </c>
      <c r="D1324" s="158"/>
      <c r="E1324" s="159">
        <v>1</v>
      </c>
      <c r="F1324" s="156"/>
      <c r="G1324" s="156"/>
      <c r="H1324" s="156"/>
      <c r="I1324" s="156"/>
      <c r="J1324" s="156"/>
      <c r="K1324" s="156"/>
      <c r="L1324" s="156"/>
      <c r="M1324" s="156"/>
      <c r="N1324" s="156"/>
      <c r="O1324" s="156"/>
      <c r="P1324" s="156"/>
      <c r="Q1324" s="156"/>
      <c r="R1324" s="156"/>
      <c r="S1324" s="156"/>
      <c r="T1324" s="156"/>
      <c r="U1324" s="156"/>
      <c r="V1324" s="156"/>
      <c r="W1324" s="156"/>
      <c r="X1324" s="156"/>
      <c r="Y1324" s="147"/>
      <c r="Z1324" s="147"/>
      <c r="AA1324" s="147"/>
      <c r="AB1324" s="147"/>
      <c r="AC1324" s="147"/>
      <c r="AD1324" s="147"/>
      <c r="AE1324" s="147"/>
      <c r="AF1324" s="147" t="s">
        <v>386</v>
      </c>
      <c r="AG1324" s="147">
        <v>0</v>
      </c>
      <c r="AH1324" s="147"/>
      <c r="AI1324" s="147"/>
      <c r="AJ1324" s="147"/>
      <c r="AK1324" s="147"/>
      <c r="AL1324" s="147"/>
      <c r="AM1324" s="147"/>
      <c r="AN1324" s="147"/>
      <c r="AO1324" s="147"/>
      <c r="AP1324" s="147"/>
      <c r="AQ1324" s="147"/>
      <c r="AR1324" s="147"/>
      <c r="AS1324" s="147"/>
      <c r="AT1324" s="147"/>
      <c r="AU1324" s="147"/>
      <c r="AV1324" s="147"/>
      <c r="AW1324" s="147"/>
      <c r="AX1324" s="147"/>
      <c r="AY1324" s="147"/>
      <c r="AZ1324" s="147"/>
      <c r="BA1324" s="147"/>
      <c r="BB1324" s="147"/>
      <c r="BC1324" s="147"/>
      <c r="BD1324" s="147"/>
      <c r="BE1324" s="147"/>
      <c r="BF1324" s="147"/>
      <c r="BG1324" s="147"/>
    </row>
    <row r="1325" spans="1:59" outlineLevel="1" x14ac:dyDescent="0.2">
      <c r="A1325" s="170">
        <v>272</v>
      </c>
      <c r="B1325" s="171" t="s">
        <v>1643</v>
      </c>
      <c r="C1325" s="184" t="s">
        <v>1644</v>
      </c>
      <c r="D1325" s="172" t="s">
        <v>429</v>
      </c>
      <c r="E1325" s="173">
        <v>1</v>
      </c>
      <c r="F1325" s="174"/>
      <c r="G1325" s="175">
        <f>ROUND(E1325*F1325,2)</f>
        <v>0</v>
      </c>
      <c r="H1325" s="157">
        <v>0</v>
      </c>
      <c r="I1325" s="156">
        <f>ROUND(E1325*H1325,2)</f>
        <v>0</v>
      </c>
      <c r="J1325" s="157">
        <v>6480</v>
      </c>
      <c r="K1325" s="156">
        <f>ROUND(E1325*J1325,2)</f>
        <v>6480</v>
      </c>
      <c r="L1325" s="156">
        <v>15</v>
      </c>
      <c r="M1325" s="156">
        <f>G1325*(1+L1325/100)</f>
        <v>0</v>
      </c>
      <c r="N1325" s="156">
        <v>0</v>
      </c>
      <c r="O1325" s="156">
        <f>ROUND(E1325*N1325,2)</f>
        <v>0</v>
      </c>
      <c r="P1325" s="156">
        <v>0</v>
      </c>
      <c r="Q1325" s="156">
        <f>ROUND(E1325*P1325,2)</f>
        <v>0</v>
      </c>
      <c r="R1325" s="156"/>
      <c r="S1325" s="156" t="s">
        <v>485</v>
      </c>
      <c r="T1325" s="156" t="s">
        <v>382</v>
      </c>
      <c r="U1325" s="156">
        <v>0</v>
      </c>
      <c r="V1325" s="156">
        <f>ROUND(E1325*U1325,2)</f>
        <v>0</v>
      </c>
      <c r="W1325" s="156"/>
      <c r="X1325" s="156" t="s">
        <v>383</v>
      </c>
      <c r="Y1325" s="147"/>
      <c r="Z1325" s="147"/>
      <c r="AA1325" s="147"/>
      <c r="AB1325" s="147"/>
      <c r="AC1325" s="147"/>
      <c r="AD1325" s="147"/>
      <c r="AE1325" s="147"/>
      <c r="AF1325" s="147" t="s">
        <v>541</v>
      </c>
      <c r="AG1325" s="147"/>
      <c r="AH1325" s="147"/>
      <c r="AI1325" s="147"/>
      <c r="AJ1325" s="147"/>
      <c r="AK1325" s="147"/>
      <c r="AL1325" s="147"/>
      <c r="AM1325" s="147"/>
      <c r="AN1325" s="147"/>
      <c r="AO1325" s="147"/>
      <c r="AP1325" s="147"/>
      <c r="AQ1325" s="147"/>
      <c r="AR1325" s="147"/>
      <c r="AS1325" s="147"/>
      <c r="AT1325" s="147"/>
      <c r="AU1325" s="147"/>
      <c r="AV1325" s="147"/>
      <c r="AW1325" s="147"/>
      <c r="AX1325" s="147"/>
      <c r="AY1325" s="147"/>
      <c r="AZ1325" s="147"/>
      <c r="BA1325" s="147"/>
      <c r="BB1325" s="147"/>
      <c r="BC1325" s="147"/>
      <c r="BD1325" s="147"/>
      <c r="BE1325" s="147"/>
      <c r="BF1325" s="147"/>
      <c r="BG1325" s="147"/>
    </row>
    <row r="1326" spans="1:59" outlineLevel="1" x14ac:dyDescent="0.2">
      <c r="A1326" s="154"/>
      <c r="B1326" s="155"/>
      <c r="C1326" s="185" t="s">
        <v>1454</v>
      </c>
      <c r="D1326" s="158"/>
      <c r="E1326" s="159"/>
      <c r="F1326" s="156"/>
      <c r="G1326" s="156"/>
      <c r="H1326" s="156"/>
      <c r="I1326" s="156"/>
      <c r="J1326" s="156"/>
      <c r="K1326" s="156"/>
      <c r="L1326" s="156"/>
      <c r="M1326" s="156"/>
      <c r="N1326" s="156"/>
      <c r="O1326" s="156"/>
      <c r="P1326" s="156"/>
      <c r="Q1326" s="156"/>
      <c r="R1326" s="156"/>
      <c r="S1326" s="156"/>
      <c r="T1326" s="156"/>
      <c r="U1326" s="156"/>
      <c r="V1326" s="156"/>
      <c r="W1326" s="156"/>
      <c r="X1326" s="156"/>
      <c r="Y1326" s="147"/>
      <c r="Z1326" s="147"/>
      <c r="AA1326" s="147"/>
      <c r="AB1326" s="147"/>
      <c r="AC1326" s="147"/>
      <c r="AD1326" s="147"/>
      <c r="AE1326" s="147"/>
      <c r="AF1326" s="147" t="s">
        <v>386</v>
      </c>
      <c r="AG1326" s="147">
        <v>0</v>
      </c>
      <c r="AH1326" s="147"/>
      <c r="AI1326" s="147"/>
      <c r="AJ1326" s="147"/>
      <c r="AK1326" s="147"/>
      <c r="AL1326" s="147"/>
      <c r="AM1326" s="147"/>
      <c r="AN1326" s="147"/>
      <c r="AO1326" s="147"/>
      <c r="AP1326" s="147"/>
      <c r="AQ1326" s="147"/>
      <c r="AR1326" s="147"/>
      <c r="AS1326" s="147"/>
      <c r="AT1326" s="147"/>
      <c r="AU1326" s="147"/>
      <c r="AV1326" s="147"/>
      <c r="AW1326" s="147"/>
      <c r="AX1326" s="147"/>
      <c r="AY1326" s="147"/>
      <c r="AZ1326" s="147"/>
      <c r="BA1326" s="147"/>
      <c r="BB1326" s="147"/>
      <c r="BC1326" s="147"/>
      <c r="BD1326" s="147"/>
      <c r="BE1326" s="147"/>
      <c r="BF1326" s="147"/>
      <c r="BG1326" s="147"/>
    </row>
    <row r="1327" spans="1:59" outlineLevel="1" x14ac:dyDescent="0.2">
      <c r="A1327" s="154"/>
      <c r="B1327" s="155"/>
      <c r="C1327" s="185" t="s">
        <v>233</v>
      </c>
      <c r="D1327" s="158"/>
      <c r="E1327" s="159">
        <v>1</v>
      </c>
      <c r="F1327" s="156"/>
      <c r="G1327" s="156"/>
      <c r="H1327" s="156"/>
      <c r="I1327" s="156"/>
      <c r="J1327" s="156"/>
      <c r="K1327" s="156"/>
      <c r="L1327" s="156"/>
      <c r="M1327" s="156"/>
      <c r="N1327" s="156"/>
      <c r="O1327" s="156"/>
      <c r="P1327" s="156"/>
      <c r="Q1327" s="156"/>
      <c r="R1327" s="156"/>
      <c r="S1327" s="156"/>
      <c r="T1327" s="156"/>
      <c r="U1327" s="156"/>
      <c r="V1327" s="156"/>
      <c r="W1327" s="156"/>
      <c r="X1327" s="156"/>
      <c r="Y1327" s="147"/>
      <c r="Z1327" s="147"/>
      <c r="AA1327" s="147"/>
      <c r="AB1327" s="147"/>
      <c r="AC1327" s="147"/>
      <c r="AD1327" s="147"/>
      <c r="AE1327" s="147"/>
      <c r="AF1327" s="147" t="s">
        <v>386</v>
      </c>
      <c r="AG1327" s="147">
        <v>0</v>
      </c>
      <c r="AH1327" s="147"/>
      <c r="AI1327" s="147"/>
      <c r="AJ1327" s="147"/>
      <c r="AK1327" s="147"/>
      <c r="AL1327" s="147"/>
      <c r="AM1327" s="147"/>
      <c r="AN1327" s="147"/>
      <c r="AO1327" s="147"/>
      <c r="AP1327" s="147"/>
      <c r="AQ1327" s="147"/>
      <c r="AR1327" s="147"/>
      <c r="AS1327" s="147"/>
      <c r="AT1327" s="147"/>
      <c r="AU1327" s="147"/>
      <c r="AV1327" s="147"/>
      <c r="AW1327" s="147"/>
      <c r="AX1327" s="147"/>
      <c r="AY1327" s="147"/>
      <c r="AZ1327" s="147"/>
      <c r="BA1327" s="147"/>
      <c r="BB1327" s="147"/>
      <c r="BC1327" s="147"/>
      <c r="BD1327" s="147"/>
      <c r="BE1327" s="147"/>
      <c r="BF1327" s="147"/>
      <c r="BG1327" s="147"/>
    </row>
    <row r="1328" spans="1:59" outlineLevel="1" x14ac:dyDescent="0.2">
      <c r="A1328" s="170">
        <v>273</v>
      </c>
      <c r="B1328" s="171" t="s">
        <v>1645</v>
      </c>
      <c r="C1328" s="184" t="s">
        <v>1646</v>
      </c>
      <c r="D1328" s="172" t="s">
        <v>429</v>
      </c>
      <c r="E1328" s="173">
        <v>2</v>
      </c>
      <c r="F1328" s="174"/>
      <c r="G1328" s="175">
        <f>ROUND(E1328*F1328,2)</f>
        <v>0</v>
      </c>
      <c r="H1328" s="157">
        <v>0</v>
      </c>
      <c r="I1328" s="156">
        <f>ROUND(E1328*H1328,2)</f>
        <v>0</v>
      </c>
      <c r="J1328" s="157">
        <v>21600</v>
      </c>
      <c r="K1328" s="156">
        <f>ROUND(E1328*J1328,2)</f>
        <v>43200</v>
      </c>
      <c r="L1328" s="156">
        <v>15</v>
      </c>
      <c r="M1328" s="156">
        <f>G1328*(1+L1328/100)</f>
        <v>0</v>
      </c>
      <c r="N1328" s="156">
        <v>0</v>
      </c>
      <c r="O1328" s="156">
        <f>ROUND(E1328*N1328,2)</f>
        <v>0</v>
      </c>
      <c r="P1328" s="156">
        <v>0</v>
      </c>
      <c r="Q1328" s="156">
        <f>ROUND(E1328*P1328,2)</f>
        <v>0</v>
      </c>
      <c r="R1328" s="156"/>
      <c r="S1328" s="156" t="s">
        <v>485</v>
      </c>
      <c r="T1328" s="156" t="s">
        <v>382</v>
      </c>
      <c r="U1328" s="156">
        <v>0</v>
      </c>
      <c r="V1328" s="156">
        <f>ROUND(E1328*U1328,2)</f>
        <v>0</v>
      </c>
      <c r="W1328" s="156"/>
      <c r="X1328" s="156" t="s">
        <v>383</v>
      </c>
      <c r="Y1328" s="147"/>
      <c r="Z1328" s="147"/>
      <c r="AA1328" s="147"/>
      <c r="AB1328" s="147"/>
      <c r="AC1328" s="147"/>
      <c r="AD1328" s="147"/>
      <c r="AE1328" s="147"/>
      <c r="AF1328" s="147" t="s">
        <v>541</v>
      </c>
      <c r="AG1328" s="147"/>
      <c r="AH1328" s="147"/>
      <c r="AI1328" s="147"/>
      <c r="AJ1328" s="147"/>
      <c r="AK1328" s="147"/>
      <c r="AL1328" s="147"/>
      <c r="AM1328" s="147"/>
      <c r="AN1328" s="147"/>
      <c r="AO1328" s="147"/>
      <c r="AP1328" s="147"/>
      <c r="AQ1328" s="147"/>
      <c r="AR1328" s="147"/>
      <c r="AS1328" s="147"/>
      <c r="AT1328" s="147"/>
      <c r="AU1328" s="147"/>
      <c r="AV1328" s="147"/>
      <c r="AW1328" s="147"/>
      <c r="AX1328" s="147"/>
      <c r="AY1328" s="147"/>
      <c r="AZ1328" s="147"/>
      <c r="BA1328" s="147"/>
      <c r="BB1328" s="147"/>
      <c r="BC1328" s="147"/>
      <c r="BD1328" s="147"/>
      <c r="BE1328" s="147"/>
      <c r="BF1328" s="147"/>
      <c r="BG1328" s="147"/>
    </row>
    <row r="1329" spans="1:59" outlineLevel="1" x14ac:dyDescent="0.2">
      <c r="A1329" s="154"/>
      <c r="B1329" s="155"/>
      <c r="C1329" s="185" t="s">
        <v>1480</v>
      </c>
      <c r="D1329" s="158"/>
      <c r="E1329" s="159"/>
      <c r="F1329" s="156"/>
      <c r="G1329" s="156"/>
      <c r="H1329" s="156"/>
      <c r="I1329" s="156"/>
      <c r="J1329" s="156"/>
      <c r="K1329" s="156"/>
      <c r="L1329" s="156"/>
      <c r="M1329" s="156"/>
      <c r="N1329" s="156"/>
      <c r="O1329" s="156"/>
      <c r="P1329" s="156"/>
      <c r="Q1329" s="156"/>
      <c r="R1329" s="156"/>
      <c r="S1329" s="156"/>
      <c r="T1329" s="156"/>
      <c r="U1329" s="156"/>
      <c r="V1329" s="156"/>
      <c r="W1329" s="156"/>
      <c r="X1329" s="156"/>
      <c r="Y1329" s="147"/>
      <c r="Z1329" s="147"/>
      <c r="AA1329" s="147"/>
      <c r="AB1329" s="147"/>
      <c r="AC1329" s="147"/>
      <c r="AD1329" s="147"/>
      <c r="AE1329" s="147"/>
      <c r="AF1329" s="147" t="s">
        <v>386</v>
      </c>
      <c r="AG1329" s="147">
        <v>0</v>
      </c>
      <c r="AH1329" s="147"/>
      <c r="AI1329" s="147"/>
      <c r="AJ1329" s="147"/>
      <c r="AK1329" s="147"/>
      <c r="AL1329" s="147"/>
      <c r="AM1329" s="147"/>
      <c r="AN1329" s="147"/>
      <c r="AO1329" s="147"/>
      <c r="AP1329" s="147"/>
      <c r="AQ1329" s="147"/>
      <c r="AR1329" s="147"/>
      <c r="AS1329" s="147"/>
      <c r="AT1329" s="147"/>
      <c r="AU1329" s="147"/>
      <c r="AV1329" s="147"/>
      <c r="AW1329" s="147"/>
      <c r="AX1329" s="147"/>
      <c r="AY1329" s="147"/>
      <c r="AZ1329" s="147"/>
      <c r="BA1329" s="147"/>
      <c r="BB1329" s="147"/>
      <c r="BC1329" s="147"/>
      <c r="BD1329" s="147"/>
      <c r="BE1329" s="147"/>
      <c r="BF1329" s="147"/>
      <c r="BG1329" s="147"/>
    </row>
    <row r="1330" spans="1:59" outlineLevel="1" x14ac:dyDescent="0.2">
      <c r="A1330" s="154"/>
      <c r="B1330" s="155"/>
      <c r="C1330" s="185" t="s">
        <v>251</v>
      </c>
      <c r="D1330" s="158"/>
      <c r="E1330" s="159">
        <v>2</v>
      </c>
      <c r="F1330" s="156"/>
      <c r="G1330" s="156"/>
      <c r="H1330" s="156"/>
      <c r="I1330" s="156"/>
      <c r="J1330" s="156"/>
      <c r="K1330" s="156"/>
      <c r="L1330" s="156"/>
      <c r="M1330" s="156"/>
      <c r="N1330" s="156"/>
      <c r="O1330" s="156"/>
      <c r="P1330" s="156"/>
      <c r="Q1330" s="156"/>
      <c r="R1330" s="156"/>
      <c r="S1330" s="156"/>
      <c r="T1330" s="156"/>
      <c r="U1330" s="156"/>
      <c r="V1330" s="156"/>
      <c r="W1330" s="156"/>
      <c r="X1330" s="156"/>
      <c r="Y1330" s="147"/>
      <c r="Z1330" s="147"/>
      <c r="AA1330" s="147"/>
      <c r="AB1330" s="147"/>
      <c r="AC1330" s="147"/>
      <c r="AD1330" s="147"/>
      <c r="AE1330" s="147"/>
      <c r="AF1330" s="147" t="s">
        <v>386</v>
      </c>
      <c r="AG1330" s="147">
        <v>0</v>
      </c>
      <c r="AH1330" s="147"/>
      <c r="AI1330" s="147"/>
      <c r="AJ1330" s="147"/>
      <c r="AK1330" s="147"/>
      <c r="AL1330" s="147"/>
      <c r="AM1330" s="147"/>
      <c r="AN1330" s="147"/>
      <c r="AO1330" s="147"/>
      <c r="AP1330" s="147"/>
      <c r="AQ1330" s="147"/>
      <c r="AR1330" s="147"/>
      <c r="AS1330" s="147"/>
      <c r="AT1330" s="147"/>
      <c r="AU1330" s="147"/>
      <c r="AV1330" s="147"/>
      <c r="AW1330" s="147"/>
      <c r="AX1330" s="147"/>
      <c r="AY1330" s="147"/>
      <c r="AZ1330" s="147"/>
      <c r="BA1330" s="147"/>
      <c r="BB1330" s="147"/>
      <c r="BC1330" s="147"/>
      <c r="BD1330" s="147"/>
      <c r="BE1330" s="147"/>
      <c r="BF1330" s="147"/>
      <c r="BG1330" s="147"/>
    </row>
    <row r="1331" spans="1:59" outlineLevel="1" x14ac:dyDescent="0.2">
      <c r="A1331" s="170">
        <v>274</v>
      </c>
      <c r="B1331" s="171" t="s">
        <v>1647</v>
      </c>
      <c r="C1331" s="184" t="s">
        <v>1648</v>
      </c>
      <c r="D1331" s="172" t="s">
        <v>429</v>
      </c>
      <c r="E1331" s="173">
        <v>3</v>
      </c>
      <c r="F1331" s="174"/>
      <c r="G1331" s="175">
        <f>ROUND(E1331*F1331,2)</f>
        <v>0</v>
      </c>
      <c r="H1331" s="157">
        <v>0</v>
      </c>
      <c r="I1331" s="156">
        <f>ROUND(E1331*H1331,2)</f>
        <v>0</v>
      </c>
      <c r="J1331" s="157">
        <v>27000</v>
      </c>
      <c r="K1331" s="156">
        <f>ROUND(E1331*J1331,2)</f>
        <v>81000</v>
      </c>
      <c r="L1331" s="156">
        <v>15</v>
      </c>
      <c r="M1331" s="156">
        <f>G1331*(1+L1331/100)</f>
        <v>0</v>
      </c>
      <c r="N1331" s="156">
        <v>0</v>
      </c>
      <c r="O1331" s="156">
        <f>ROUND(E1331*N1331,2)</f>
        <v>0</v>
      </c>
      <c r="P1331" s="156">
        <v>0</v>
      </c>
      <c r="Q1331" s="156">
        <f>ROUND(E1331*P1331,2)</f>
        <v>0</v>
      </c>
      <c r="R1331" s="156"/>
      <c r="S1331" s="156" t="s">
        <v>485</v>
      </c>
      <c r="T1331" s="156" t="s">
        <v>382</v>
      </c>
      <c r="U1331" s="156">
        <v>0</v>
      </c>
      <c r="V1331" s="156">
        <f>ROUND(E1331*U1331,2)</f>
        <v>0</v>
      </c>
      <c r="W1331" s="156"/>
      <c r="X1331" s="156" t="s">
        <v>383</v>
      </c>
      <c r="Y1331" s="147"/>
      <c r="Z1331" s="147"/>
      <c r="AA1331" s="147"/>
      <c r="AB1331" s="147"/>
      <c r="AC1331" s="147"/>
      <c r="AD1331" s="147"/>
      <c r="AE1331" s="147"/>
      <c r="AF1331" s="147" t="s">
        <v>541</v>
      </c>
      <c r="AG1331" s="147"/>
      <c r="AH1331" s="147"/>
      <c r="AI1331" s="147"/>
      <c r="AJ1331" s="147"/>
      <c r="AK1331" s="147"/>
      <c r="AL1331" s="147"/>
      <c r="AM1331" s="147"/>
      <c r="AN1331" s="147"/>
      <c r="AO1331" s="147"/>
      <c r="AP1331" s="147"/>
      <c r="AQ1331" s="147"/>
      <c r="AR1331" s="147"/>
      <c r="AS1331" s="147"/>
      <c r="AT1331" s="147"/>
      <c r="AU1331" s="147"/>
      <c r="AV1331" s="147"/>
      <c r="AW1331" s="147"/>
      <c r="AX1331" s="147"/>
      <c r="AY1331" s="147"/>
      <c r="AZ1331" s="147"/>
      <c r="BA1331" s="147"/>
      <c r="BB1331" s="147"/>
      <c r="BC1331" s="147"/>
      <c r="BD1331" s="147"/>
      <c r="BE1331" s="147"/>
      <c r="BF1331" s="147"/>
      <c r="BG1331" s="147"/>
    </row>
    <row r="1332" spans="1:59" outlineLevel="1" x14ac:dyDescent="0.2">
      <c r="A1332" s="154"/>
      <c r="B1332" s="155"/>
      <c r="C1332" s="185" t="s">
        <v>1451</v>
      </c>
      <c r="D1332" s="158"/>
      <c r="E1332" s="159"/>
      <c r="F1332" s="156"/>
      <c r="G1332" s="156"/>
      <c r="H1332" s="156"/>
      <c r="I1332" s="156"/>
      <c r="J1332" s="156"/>
      <c r="K1332" s="156"/>
      <c r="L1332" s="156"/>
      <c r="M1332" s="156"/>
      <c r="N1332" s="156"/>
      <c r="O1332" s="156"/>
      <c r="P1332" s="156"/>
      <c r="Q1332" s="156"/>
      <c r="R1332" s="156"/>
      <c r="S1332" s="156"/>
      <c r="T1332" s="156"/>
      <c r="U1332" s="156"/>
      <c r="V1332" s="156"/>
      <c r="W1332" s="156"/>
      <c r="X1332" s="156"/>
      <c r="Y1332" s="147"/>
      <c r="Z1332" s="147"/>
      <c r="AA1332" s="147"/>
      <c r="AB1332" s="147"/>
      <c r="AC1332" s="147"/>
      <c r="AD1332" s="147"/>
      <c r="AE1332" s="147"/>
      <c r="AF1332" s="147" t="s">
        <v>386</v>
      </c>
      <c r="AG1332" s="147">
        <v>0</v>
      </c>
      <c r="AH1332" s="147"/>
      <c r="AI1332" s="147"/>
      <c r="AJ1332" s="147"/>
      <c r="AK1332" s="147"/>
      <c r="AL1332" s="147"/>
      <c r="AM1332" s="147"/>
      <c r="AN1332" s="147"/>
      <c r="AO1332" s="147"/>
      <c r="AP1332" s="147"/>
      <c r="AQ1332" s="147"/>
      <c r="AR1332" s="147"/>
      <c r="AS1332" s="147"/>
      <c r="AT1332" s="147"/>
      <c r="AU1332" s="147"/>
      <c r="AV1332" s="147"/>
      <c r="AW1332" s="147"/>
      <c r="AX1332" s="147"/>
      <c r="AY1332" s="147"/>
      <c r="AZ1332" s="147"/>
      <c r="BA1332" s="147"/>
      <c r="BB1332" s="147"/>
      <c r="BC1332" s="147"/>
      <c r="BD1332" s="147"/>
      <c r="BE1332" s="147"/>
      <c r="BF1332" s="147"/>
      <c r="BG1332" s="147"/>
    </row>
    <row r="1333" spans="1:59" outlineLevel="1" x14ac:dyDescent="0.2">
      <c r="A1333" s="154"/>
      <c r="B1333" s="155"/>
      <c r="C1333" s="185" t="s">
        <v>253</v>
      </c>
      <c r="D1333" s="158"/>
      <c r="E1333" s="159">
        <v>3</v>
      </c>
      <c r="F1333" s="156"/>
      <c r="G1333" s="156"/>
      <c r="H1333" s="156"/>
      <c r="I1333" s="156"/>
      <c r="J1333" s="156"/>
      <c r="K1333" s="156"/>
      <c r="L1333" s="156"/>
      <c r="M1333" s="156"/>
      <c r="N1333" s="156"/>
      <c r="O1333" s="156"/>
      <c r="P1333" s="156"/>
      <c r="Q1333" s="156"/>
      <c r="R1333" s="156"/>
      <c r="S1333" s="156"/>
      <c r="T1333" s="156"/>
      <c r="U1333" s="156"/>
      <c r="V1333" s="156"/>
      <c r="W1333" s="156"/>
      <c r="X1333" s="156"/>
      <c r="Y1333" s="147"/>
      <c r="Z1333" s="147"/>
      <c r="AA1333" s="147"/>
      <c r="AB1333" s="147"/>
      <c r="AC1333" s="147"/>
      <c r="AD1333" s="147"/>
      <c r="AE1333" s="147"/>
      <c r="AF1333" s="147" t="s">
        <v>386</v>
      </c>
      <c r="AG1333" s="147">
        <v>0</v>
      </c>
      <c r="AH1333" s="147"/>
      <c r="AI1333" s="147"/>
      <c r="AJ1333" s="147"/>
      <c r="AK1333" s="147"/>
      <c r="AL1333" s="147"/>
      <c r="AM1333" s="147"/>
      <c r="AN1333" s="147"/>
      <c r="AO1333" s="147"/>
      <c r="AP1333" s="147"/>
      <c r="AQ1333" s="147"/>
      <c r="AR1333" s="147"/>
      <c r="AS1333" s="147"/>
      <c r="AT1333" s="147"/>
      <c r="AU1333" s="147"/>
      <c r="AV1333" s="147"/>
      <c r="AW1333" s="147"/>
      <c r="AX1333" s="147"/>
      <c r="AY1333" s="147"/>
      <c r="AZ1333" s="147"/>
      <c r="BA1333" s="147"/>
      <c r="BB1333" s="147"/>
      <c r="BC1333" s="147"/>
      <c r="BD1333" s="147"/>
      <c r="BE1333" s="147"/>
      <c r="BF1333" s="147"/>
      <c r="BG1333" s="147"/>
    </row>
    <row r="1334" spans="1:59" outlineLevel="1" x14ac:dyDescent="0.2">
      <c r="A1334" s="170">
        <v>275</v>
      </c>
      <c r="B1334" s="171" t="s">
        <v>1649</v>
      </c>
      <c r="C1334" s="184" t="s">
        <v>1650</v>
      </c>
      <c r="D1334" s="172" t="s">
        <v>429</v>
      </c>
      <c r="E1334" s="173">
        <v>1</v>
      </c>
      <c r="F1334" s="174"/>
      <c r="G1334" s="175">
        <f>ROUND(E1334*F1334,2)</f>
        <v>0</v>
      </c>
      <c r="H1334" s="157">
        <v>0</v>
      </c>
      <c r="I1334" s="156">
        <f>ROUND(E1334*H1334,2)</f>
        <v>0</v>
      </c>
      <c r="J1334" s="157">
        <v>16200</v>
      </c>
      <c r="K1334" s="156">
        <f>ROUND(E1334*J1334,2)</f>
        <v>16200</v>
      </c>
      <c r="L1334" s="156">
        <v>15</v>
      </c>
      <c r="M1334" s="156">
        <f>G1334*(1+L1334/100)</f>
        <v>0</v>
      </c>
      <c r="N1334" s="156">
        <v>0</v>
      </c>
      <c r="O1334" s="156">
        <f>ROUND(E1334*N1334,2)</f>
        <v>0</v>
      </c>
      <c r="P1334" s="156">
        <v>0</v>
      </c>
      <c r="Q1334" s="156">
        <f>ROUND(E1334*P1334,2)</f>
        <v>0</v>
      </c>
      <c r="R1334" s="156"/>
      <c r="S1334" s="156" t="s">
        <v>485</v>
      </c>
      <c r="T1334" s="156" t="s">
        <v>382</v>
      </c>
      <c r="U1334" s="156">
        <v>0</v>
      </c>
      <c r="V1334" s="156">
        <f>ROUND(E1334*U1334,2)</f>
        <v>0</v>
      </c>
      <c r="W1334" s="156"/>
      <c r="X1334" s="156" t="s">
        <v>383</v>
      </c>
      <c r="Y1334" s="147"/>
      <c r="Z1334" s="147"/>
      <c r="AA1334" s="147"/>
      <c r="AB1334" s="147"/>
      <c r="AC1334" s="147"/>
      <c r="AD1334" s="147"/>
      <c r="AE1334" s="147"/>
      <c r="AF1334" s="147" t="s">
        <v>541</v>
      </c>
      <c r="AG1334" s="147"/>
      <c r="AH1334" s="147"/>
      <c r="AI1334" s="147"/>
      <c r="AJ1334" s="147"/>
      <c r="AK1334" s="147"/>
      <c r="AL1334" s="147"/>
      <c r="AM1334" s="147"/>
      <c r="AN1334" s="147"/>
      <c r="AO1334" s="147"/>
      <c r="AP1334" s="147"/>
      <c r="AQ1334" s="147"/>
      <c r="AR1334" s="147"/>
      <c r="AS1334" s="147"/>
      <c r="AT1334" s="147"/>
      <c r="AU1334" s="147"/>
      <c r="AV1334" s="147"/>
      <c r="AW1334" s="147"/>
      <c r="AX1334" s="147"/>
      <c r="AY1334" s="147"/>
      <c r="AZ1334" s="147"/>
      <c r="BA1334" s="147"/>
      <c r="BB1334" s="147"/>
      <c r="BC1334" s="147"/>
      <c r="BD1334" s="147"/>
      <c r="BE1334" s="147"/>
      <c r="BF1334" s="147"/>
      <c r="BG1334" s="147"/>
    </row>
    <row r="1335" spans="1:59" outlineLevel="1" x14ac:dyDescent="0.2">
      <c r="A1335" s="154"/>
      <c r="B1335" s="155"/>
      <c r="C1335" s="185" t="s">
        <v>1454</v>
      </c>
      <c r="D1335" s="158"/>
      <c r="E1335" s="159"/>
      <c r="F1335" s="156"/>
      <c r="G1335" s="156"/>
      <c r="H1335" s="156"/>
      <c r="I1335" s="156"/>
      <c r="J1335" s="156"/>
      <c r="K1335" s="156"/>
      <c r="L1335" s="156"/>
      <c r="M1335" s="156"/>
      <c r="N1335" s="156"/>
      <c r="O1335" s="156"/>
      <c r="P1335" s="156"/>
      <c r="Q1335" s="156"/>
      <c r="R1335" s="156"/>
      <c r="S1335" s="156"/>
      <c r="T1335" s="156"/>
      <c r="U1335" s="156"/>
      <c r="V1335" s="156"/>
      <c r="W1335" s="156"/>
      <c r="X1335" s="156"/>
      <c r="Y1335" s="147"/>
      <c r="Z1335" s="147"/>
      <c r="AA1335" s="147"/>
      <c r="AB1335" s="147"/>
      <c r="AC1335" s="147"/>
      <c r="AD1335" s="147"/>
      <c r="AE1335" s="147"/>
      <c r="AF1335" s="147" t="s">
        <v>386</v>
      </c>
      <c r="AG1335" s="147">
        <v>0</v>
      </c>
      <c r="AH1335" s="147"/>
      <c r="AI1335" s="147"/>
      <c r="AJ1335" s="147"/>
      <c r="AK1335" s="147"/>
      <c r="AL1335" s="147"/>
      <c r="AM1335" s="147"/>
      <c r="AN1335" s="147"/>
      <c r="AO1335" s="147"/>
      <c r="AP1335" s="147"/>
      <c r="AQ1335" s="147"/>
      <c r="AR1335" s="147"/>
      <c r="AS1335" s="147"/>
      <c r="AT1335" s="147"/>
      <c r="AU1335" s="147"/>
      <c r="AV1335" s="147"/>
      <c r="AW1335" s="147"/>
      <c r="AX1335" s="147"/>
      <c r="AY1335" s="147"/>
      <c r="AZ1335" s="147"/>
      <c r="BA1335" s="147"/>
      <c r="BB1335" s="147"/>
      <c r="BC1335" s="147"/>
      <c r="BD1335" s="147"/>
      <c r="BE1335" s="147"/>
      <c r="BF1335" s="147"/>
      <c r="BG1335" s="147"/>
    </row>
    <row r="1336" spans="1:59" outlineLevel="1" x14ac:dyDescent="0.2">
      <c r="A1336" s="154"/>
      <c r="B1336" s="155"/>
      <c r="C1336" s="185" t="s">
        <v>233</v>
      </c>
      <c r="D1336" s="158"/>
      <c r="E1336" s="159">
        <v>1</v>
      </c>
      <c r="F1336" s="156"/>
      <c r="G1336" s="156"/>
      <c r="H1336" s="156"/>
      <c r="I1336" s="156"/>
      <c r="J1336" s="156"/>
      <c r="K1336" s="156"/>
      <c r="L1336" s="156"/>
      <c r="M1336" s="156"/>
      <c r="N1336" s="156"/>
      <c r="O1336" s="156"/>
      <c r="P1336" s="156"/>
      <c r="Q1336" s="156"/>
      <c r="R1336" s="156"/>
      <c r="S1336" s="156"/>
      <c r="T1336" s="156"/>
      <c r="U1336" s="156"/>
      <c r="V1336" s="156"/>
      <c r="W1336" s="156"/>
      <c r="X1336" s="156"/>
      <c r="Y1336" s="147"/>
      <c r="Z1336" s="147"/>
      <c r="AA1336" s="147"/>
      <c r="AB1336" s="147"/>
      <c r="AC1336" s="147"/>
      <c r="AD1336" s="147"/>
      <c r="AE1336" s="147"/>
      <c r="AF1336" s="147" t="s">
        <v>386</v>
      </c>
      <c r="AG1336" s="147">
        <v>0</v>
      </c>
      <c r="AH1336" s="147"/>
      <c r="AI1336" s="147"/>
      <c r="AJ1336" s="147"/>
      <c r="AK1336" s="147"/>
      <c r="AL1336" s="147"/>
      <c r="AM1336" s="147"/>
      <c r="AN1336" s="147"/>
      <c r="AO1336" s="147"/>
      <c r="AP1336" s="147"/>
      <c r="AQ1336" s="147"/>
      <c r="AR1336" s="147"/>
      <c r="AS1336" s="147"/>
      <c r="AT1336" s="147"/>
      <c r="AU1336" s="147"/>
      <c r="AV1336" s="147"/>
      <c r="AW1336" s="147"/>
      <c r="AX1336" s="147"/>
      <c r="AY1336" s="147"/>
      <c r="AZ1336" s="147"/>
      <c r="BA1336" s="147"/>
      <c r="BB1336" s="147"/>
      <c r="BC1336" s="147"/>
      <c r="BD1336" s="147"/>
      <c r="BE1336" s="147"/>
      <c r="BF1336" s="147"/>
      <c r="BG1336" s="147"/>
    </row>
    <row r="1337" spans="1:59" outlineLevel="1" x14ac:dyDescent="0.2">
      <c r="A1337" s="170">
        <v>276</v>
      </c>
      <c r="B1337" s="171" t="s">
        <v>1651</v>
      </c>
      <c r="C1337" s="184" t="s">
        <v>1652</v>
      </c>
      <c r="D1337" s="172" t="s">
        <v>429</v>
      </c>
      <c r="E1337" s="173">
        <v>1</v>
      </c>
      <c r="F1337" s="174"/>
      <c r="G1337" s="175">
        <f>ROUND(E1337*F1337,2)</f>
        <v>0</v>
      </c>
      <c r="H1337" s="157">
        <v>0</v>
      </c>
      <c r="I1337" s="156">
        <f>ROUND(E1337*H1337,2)</f>
        <v>0</v>
      </c>
      <c r="J1337" s="157">
        <v>36000</v>
      </c>
      <c r="K1337" s="156">
        <f>ROUND(E1337*J1337,2)</f>
        <v>36000</v>
      </c>
      <c r="L1337" s="156">
        <v>15</v>
      </c>
      <c r="M1337" s="156">
        <f>G1337*(1+L1337/100)</f>
        <v>0</v>
      </c>
      <c r="N1337" s="156">
        <v>0</v>
      </c>
      <c r="O1337" s="156">
        <f>ROUND(E1337*N1337,2)</f>
        <v>0</v>
      </c>
      <c r="P1337" s="156">
        <v>0</v>
      </c>
      <c r="Q1337" s="156">
        <f>ROUND(E1337*P1337,2)</f>
        <v>0</v>
      </c>
      <c r="R1337" s="156"/>
      <c r="S1337" s="156" t="s">
        <v>485</v>
      </c>
      <c r="T1337" s="156" t="s">
        <v>382</v>
      </c>
      <c r="U1337" s="156">
        <v>0</v>
      </c>
      <c r="V1337" s="156">
        <f>ROUND(E1337*U1337,2)</f>
        <v>0</v>
      </c>
      <c r="W1337" s="156"/>
      <c r="X1337" s="156" t="s">
        <v>383</v>
      </c>
      <c r="Y1337" s="147"/>
      <c r="Z1337" s="147"/>
      <c r="AA1337" s="147"/>
      <c r="AB1337" s="147"/>
      <c r="AC1337" s="147"/>
      <c r="AD1337" s="147"/>
      <c r="AE1337" s="147"/>
      <c r="AF1337" s="147" t="s">
        <v>541</v>
      </c>
      <c r="AG1337" s="147"/>
      <c r="AH1337" s="147"/>
      <c r="AI1337" s="147"/>
      <c r="AJ1337" s="147"/>
      <c r="AK1337" s="147"/>
      <c r="AL1337" s="147"/>
      <c r="AM1337" s="147"/>
      <c r="AN1337" s="147"/>
      <c r="AO1337" s="147"/>
      <c r="AP1337" s="147"/>
      <c r="AQ1337" s="147"/>
      <c r="AR1337" s="147"/>
      <c r="AS1337" s="147"/>
      <c r="AT1337" s="147"/>
      <c r="AU1337" s="147"/>
      <c r="AV1337" s="147"/>
      <c r="AW1337" s="147"/>
      <c r="AX1337" s="147"/>
      <c r="AY1337" s="147"/>
      <c r="AZ1337" s="147"/>
      <c r="BA1337" s="147"/>
      <c r="BB1337" s="147"/>
      <c r="BC1337" s="147"/>
      <c r="BD1337" s="147"/>
      <c r="BE1337" s="147"/>
      <c r="BF1337" s="147"/>
      <c r="BG1337" s="147"/>
    </row>
    <row r="1338" spans="1:59" outlineLevel="1" x14ac:dyDescent="0.2">
      <c r="A1338" s="154"/>
      <c r="B1338" s="155"/>
      <c r="C1338" s="185" t="s">
        <v>1454</v>
      </c>
      <c r="D1338" s="158"/>
      <c r="E1338" s="159"/>
      <c r="F1338" s="156"/>
      <c r="G1338" s="156"/>
      <c r="H1338" s="156"/>
      <c r="I1338" s="156"/>
      <c r="J1338" s="156"/>
      <c r="K1338" s="156"/>
      <c r="L1338" s="156"/>
      <c r="M1338" s="156"/>
      <c r="N1338" s="156"/>
      <c r="O1338" s="156"/>
      <c r="P1338" s="156"/>
      <c r="Q1338" s="156"/>
      <c r="R1338" s="156"/>
      <c r="S1338" s="156"/>
      <c r="T1338" s="156"/>
      <c r="U1338" s="156"/>
      <c r="V1338" s="156"/>
      <c r="W1338" s="156"/>
      <c r="X1338" s="156"/>
      <c r="Y1338" s="147"/>
      <c r="Z1338" s="147"/>
      <c r="AA1338" s="147"/>
      <c r="AB1338" s="147"/>
      <c r="AC1338" s="147"/>
      <c r="AD1338" s="147"/>
      <c r="AE1338" s="147"/>
      <c r="AF1338" s="147" t="s">
        <v>386</v>
      </c>
      <c r="AG1338" s="147">
        <v>0</v>
      </c>
      <c r="AH1338" s="147"/>
      <c r="AI1338" s="147"/>
      <c r="AJ1338" s="147"/>
      <c r="AK1338" s="147"/>
      <c r="AL1338" s="147"/>
      <c r="AM1338" s="147"/>
      <c r="AN1338" s="147"/>
      <c r="AO1338" s="147"/>
      <c r="AP1338" s="147"/>
      <c r="AQ1338" s="147"/>
      <c r="AR1338" s="147"/>
      <c r="AS1338" s="147"/>
      <c r="AT1338" s="147"/>
      <c r="AU1338" s="147"/>
      <c r="AV1338" s="147"/>
      <c r="AW1338" s="147"/>
      <c r="AX1338" s="147"/>
      <c r="AY1338" s="147"/>
      <c r="AZ1338" s="147"/>
      <c r="BA1338" s="147"/>
      <c r="BB1338" s="147"/>
      <c r="BC1338" s="147"/>
      <c r="BD1338" s="147"/>
      <c r="BE1338" s="147"/>
      <c r="BF1338" s="147"/>
      <c r="BG1338" s="147"/>
    </row>
    <row r="1339" spans="1:59" outlineLevel="1" x14ac:dyDescent="0.2">
      <c r="A1339" s="154"/>
      <c r="B1339" s="155"/>
      <c r="C1339" s="185" t="s">
        <v>233</v>
      </c>
      <c r="D1339" s="158"/>
      <c r="E1339" s="159">
        <v>1</v>
      </c>
      <c r="F1339" s="156"/>
      <c r="G1339" s="156"/>
      <c r="H1339" s="156"/>
      <c r="I1339" s="156"/>
      <c r="J1339" s="156"/>
      <c r="K1339" s="156"/>
      <c r="L1339" s="156"/>
      <c r="M1339" s="156"/>
      <c r="N1339" s="156"/>
      <c r="O1339" s="156"/>
      <c r="P1339" s="156"/>
      <c r="Q1339" s="156"/>
      <c r="R1339" s="156"/>
      <c r="S1339" s="156"/>
      <c r="T1339" s="156"/>
      <c r="U1339" s="156"/>
      <c r="V1339" s="156"/>
      <c r="W1339" s="156"/>
      <c r="X1339" s="156"/>
      <c r="Y1339" s="147"/>
      <c r="Z1339" s="147"/>
      <c r="AA1339" s="147"/>
      <c r="AB1339" s="147"/>
      <c r="AC1339" s="147"/>
      <c r="AD1339" s="147"/>
      <c r="AE1339" s="147"/>
      <c r="AF1339" s="147" t="s">
        <v>386</v>
      </c>
      <c r="AG1339" s="147">
        <v>0</v>
      </c>
      <c r="AH1339" s="147"/>
      <c r="AI1339" s="147"/>
      <c r="AJ1339" s="147"/>
      <c r="AK1339" s="147"/>
      <c r="AL1339" s="147"/>
      <c r="AM1339" s="147"/>
      <c r="AN1339" s="147"/>
      <c r="AO1339" s="147"/>
      <c r="AP1339" s="147"/>
      <c r="AQ1339" s="147"/>
      <c r="AR1339" s="147"/>
      <c r="AS1339" s="147"/>
      <c r="AT1339" s="147"/>
      <c r="AU1339" s="147"/>
      <c r="AV1339" s="147"/>
      <c r="AW1339" s="147"/>
      <c r="AX1339" s="147"/>
      <c r="AY1339" s="147"/>
      <c r="AZ1339" s="147"/>
      <c r="BA1339" s="147"/>
      <c r="BB1339" s="147"/>
      <c r="BC1339" s="147"/>
      <c r="BD1339" s="147"/>
      <c r="BE1339" s="147"/>
      <c r="BF1339" s="147"/>
      <c r="BG1339" s="147"/>
    </row>
    <row r="1340" spans="1:59" outlineLevel="1" x14ac:dyDescent="0.2">
      <c r="A1340" s="170">
        <v>277</v>
      </c>
      <c r="B1340" s="171" t="s">
        <v>1653</v>
      </c>
      <c r="C1340" s="184" t="s">
        <v>1654</v>
      </c>
      <c r="D1340" s="172" t="s">
        <v>429</v>
      </c>
      <c r="E1340" s="173">
        <v>1</v>
      </c>
      <c r="F1340" s="174"/>
      <c r="G1340" s="175">
        <f>ROUND(E1340*F1340,2)</f>
        <v>0</v>
      </c>
      <c r="H1340" s="157">
        <v>0</v>
      </c>
      <c r="I1340" s="156">
        <f>ROUND(E1340*H1340,2)</f>
        <v>0</v>
      </c>
      <c r="J1340" s="157">
        <v>65000</v>
      </c>
      <c r="K1340" s="156">
        <f>ROUND(E1340*J1340,2)</f>
        <v>65000</v>
      </c>
      <c r="L1340" s="156">
        <v>15</v>
      </c>
      <c r="M1340" s="156">
        <f>G1340*(1+L1340/100)</f>
        <v>0</v>
      </c>
      <c r="N1340" s="156">
        <v>0</v>
      </c>
      <c r="O1340" s="156">
        <f>ROUND(E1340*N1340,2)</f>
        <v>0</v>
      </c>
      <c r="P1340" s="156">
        <v>0</v>
      </c>
      <c r="Q1340" s="156">
        <f>ROUND(E1340*P1340,2)</f>
        <v>0</v>
      </c>
      <c r="R1340" s="156"/>
      <c r="S1340" s="156" t="s">
        <v>485</v>
      </c>
      <c r="T1340" s="156" t="s">
        <v>382</v>
      </c>
      <c r="U1340" s="156">
        <v>0</v>
      </c>
      <c r="V1340" s="156">
        <f>ROUND(E1340*U1340,2)</f>
        <v>0</v>
      </c>
      <c r="W1340" s="156"/>
      <c r="X1340" s="156" t="s">
        <v>383</v>
      </c>
      <c r="Y1340" s="147"/>
      <c r="Z1340" s="147"/>
      <c r="AA1340" s="147"/>
      <c r="AB1340" s="147"/>
      <c r="AC1340" s="147"/>
      <c r="AD1340" s="147"/>
      <c r="AE1340" s="147"/>
      <c r="AF1340" s="147" t="s">
        <v>541</v>
      </c>
      <c r="AG1340" s="147"/>
      <c r="AH1340" s="147"/>
      <c r="AI1340" s="147"/>
      <c r="AJ1340" s="147"/>
      <c r="AK1340" s="147"/>
      <c r="AL1340" s="147"/>
      <c r="AM1340" s="147"/>
      <c r="AN1340" s="147"/>
      <c r="AO1340" s="147"/>
      <c r="AP1340" s="147"/>
      <c r="AQ1340" s="147"/>
      <c r="AR1340" s="147"/>
      <c r="AS1340" s="147"/>
      <c r="AT1340" s="147"/>
      <c r="AU1340" s="147"/>
      <c r="AV1340" s="147"/>
      <c r="AW1340" s="147"/>
      <c r="AX1340" s="147"/>
      <c r="AY1340" s="147"/>
      <c r="AZ1340" s="147"/>
      <c r="BA1340" s="147"/>
      <c r="BB1340" s="147"/>
      <c r="BC1340" s="147"/>
      <c r="BD1340" s="147"/>
      <c r="BE1340" s="147"/>
      <c r="BF1340" s="147"/>
      <c r="BG1340" s="147"/>
    </row>
    <row r="1341" spans="1:59" outlineLevel="1" x14ac:dyDescent="0.2">
      <c r="A1341" s="154"/>
      <c r="B1341" s="155"/>
      <c r="C1341" s="185" t="s">
        <v>1454</v>
      </c>
      <c r="D1341" s="158"/>
      <c r="E1341" s="159"/>
      <c r="F1341" s="156"/>
      <c r="G1341" s="156"/>
      <c r="H1341" s="156"/>
      <c r="I1341" s="156"/>
      <c r="J1341" s="156"/>
      <c r="K1341" s="156"/>
      <c r="L1341" s="156"/>
      <c r="M1341" s="156"/>
      <c r="N1341" s="156"/>
      <c r="O1341" s="156"/>
      <c r="P1341" s="156"/>
      <c r="Q1341" s="156"/>
      <c r="R1341" s="156"/>
      <c r="S1341" s="156"/>
      <c r="T1341" s="156"/>
      <c r="U1341" s="156"/>
      <c r="V1341" s="156"/>
      <c r="W1341" s="156"/>
      <c r="X1341" s="156"/>
      <c r="Y1341" s="147"/>
      <c r="Z1341" s="147"/>
      <c r="AA1341" s="147"/>
      <c r="AB1341" s="147"/>
      <c r="AC1341" s="147"/>
      <c r="AD1341" s="147"/>
      <c r="AE1341" s="147"/>
      <c r="AF1341" s="147" t="s">
        <v>386</v>
      </c>
      <c r="AG1341" s="147">
        <v>0</v>
      </c>
      <c r="AH1341" s="147"/>
      <c r="AI1341" s="147"/>
      <c r="AJ1341" s="147"/>
      <c r="AK1341" s="147"/>
      <c r="AL1341" s="147"/>
      <c r="AM1341" s="147"/>
      <c r="AN1341" s="147"/>
      <c r="AO1341" s="147"/>
      <c r="AP1341" s="147"/>
      <c r="AQ1341" s="147"/>
      <c r="AR1341" s="147"/>
      <c r="AS1341" s="147"/>
      <c r="AT1341" s="147"/>
      <c r="AU1341" s="147"/>
      <c r="AV1341" s="147"/>
      <c r="AW1341" s="147"/>
      <c r="AX1341" s="147"/>
      <c r="AY1341" s="147"/>
      <c r="AZ1341" s="147"/>
      <c r="BA1341" s="147"/>
      <c r="BB1341" s="147"/>
      <c r="BC1341" s="147"/>
      <c r="BD1341" s="147"/>
      <c r="BE1341" s="147"/>
      <c r="BF1341" s="147"/>
      <c r="BG1341" s="147"/>
    </row>
    <row r="1342" spans="1:59" outlineLevel="1" x14ac:dyDescent="0.2">
      <c r="A1342" s="154"/>
      <c r="B1342" s="155"/>
      <c r="C1342" s="185" t="s">
        <v>233</v>
      </c>
      <c r="D1342" s="158"/>
      <c r="E1342" s="159">
        <v>1</v>
      </c>
      <c r="F1342" s="156"/>
      <c r="G1342" s="156"/>
      <c r="H1342" s="156"/>
      <c r="I1342" s="156"/>
      <c r="J1342" s="156"/>
      <c r="K1342" s="156"/>
      <c r="L1342" s="156"/>
      <c r="M1342" s="156"/>
      <c r="N1342" s="156"/>
      <c r="O1342" s="156"/>
      <c r="P1342" s="156"/>
      <c r="Q1342" s="156"/>
      <c r="R1342" s="156"/>
      <c r="S1342" s="156"/>
      <c r="T1342" s="156"/>
      <c r="U1342" s="156"/>
      <c r="V1342" s="156"/>
      <c r="W1342" s="156"/>
      <c r="X1342" s="156"/>
      <c r="Y1342" s="147"/>
      <c r="Z1342" s="147"/>
      <c r="AA1342" s="147"/>
      <c r="AB1342" s="147"/>
      <c r="AC1342" s="147"/>
      <c r="AD1342" s="147"/>
      <c r="AE1342" s="147"/>
      <c r="AF1342" s="147" t="s">
        <v>386</v>
      </c>
      <c r="AG1342" s="147">
        <v>0</v>
      </c>
      <c r="AH1342" s="147"/>
      <c r="AI1342" s="147"/>
      <c r="AJ1342" s="147"/>
      <c r="AK1342" s="147"/>
      <c r="AL1342" s="147"/>
      <c r="AM1342" s="147"/>
      <c r="AN1342" s="147"/>
      <c r="AO1342" s="147"/>
      <c r="AP1342" s="147"/>
      <c r="AQ1342" s="147"/>
      <c r="AR1342" s="147"/>
      <c r="AS1342" s="147"/>
      <c r="AT1342" s="147"/>
      <c r="AU1342" s="147"/>
      <c r="AV1342" s="147"/>
      <c r="AW1342" s="147"/>
      <c r="AX1342" s="147"/>
      <c r="AY1342" s="147"/>
      <c r="AZ1342" s="147"/>
      <c r="BA1342" s="147"/>
      <c r="BB1342" s="147"/>
      <c r="BC1342" s="147"/>
      <c r="BD1342" s="147"/>
      <c r="BE1342" s="147"/>
      <c r="BF1342" s="147"/>
      <c r="BG1342" s="147"/>
    </row>
    <row r="1343" spans="1:59" outlineLevel="1" x14ac:dyDescent="0.2">
      <c r="A1343" s="170">
        <v>278</v>
      </c>
      <c r="B1343" s="171" t="s">
        <v>1655</v>
      </c>
      <c r="C1343" s="184" t="s">
        <v>1656</v>
      </c>
      <c r="D1343" s="172" t="s">
        <v>429</v>
      </c>
      <c r="E1343" s="173">
        <v>1</v>
      </c>
      <c r="F1343" s="174"/>
      <c r="G1343" s="175">
        <f>ROUND(E1343*F1343,2)</f>
        <v>0</v>
      </c>
      <c r="H1343" s="157">
        <v>0</v>
      </c>
      <c r="I1343" s="156">
        <f>ROUND(E1343*H1343,2)</f>
        <v>0</v>
      </c>
      <c r="J1343" s="157">
        <v>141360</v>
      </c>
      <c r="K1343" s="156">
        <f>ROUND(E1343*J1343,2)</f>
        <v>141360</v>
      </c>
      <c r="L1343" s="156">
        <v>15</v>
      </c>
      <c r="M1343" s="156">
        <f>G1343*(1+L1343/100)</f>
        <v>0</v>
      </c>
      <c r="N1343" s="156">
        <v>0</v>
      </c>
      <c r="O1343" s="156">
        <f>ROUND(E1343*N1343,2)</f>
        <v>0</v>
      </c>
      <c r="P1343" s="156">
        <v>0</v>
      </c>
      <c r="Q1343" s="156">
        <f>ROUND(E1343*P1343,2)</f>
        <v>0</v>
      </c>
      <c r="R1343" s="156"/>
      <c r="S1343" s="156" t="s">
        <v>485</v>
      </c>
      <c r="T1343" s="156" t="s">
        <v>382</v>
      </c>
      <c r="U1343" s="156">
        <v>0</v>
      </c>
      <c r="V1343" s="156">
        <f>ROUND(E1343*U1343,2)</f>
        <v>0</v>
      </c>
      <c r="W1343" s="156"/>
      <c r="X1343" s="156" t="s">
        <v>383</v>
      </c>
      <c r="Y1343" s="147"/>
      <c r="Z1343" s="147"/>
      <c r="AA1343" s="147"/>
      <c r="AB1343" s="147"/>
      <c r="AC1343" s="147"/>
      <c r="AD1343" s="147"/>
      <c r="AE1343" s="147"/>
      <c r="AF1343" s="147" t="s">
        <v>541</v>
      </c>
      <c r="AG1343" s="147"/>
      <c r="AH1343" s="147"/>
      <c r="AI1343" s="147"/>
      <c r="AJ1343" s="147"/>
      <c r="AK1343" s="147"/>
      <c r="AL1343" s="147"/>
      <c r="AM1343" s="147"/>
      <c r="AN1343" s="147"/>
      <c r="AO1343" s="147"/>
      <c r="AP1343" s="147"/>
      <c r="AQ1343" s="147"/>
      <c r="AR1343" s="147"/>
      <c r="AS1343" s="147"/>
      <c r="AT1343" s="147"/>
      <c r="AU1343" s="147"/>
      <c r="AV1343" s="147"/>
      <c r="AW1343" s="147"/>
      <c r="AX1343" s="147"/>
      <c r="AY1343" s="147"/>
      <c r="AZ1343" s="147"/>
      <c r="BA1343" s="147"/>
      <c r="BB1343" s="147"/>
      <c r="BC1343" s="147"/>
      <c r="BD1343" s="147"/>
      <c r="BE1343" s="147"/>
      <c r="BF1343" s="147"/>
      <c r="BG1343" s="147"/>
    </row>
    <row r="1344" spans="1:59" outlineLevel="1" x14ac:dyDescent="0.2">
      <c r="A1344" s="154"/>
      <c r="B1344" s="155"/>
      <c r="C1344" s="185" t="s">
        <v>1454</v>
      </c>
      <c r="D1344" s="158"/>
      <c r="E1344" s="159"/>
      <c r="F1344" s="156"/>
      <c r="G1344" s="156"/>
      <c r="H1344" s="156"/>
      <c r="I1344" s="156"/>
      <c r="J1344" s="156"/>
      <c r="K1344" s="156"/>
      <c r="L1344" s="156"/>
      <c r="M1344" s="156"/>
      <c r="N1344" s="156"/>
      <c r="O1344" s="156"/>
      <c r="P1344" s="156"/>
      <c r="Q1344" s="156"/>
      <c r="R1344" s="156"/>
      <c r="S1344" s="156"/>
      <c r="T1344" s="156"/>
      <c r="U1344" s="156"/>
      <c r="V1344" s="156"/>
      <c r="W1344" s="156"/>
      <c r="X1344" s="156"/>
      <c r="Y1344" s="147"/>
      <c r="Z1344" s="147"/>
      <c r="AA1344" s="147"/>
      <c r="AB1344" s="147"/>
      <c r="AC1344" s="147"/>
      <c r="AD1344" s="147"/>
      <c r="AE1344" s="147"/>
      <c r="AF1344" s="147" t="s">
        <v>386</v>
      </c>
      <c r="AG1344" s="147">
        <v>0</v>
      </c>
      <c r="AH1344" s="147"/>
      <c r="AI1344" s="147"/>
      <c r="AJ1344" s="147"/>
      <c r="AK1344" s="147"/>
      <c r="AL1344" s="147"/>
      <c r="AM1344" s="147"/>
      <c r="AN1344" s="147"/>
      <c r="AO1344" s="147"/>
      <c r="AP1344" s="147"/>
      <c r="AQ1344" s="147"/>
      <c r="AR1344" s="147"/>
      <c r="AS1344" s="147"/>
      <c r="AT1344" s="147"/>
      <c r="AU1344" s="147"/>
      <c r="AV1344" s="147"/>
      <c r="AW1344" s="147"/>
      <c r="AX1344" s="147"/>
      <c r="AY1344" s="147"/>
      <c r="AZ1344" s="147"/>
      <c r="BA1344" s="147"/>
      <c r="BB1344" s="147"/>
      <c r="BC1344" s="147"/>
      <c r="BD1344" s="147"/>
      <c r="BE1344" s="147"/>
      <c r="BF1344" s="147"/>
      <c r="BG1344" s="147"/>
    </row>
    <row r="1345" spans="1:59" outlineLevel="1" x14ac:dyDescent="0.2">
      <c r="A1345" s="154"/>
      <c r="B1345" s="155"/>
      <c r="C1345" s="185" t="s">
        <v>233</v>
      </c>
      <c r="D1345" s="158"/>
      <c r="E1345" s="159">
        <v>1</v>
      </c>
      <c r="F1345" s="156"/>
      <c r="G1345" s="156"/>
      <c r="H1345" s="156"/>
      <c r="I1345" s="156"/>
      <c r="J1345" s="156"/>
      <c r="K1345" s="156"/>
      <c r="L1345" s="156"/>
      <c r="M1345" s="156"/>
      <c r="N1345" s="156"/>
      <c r="O1345" s="156"/>
      <c r="P1345" s="156"/>
      <c r="Q1345" s="156"/>
      <c r="R1345" s="156"/>
      <c r="S1345" s="156"/>
      <c r="T1345" s="156"/>
      <c r="U1345" s="156"/>
      <c r="V1345" s="156"/>
      <c r="W1345" s="156"/>
      <c r="X1345" s="156"/>
      <c r="Y1345" s="147"/>
      <c r="Z1345" s="147"/>
      <c r="AA1345" s="147"/>
      <c r="AB1345" s="147"/>
      <c r="AC1345" s="147"/>
      <c r="AD1345" s="147"/>
      <c r="AE1345" s="147"/>
      <c r="AF1345" s="147" t="s">
        <v>386</v>
      </c>
      <c r="AG1345" s="147">
        <v>0</v>
      </c>
      <c r="AH1345" s="147"/>
      <c r="AI1345" s="147"/>
      <c r="AJ1345" s="147"/>
      <c r="AK1345" s="147"/>
      <c r="AL1345" s="147"/>
      <c r="AM1345" s="147"/>
      <c r="AN1345" s="147"/>
      <c r="AO1345" s="147"/>
      <c r="AP1345" s="147"/>
      <c r="AQ1345" s="147"/>
      <c r="AR1345" s="147"/>
      <c r="AS1345" s="147"/>
      <c r="AT1345" s="147"/>
      <c r="AU1345" s="147"/>
      <c r="AV1345" s="147"/>
      <c r="AW1345" s="147"/>
      <c r="AX1345" s="147"/>
      <c r="AY1345" s="147"/>
      <c r="AZ1345" s="147"/>
      <c r="BA1345" s="147"/>
      <c r="BB1345" s="147"/>
      <c r="BC1345" s="147"/>
      <c r="BD1345" s="147"/>
      <c r="BE1345" s="147"/>
      <c r="BF1345" s="147"/>
      <c r="BG1345" s="147"/>
    </row>
    <row r="1346" spans="1:59" outlineLevel="1" x14ac:dyDescent="0.2">
      <c r="A1346" s="170">
        <v>279</v>
      </c>
      <c r="B1346" s="171" t="s">
        <v>1657</v>
      </c>
      <c r="C1346" s="184" t="s">
        <v>1658</v>
      </c>
      <c r="D1346" s="172" t="s">
        <v>429</v>
      </c>
      <c r="E1346" s="173">
        <v>1</v>
      </c>
      <c r="F1346" s="174"/>
      <c r="G1346" s="175">
        <f>ROUND(E1346*F1346,2)</f>
        <v>0</v>
      </c>
      <c r="H1346" s="157">
        <v>0</v>
      </c>
      <c r="I1346" s="156">
        <f>ROUND(E1346*H1346,2)</f>
        <v>0</v>
      </c>
      <c r="J1346" s="157">
        <v>131850</v>
      </c>
      <c r="K1346" s="156">
        <f>ROUND(E1346*J1346,2)</f>
        <v>131850</v>
      </c>
      <c r="L1346" s="156">
        <v>15</v>
      </c>
      <c r="M1346" s="156">
        <f>G1346*(1+L1346/100)</f>
        <v>0</v>
      </c>
      <c r="N1346" s="156">
        <v>0</v>
      </c>
      <c r="O1346" s="156">
        <f>ROUND(E1346*N1346,2)</f>
        <v>0</v>
      </c>
      <c r="P1346" s="156">
        <v>0</v>
      </c>
      <c r="Q1346" s="156">
        <f>ROUND(E1346*P1346,2)</f>
        <v>0</v>
      </c>
      <c r="R1346" s="156"/>
      <c r="S1346" s="156" t="s">
        <v>485</v>
      </c>
      <c r="T1346" s="156" t="s">
        <v>382</v>
      </c>
      <c r="U1346" s="156">
        <v>0</v>
      </c>
      <c r="V1346" s="156">
        <f>ROUND(E1346*U1346,2)</f>
        <v>0</v>
      </c>
      <c r="W1346" s="156"/>
      <c r="X1346" s="156" t="s">
        <v>383</v>
      </c>
      <c r="Y1346" s="147"/>
      <c r="Z1346" s="147"/>
      <c r="AA1346" s="147"/>
      <c r="AB1346" s="147"/>
      <c r="AC1346" s="147"/>
      <c r="AD1346" s="147"/>
      <c r="AE1346" s="147"/>
      <c r="AF1346" s="147" t="s">
        <v>541</v>
      </c>
      <c r="AG1346" s="147"/>
      <c r="AH1346" s="147"/>
      <c r="AI1346" s="147"/>
      <c r="AJ1346" s="147"/>
      <c r="AK1346" s="147"/>
      <c r="AL1346" s="147"/>
      <c r="AM1346" s="147"/>
      <c r="AN1346" s="147"/>
      <c r="AO1346" s="147"/>
      <c r="AP1346" s="147"/>
      <c r="AQ1346" s="147"/>
      <c r="AR1346" s="147"/>
      <c r="AS1346" s="147"/>
      <c r="AT1346" s="147"/>
      <c r="AU1346" s="147"/>
      <c r="AV1346" s="147"/>
      <c r="AW1346" s="147"/>
      <c r="AX1346" s="147"/>
      <c r="AY1346" s="147"/>
      <c r="AZ1346" s="147"/>
      <c r="BA1346" s="147"/>
      <c r="BB1346" s="147"/>
      <c r="BC1346" s="147"/>
      <c r="BD1346" s="147"/>
      <c r="BE1346" s="147"/>
      <c r="BF1346" s="147"/>
      <c r="BG1346" s="147"/>
    </row>
    <row r="1347" spans="1:59" outlineLevel="1" x14ac:dyDescent="0.2">
      <c r="A1347" s="154"/>
      <c r="B1347" s="155"/>
      <c r="C1347" s="185" t="s">
        <v>1454</v>
      </c>
      <c r="D1347" s="158"/>
      <c r="E1347" s="159"/>
      <c r="F1347" s="156"/>
      <c r="G1347" s="156"/>
      <c r="H1347" s="156"/>
      <c r="I1347" s="156"/>
      <c r="J1347" s="156"/>
      <c r="K1347" s="156"/>
      <c r="L1347" s="156"/>
      <c r="M1347" s="156"/>
      <c r="N1347" s="156"/>
      <c r="O1347" s="156"/>
      <c r="P1347" s="156"/>
      <c r="Q1347" s="156"/>
      <c r="R1347" s="156"/>
      <c r="S1347" s="156"/>
      <c r="T1347" s="156"/>
      <c r="U1347" s="156"/>
      <c r="V1347" s="156"/>
      <c r="W1347" s="156"/>
      <c r="X1347" s="156"/>
      <c r="Y1347" s="147"/>
      <c r="Z1347" s="147"/>
      <c r="AA1347" s="147"/>
      <c r="AB1347" s="147"/>
      <c r="AC1347" s="147"/>
      <c r="AD1347" s="147"/>
      <c r="AE1347" s="147"/>
      <c r="AF1347" s="147" t="s">
        <v>386</v>
      </c>
      <c r="AG1347" s="147">
        <v>0</v>
      </c>
      <c r="AH1347" s="147"/>
      <c r="AI1347" s="147"/>
      <c r="AJ1347" s="147"/>
      <c r="AK1347" s="147"/>
      <c r="AL1347" s="147"/>
      <c r="AM1347" s="147"/>
      <c r="AN1347" s="147"/>
      <c r="AO1347" s="147"/>
      <c r="AP1347" s="147"/>
      <c r="AQ1347" s="147"/>
      <c r="AR1347" s="147"/>
      <c r="AS1347" s="147"/>
      <c r="AT1347" s="147"/>
      <c r="AU1347" s="147"/>
      <c r="AV1347" s="147"/>
      <c r="AW1347" s="147"/>
      <c r="AX1347" s="147"/>
      <c r="AY1347" s="147"/>
      <c r="AZ1347" s="147"/>
      <c r="BA1347" s="147"/>
      <c r="BB1347" s="147"/>
      <c r="BC1347" s="147"/>
      <c r="BD1347" s="147"/>
      <c r="BE1347" s="147"/>
      <c r="BF1347" s="147"/>
      <c r="BG1347" s="147"/>
    </row>
    <row r="1348" spans="1:59" outlineLevel="1" x14ac:dyDescent="0.2">
      <c r="A1348" s="154"/>
      <c r="B1348" s="155"/>
      <c r="C1348" s="185" t="s">
        <v>233</v>
      </c>
      <c r="D1348" s="158"/>
      <c r="E1348" s="159">
        <v>1</v>
      </c>
      <c r="F1348" s="156"/>
      <c r="G1348" s="156"/>
      <c r="H1348" s="156"/>
      <c r="I1348" s="156"/>
      <c r="J1348" s="156"/>
      <c r="K1348" s="156"/>
      <c r="L1348" s="156"/>
      <c r="M1348" s="156"/>
      <c r="N1348" s="156"/>
      <c r="O1348" s="156"/>
      <c r="P1348" s="156"/>
      <c r="Q1348" s="156"/>
      <c r="R1348" s="156"/>
      <c r="S1348" s="156"/>
      <c r="T1348" s="156"/>
      <c r="U1348" s="156"/>
      <c r="V1348" s="156"/>
      <c r="W1348" s="156"/>
      <c r="X1348" s="156"/>
      <c r="Y1348" s="147"/>
      <c r="Z1348" s="147"/>
      <c r="AA1348" s="147"/>
      <c r="AB1348" s="147"/>
      <c r="AC1348" s="147"/>
      <c r="AD1348" s="147"/>
      <c r="AE1348" s="147"/>
      <c r="AF1348" s="147" t="s">
        <v>386</v>
      </c>
      <c r="AG1348" s="147">
        <v>0</v>
      </c>
      <c r="AH1348" s="147"/>
      <c r="AI1348" s="147"/>
      <c r="AJ1348" s="147"/>
      <c r="AK1348" s="147"/>
      <c r="AL1348" s="147"/>
      <c r="AM1348" s="147"/>
      <c r="AN1348" s="147"/>
      <c r="AO1348" s="147"/>
      <c r="AP1348" s="147"/>
      <c r="AQ1348" s="147"/>
      <c r="AR1348" s="147"/>
      <c r="AS1348" s="147"/>
      <c r="AT1348" s="147"/>
      <c r="AU1348" s="147"/>
      <c r="AV1348" s="147"/>
      <c r="AW1348" s="147"/>
      <c r="AX1348" s="147"/>
      <c r="AY1348" s="147"/>
      <c r="AZ1348" s="147"/>
      <c r="BA1348" s="147"/>
      <c r="BB1348" s="147"/>
      <c r="BC1348" s="147"/>
      <c r="BD1348" s="147"/>
      <c r="BE1348" s="147"/>
      <c r="BF1348" s="147"/>
      <c r="BG1348" s="147"/>
    </row>
    <row r="1349" spans="1:59" outlineLevel="1" x14ac:dyDescent="0.2">
      <c r="A1349" s="170">
        <v>280</v>
      </c>
      <c r="B1349" s="171" t="s">
        <v>1659</v>
      </c>
      <c r="C1349" s="184" t="s">
        <v>1660</v>
      </c>
      <c r="D1349" s="172" t="s">
        <v>429</v>
      </c>
      <c r="E1349" s="173">
        <v>17</v>
      </c>
      <c r="F1349" s="174"/>
      <c r="G1349" s="175">
        <f>ROUND(E1349*F1349,2)</f>
        <v>0</v>
      </c>
      <c r="H1349" s="157">
        <v>0</v>
      </c>
      <c r="I1349" s="156">
        <f>ROUND(E1349*H1349,2)</f>
        <v>0</v>
      </c>
      <c r="J1349" s="157">
        <v>8848</v>
      </c>
      <c r="K1349" s="156">
        <f>ROUND(E1349*J1349,2)</f>
        <v>150416</v>
      </c>
      <c r="L1349" s="156">
        <v>15</v>
      </c>
      <c r="M1349" s="156">
        <f>G1349*(1+L1349/100)</f>
        <v>0</v>
      </c>
      <c r="N1349" s="156">
        <v>0</v>
      </c>
      <c r="O1349" s="156">
        <f>ROUND(E1349*N1349,2)</f>
        <v>0</v>
      </c>
      <c r="P1349" s="156">
        <v>0</v>
      </c>
      <c r="Q1349" s="156">
        <f>ROUND(E1349*P1349,2)</f>
        <v>0</v>
      </c>
      <c r="R1349" s="156"/>
      <c r="S1349" s="156" t="s">
        <v>485</v>
      </c>
      <c r="T1349" s="156" t="s">
        <v>382</v>
      </c>
      <c r="U1349" s="156">
        <v>0</v>
      </c>
      <c r="V1349" s="156">
        <f>ROUND(E1349*U1349,2)</f>
        <v>0</v>
      </c>
      <c r="W1349" s="156"/>
      <c r="X1349" s="156" t="s">
        <v>383</v>
      </c>
      <c r="Y1349" s="147"/>
      <c r="Z1349" s="147"/>
      <c r="AA1349" s="147"/>
      <c r="AB1349" s="147"/>
      <c r="AC1349" s="147"/>
      <c r="AD1349" s="147"/>
      <c r="AE1349" s="147"/>
      <c r="AF1349" s="147" t="s">
        <v>541</v>
      </c>
      <c r="AG1349" s="147"/>
      <c r="AH1349" s="147"/>
      <c r="AI1349" s="147"/>
      <c r="AJ1349" s="147"/>
      <c r="AK1349" s="147"/>
      <c r="AL1349" s="147"/>
      <c r="AM1349" s="147"/>
      <c r="AN1349" s="147"/>
      <c r="AO1349" s="147"/>
      <c r="AP1349" s="147"/>
      <c r="AQ1349" s="147"/>
      <c r="AR1349" s="147"/>
      <c r="AS1349" s="147"/>
      <c r="AT1349" s="147"/>
      <c r="AU1349" s="147"/>
      <c r="AV1349" s="147"/>
      <c r="AW1349" s="147"/>
      <c r="AX1349" s="147"/>
      <c r="AY1349" s="147"/>
      <c r="AZ1349" s="147"/>
      <c r="BA1349" s="147"/>
      <c r="BB1349" s="147"/>
      <c r="BC1349" s="147"/>
      <c r="BD1349" s="147"/>
      <c r="BE1349" s="147"/>
      <c r="BF1349" s="147"/>
      <c r="BG1349" s="147"/>
    </row>
    <row r="1350" spans="1:59" outlineLevel="1" x14ac:dyDescent="0.2">
      <c r="A1350" s="154"/>
      <c r="B1350" s="155"/>
      <c r="C1350" s="185" t="s">
        <v>1661</v>
      </c>
      <c r="D1350" s="158"/>
      <c r="E1350" s="159"/>
      <c r="F1350" s="156"/>
      <c r="G1350" s="156"/>
      <c r="H1350" s="156"/>
      <c r="I1350" s="156"/>
      <c r="J1350" s="156"/>
      <c r="K1350" s="156"/>
      <c r="L1350" s="156"/>
      <c r="M1350" s="156"/>
      <c r="N1350" s="156"/>
      <c r="O1350" s="156"/>
      <c r="P1350" s="156"/>
      <c r="Q1350" s="156"/>
      <c r="R1350" s="156"/>
      <c r="S1350" s="156"/>
      <c r="T1350" s="156"/>
      <c r="U1350" s="156"/>
      <c r="V1350" s="156"/>
      <c r="W1350" s="156"/>
      <c r="X1350" s="156"/>
      <c r="Y1350" s="147"/>
      <c r="Z1350" s="147"/>
      <c r="AA1350" s="147"/>
      <c r="AB1350" s="147"/>
      <c r="AC1350" s="147"/>
      <c r="AD1350" s="147"/>
      <c r="AE1350" s="147"/>
      <c r="AF1350" s="147" t="s">
        <v>386</v>
      </c>
      <c r="AG1350" s="147">
        <v>0</v>
      </c>
      <c r="AH1350" s="147"/>
      <c r="AI1350" s="147"/>
      <c r="AJ1350" s="147"/>
      <c r="AK1350" s="147"/>
      <c r="AL1350" s="147"/>
      <c r="AM1350" s="147"/>
      <c r="AN1350" s="147"/>
      <c r="AO1350" s="147"/>
      <c r="AP1350" s="147"/>
      <c r="AQ1350" s="147"/>
      <c r="AR1350" s="147"/>
      <c r="AS1350" s="147"/>
      <c r="AT1350" s="147"/>
      <c r="AU1350" s="147"/>
      <c r="AV1350" s="147"/>
      <c r="AW1350" s="147"/>
      <c r="AX1350" s="147"/>
      <c r="AY1350" s="147"/>
      <c r="AZ1350" s="147"/>
      <c r="BA1350" s="147"/>
      <c r="BB1350" s="147"/>
      <c r="BC1350" s="147"/>
      <c r="BD1350" s="147"/>
      <c r="BE1350" s="147"/>
      <c r="BF1350" s="147"/>
      <c r="BG1350" s="147"/>
    </row>
    <row r="1351" spans="1:59" outlineLevel="1" x14ac:dyDescent="0.2">
      <c r="A1351" s="154"/>
      <c r="B1351" s="155"/>
      <c r="C1351" s="185" t="s">
        <v>1662</v>
      </c>
      <c r="D1351" s="158"/>
      <c r="E1351" s="159">
        <v>17</v>
      </c>
      <c r="F1351" s="156"/>
      <c r="G1351" s="156"/>
      <c r="H1351" s="156"/>
      <c r="I1351" s="156"/>
      <c r="J1351" s="156"/>
      <c r="K1351" s="156"/>
      <c r="L1351" s="156"/>
      <c r="M1351" s="156"/>
      <c r="N1351" s="156"/>
      <c r="O1351" s="156"/>
      <c r="P1351" s="156"/>
      <c r="Q1351" s="156"/>
      <c r="R1351" s="156"/>
      <c r="S1351" s="156"/>
      <c r="T1351" s="156"/>
      <c r="U1351" s="156"/>
      <c r="V1351" s="156"/>
      <c r="W1351" s="156"/>
      <c r="X1351" s="156"/>
      <c r="Y1351" s="147"/>
      <c r="Z1351" s="147"/>
      <c r="AA1351" s="147"/>
      <c r="AB1351" s="147"/>
      <c r="AC1351" s="147"/>
      <c r="AD1351" s="147"/>
      <c r="AE1351" s="147"/>
      <c r="AF1351" s="147" t="s">
        <v>386</v>
      </c>
      <c r="AG1351" s="147">
        <v>0</v>
      </c>
      <c r="AH1351" s="147"/>
      <c r="AI1351" s="147"/>
      <c r="AJ1351" s="147"/>
      <c r="AK1351" s="147"/>
      <c r="AL1351" s="147"/>
      <c r="AM1351" s="147"/>
      <c r="AN1351" s="147"/>
      <c r="AO1351" s="147"/>
      <c r="AP1351" s="147"/>
      <c r="AQ1351" s="147"/>
      <c r="AR1351" s="147"/>
      <c r="AS1351" s="147"/>
      <c r="AT1351" s="147"/>
      <c r="AU1351" s="147"/>
      <c r="AV1351" s="147"/>
      <c r="AW1351" s="147"/>
      <c r="AX1351" s="147"/>
      <c r="AY1351" s="147"/>
      <c r="AZ1351" s="147"/>
      <c r="BA1351" s="147"/>
      <c r="BB1351" s="147"/>
      <c r="BC1351" s="147"/>
      <c r="BD1351" s="147"/>
      <c r="BE1351" s="147"/>
      <c r="BF1351" s="147"/>
      <c r="BG1351" s="147"/>
    </row>
    <row r="1352" spans="1:59" outlineLevel="1" x14ac:dyDescent="0.2">
      <c r="A1352" s="170">
        <v>281</v>
      </c>
      <c r="B1352" s="171" t="s">
        <v>1663</v>
      </c>
      <c r="C1352" s="184" t="s">
        <v>1664</v>
      </c>
      <c r="D1352" s="172" t="s">
        <v>429</v>
      </c>
      <c r="E1352" s="173">
        <v>2</v>
      </c>
      <c r="F1352" s="174"/>
      <c r="G1352" s="175">
        <f>ROUND(E1352*F1352,2)</f>
        <v>0</v>
      </c>
      <c r="H1352" s="157">
        <v>0</v>
      </c>
      <c r="I1352" s="156">
        <f>ROUND(E1352*H1352,2)</f>
        <v>0</v>
      </c>
      <c r="J1352" s="157">
        <v>5688</v>
      </c>
      <c r="K1352" s="156">
        <f>ROUND(E1352*J1352,2)</f>
        <v>11376</v>
      </c>
      <c r="L1352" s="156">
        <v>15</v>
      </c>
      <c r="M1352" s="156">
        <f>G1352*(1+L1352/100)</f>
        <v>0</v>
      </c>
      <c r="N1352" s="156">
        <v>0</v>
      </c>
      <c r="O1352" s="156">
        <f>ROUND(E1352*N1352,2)</f>
        <v>0</v>
      </c>
      <c r="P1352" s="156">
        <v>0</v>
      </c>
      <c r="Q1352" s="156">
        <f>ROUND(E1352*P1352,2)</f>
        <v>0</v>
      </c>
      <c r="R1352" s="156"/>
      <c r="S1352" s="156" t="s">
        <v>485</v>
      </c>
      <c r="T1352" s="156" t="s">
        <v>382</v>
      </c>
      <c r="U1352" s="156">
        <v>0</v>
      </c>
      <c r="V1352" s="156">
        <f>ROUND(E1352*U1352,2)</f>
        <v>0</v>
      </c>
      <c r="W1352" s="156"/>
      <c r="X1352" s="156" t="s">
        <v>383</v>
      </c>
      <c r="Y1352" s="147"/>
      <c r="Z1352" s="147"/>
      <c r="AA1352" s="147"/>
      <c r="AB1352" s="147"/>
      <c r="AC1352" s="147"/>
      <c r="AD1352" s="147"/>
      <c r="AE1352" s="147"/>
      <c r="AF1352" s="147" t="s">
        <v>541</v>
      </c>
      <c r="AG1352" s="147"/>
      <c r="AH1352" s="147"/>
      <c r="AI1352" s="147"/>
      <c r="AJ1352" s="147"/>
      <c r="AK1352" s="147"/>
      <c r="AL1352" s="147"/>
      <c r="AM1352" s="147"/>
      <c r="AN1352" s="147"/>
      <c r="AO1352" s="147"/>
      <c r="AP1352" s="147"/>
      <c r="AQ1352" s="147"/>
      <c r="AR1352" s="147"/>
      <c r="AS1352" s="147"/>
      <c r="AT1352" s="147"/>
      <c r="AU1352" s="147"/>
      <c r="AV1352" s="147"/>
      <c r="AW1352" s="147"/>
      <c r="AX1352" s="147"/>
      <c r="AY1352" s="147"/>
      <c r="AZ1352" s="147"/>
      <c r="BA1352" s="147"/>
      <c r="BB1352" s="147"/>
      <c r="BC1352" s="147"/>
      <c r="BD1352" s="147"/>
      <c r="BE1352" s="147"/>
      <c r="BF1352" s="147"/>
      <c r="BG1352" s="147"/>
    </row>
    <row r="1353" spans="1:59" outlineLevel="1" x14ac:dyDescent="0.2">
      <c r="A1353" s="154"/>
      <c r="B1353" s="155"/>
      <c r="C1353" s="185" t="s">
        <v>1480</v>
      </c>
      <c r="D1353" s="158"/>
      <c r="E1353" s="159"/>
      <c r="F1353" s="156"/>
      <c r="G1353" s="156"/>
      <c r="H1353" s="156"/>
      <c r="I1353" s="156"/>
      <c r="J1353" s="156"/>
      <c r="K1353" s="156"/>
      <c r="L1353" s="156"/>
      <c r="M1353" s="156"/>
      <c r="N1353" s="156"/>
      <c r="O1353" s="156"/>
      <c r="P1353" s="156"/>
      <c r="Q1353" s="156"/>
      <c r="R1353" s="156"/>
      <c r="S1353" s="156"/>
      <c r="T1353" s="156"/>
      <c r="U1353" s="156"/>
      <c r="V1353" s="156"/>
      <c r="W1353" s="156"/>
      <c r="X1353" s="156"/>
      <c r="Y1353" s="147"/>
      <c r="Z1353" s="147"/>
      <c r="AA1353" s="147"/>
      <c r="AB1353" s="147"/>
      <c r="AC1353" s="147"/>
      <c r="AD1353" s="147"/>
      <c r="AE1353" s="147"/>
      <c r="AF1353" s="147" t="s">
        <v>386</v>
      </c>
      <c r="AG1353" s="147">
        <v>0</v>
      </c>
      <c r="AH1353" s="147"/>
      <c r="AI1353" s="147"/>
      <c r="AJ1353" s="147"/>
      <c r="AK1353" s="147"/>
      <c r="AL1353" s="147"/>
      <c r="AM1353" s="147"/>
      <c r="AN1353" s="147"/>
      <c r="AO1353" s="147"/>
      <c r="AP1353" s="147"/>
      <c r="AQ1353" s="147"/>
      <c r="AR1353" s="147"/>
      <c r="AS1353" s="147"/>
      <c r="AT1353" s="147"/>
      <c r="AU1353" s="147"/>
      <c r="AV1353" s="147"/>
      <c r="AW1353" s="147"/>
      <c r="AX1353" s="147"/>
      <c r="AY1353" s="147"/>
      <c r="AZ1353" s="147"/>
      <c r="BA1353" s="147"/>
      <c r="BB1353" s="147"/>
      <c r="BC1353" s="147"/>
      <c r="BD1353" s="147"/>
      <c r="BE1353" s="147"/>
      <c r="BF1353" s="147"/>
      <c r="BG1353" s="147"/>
    </row>
    <row r="1354" spans="1:59" outlineLevel="1" x14ac:dyDescent="0.2">
      <c r="A1354" s="154"/>
      <c r="B1354" s="155"/>
      <c r="C1354" s="185" t="s">
        <v>251</v>
      </c>
      <c r="D1354" s="158"/>
      <c r="E1354" s="159">
        <v>2</v>
      </c>
      <c r="F1354" s="156"/>
      <c r="G1354" s="156"/>
      <c r="H1354" s="156"/>
      <c r="I1354" s="156"/>
      <c r="J1354" s="156"/>
      <c r="K1354" s="156"/>
      <c r="L1354" s="156"/>
      <c r="M1354" s="156"/>
      <c r="N1354" s="156"/>
      <c r="O1354" s="156"/>
      <c r="P1354" s="156"/>
      <c r="Q1354" s="156"/>
      <c r="R1354" s="156"/>
      <c r="S1354" s="156"/>
      <c r="T1354" s="156"/>
      <c r="U1354" s="156"/>
      <c r="V1354" s="156"/>
      <c r="W1354" s="156"/>
      <c r="X1354" s="156"/>
      <c r="Y1354" s="147"/>
      <c r="Z1354" s="147"/>
      <c r="AA1354" s="147"/>
      <c r="AB1354" s="147"/>
      <c r="AC1354" s="147"/>
      <c r="AD1354" s="147"/>
      <c r="AE1354" s="147"/>
      <c r="AF1354" s="147" t="s">
        <v>386</v>
      </c>
      <c r="AG1354" s="147">
        <v>0</v>
      </c>
      <c r="AH1354" s="147"/>
      <c r="AI1354" s="147"/>
      <c r="AJ1354" s="147"/>
      <c r="AK1354" s="147"/>
      <c r="AL1354" s="147"/>
      <c r="AM1354" s="147"/>
      <c r="AN1354" s="147"/>
      <c r="AO1354" s="147"/>
      <c r="AP1354" s="147"/>
      <c r="AQ1354" s="147"/>
      <c r="AR1354" s="147"/>
      <c r="AS1354" s="147"/>
      <c r="AT1354" s="147"/>
      <c r="AU1354" s="147"/>
      <c r="AV1354" s="147"/>
      <c r="AW1354" s="147"/>
      <c r="AX1354" s="147"/>
      <c r="AY1354" s="147"/>
      <c r="AZ1354" s="147"/>
      <c r="BA1354" s="147"/>
      <c r="BB1354" s="147"/>
      <c r="BC1354" s="147"/>
      <c r="BD1354" s="147"/>
      <c r="BE1354" s="147"/>
      <c r="BF1354" s="147"/>
      <c r="BG1354" s="147"/>
    </row>
    <row r="1355" spans="1:59" outlineLevel="1" x14ac:dyDescent="0.2">
      <c r="A1355" s="170">
        <v>282</v>
      </c>
      <c r="B1355" s="171" t="s">
        <v>1665</v>
      </c>
      <c r="C1355" s="184" t="s">
        <v>1666</v>
      </c>
      <c r="D1355" s="172" t="s">
        <v>429</v>
      </c>
      <c r="E1355" s="173">
        <v>3</v>
      </c>
      <c r="F1355" s="174"/>
      <c r="G1355" s="175">
        <f>ROUND(E1355*F1355,2)</f>
        <v>0</v>
      </c>
      <c r="H1355" s="157">
        <v>0</v>
      </c>
      <c r="I1355" s="156">
        <f>ROUND(E1355*H1355,2)</f>
        <v>0</v>
      </c>
      <c r="J1355" s="157">
        <v>13904</v>
      </c>
      <c r="K1355" s="156">
        <f>ROUND(E1355*J1355,2)</f>
        <v>41712</v>
      </c>
      <c r="L1355" s="156">
        <v>15</v>
      </c>
      <c r="M1355" s="156">
        <f>G1355*(1+L1355/100)</f>
        <v>0</v>
      </c>
      <c r="N1355" s="156">
        <v>0</v>
      </c>
      <c r="O1355" s="156">
        <f>ROUND(E1355*N1355,2)</f>
        <v>0</v>
      </c>
      <c r="P1355" s="156">
        <v>0</v>
      </c>
      <c r="Q1355" s="156">
        <f>ROUND(E1355*P1355,2)</f>
        <v>0</v>
      </c>
      <c r="R1355" s="156"/>
      <c r="S1355" s="156" t="s">
        <v>485</v>
      </c>
      <c r="T1355" s="156" t="s">
        <v>382</v>
      </c>
      <c r="U1355" s="156">
        <v>0</v>
      </c>
      <c r="V1355" s="156">
        <f>ROUND(E1355*U1355,2)</f>
        <v>0</v>
      </c>
      <c r="W1355" s="156"/>
      <c r="X1355" s="156" t="s">
        <v>383</v>
      </c>
      <c r="Y1355" s="147"/>
      <c r="Z1355" s="147"/>
      <c r="AA1355" s="147"/>
      <c r="AB1355" s="147"/>
      <c r="AC1355" s="147"/>
      <c r="AD1355" s="147"/>
      <c r="AE1355" s="147"/>
      <c r="AF1355" s="147" t="s">
        <v>541</v>
      </c>
      <c r="AG1355" s="147"/>
      <c r="AH1355" s="147"/>
      <c r="AI1355" s="147"/>
      <c r="AJ1355" s="147"/>
      <c r="AK1355" s="147"/>
      <c r="AL1355" s="147"/>
      <c r="AM1355" s="147"/>
      <c r="AN1355" s="147"/>
      <c r="AO1355" s="147"/>
      <c r="AP1355" s="147"/>
      <c r="AQ1355" s="147"/>
      <c r="AR1355" s="147"/>
      <c r="AS1355" s="147"/>
      <c r="AT1355" s="147"/>
      <c r="AU1355" s="147"/>
      <c r="AV1355" s="147"/>
      <c r="AW1355" s="147"/>
      <c r="AX1355" s="147"/>
      <c r="AY1355" s="147"/>
      <c r="AZ1355" s="147"/>
      <c r="BA1355" s="147"/>
      <c r="BB1355" s="147"/>
      <c r="BC1355" s="147"/>
      <c r="BD1355" s="147"/>
      <c r="BE1355" s="147"/>
      <c r="BF1355" s="147"/>
      <c r="BG1355" s="147"/>
    </row>
    <row r="1356" spans="1:59" outlineLevel="1" x14ac:dyDescent="0.2">
      <c r="A1356" s="154"/>
      <c r="B1356" s="155"/>
      <c r="C1356" s="185" t="s">
        <v>1451</v>
      </c>
      <c r="D1356" s="158"/>
      <c r="E1356" s="159"/>
      <c r="F1356" s="156"/>
      <c r="G1356" s="156"/>
      <c r="H1356" s="156"/>
      <c r="I1356" s="156"/>
      <c r="J1356" s="156"/>
      <c r="K1356" s="156"/>
      <c r="L1356" s="156"/>
      <c r="M1356" s="156"/>
      <c r="N1356" s="156"/>
      <c r="O1356" s="156"/>
      <c r="P1356" s="156"/>
      <c r="Q1356" s="156"/>
      <c r="R1356" s="156"/>
      <c r="S1356" s="156"/>
      <c r="T1356" s="156"/>
      <c r="U1356" s="156"/>
      <c r="V1356" s="156"/>
      <c r="W1356" s="156"/>
      <c r="X1356" s="156"/>
      <c r="Y1356" s="147"/>
      <c r="Z1356" s="147"/>
      <c r="AA1356" s="147"/>
      <c r="AB1356" s="147"/>
      <c r="AC1356" s="147"/>
      <c r="AD1356" s="147"/>
      <c r="AE1356" s="147"/>
      <c r="AF1356" s="147" t="s">
        <v>386</v>
      </c>
      <c r="AG1356" s="147">
        <v>0</v>
      </c>
      <c r="AH1356" s="147"/>
      <c r="AI1356" s="147"/>
      <c r="AJ1356" s="147"/>
      <c r="AK1356" s="147"/>
      <c r="AL1356" s="147"/>
      <c r="AM1356" s="147"/>
      <c r="AN1356" s="147"/>
      <c r="AO1356" s="147"/>
      <c r="AP1356" s="147"/>
      <c r="AQ1356" s="147"/>
      <c r="AR1356" s="147"/>
      <c r="AS1356" s="147"/>
      <c r="AT1356" s="147"/>
      <c r="AU1356" s="147"/>
      <c r="AV1356" s="147"/>
      <c r="AW1356" s="147"/>
      <c r="AX1356" s="147"/>
      <c r="AY1356" s="147"/>
      <c r="AZ1356" s="147"/>
      <c r="BA1356" s="147"/>
      <c r="BB1356" s="147"/>
      <c r="BC1356" s="147"/>
      <c r="BD1356" s="147"/>
      <c r="BE1356" s="147"/>
      <c r="BF1356" s="147"/>
      <c r="BG1356" s="147"/>
    </row>
    <row r="1357" spans="1:59" outlineLevel="1" x14ac:dyDescent="0.2">
      <c r="A1357" s="154"/>
      <c r="B1357" s="155"/>
      <c r="C1357" s="185" t="s">
        <v>253</v>
      </c>
      <c r="D1357" s="158"/>
      <c r="E1357" s="159">
        <v>3</v>
      </c>
      <c r="F1357" s="156"/>
      <c r="G1357" s="156"/>
      <c r="H1357" s="156"/>
      <c r="I1357" s="156"/>
      <c r="J1357" s="156"/>
      <c r="K1357" s="156"/>
      <c r="L1357" s="156"/>
      <c r="M1357" s="156"/>
      <c r="N1357" s="156"/>
      <c r="O1357" s="156"/>
      <c r="P1357" s="156"/>
      <c r="Q1357" s="156"/>
      <c r="R1357" s="156"/>
      <c r="S1357" s="156"/>
      <c r="T1357" s="156"/>
      <c r="U1357" s="156"/>
      <c r="V1357" s="156"/>
      <c r="W1357" s="156"/>
      <c r="X1357" s="156"/>
      <c r="Y1357" s="147"/>
      <c r="Z1357" s="147"/>
      <c r="AA1357" s="147"/>
      <c r="AB1357" s="147"/>
      <c r="AC1357" s="147"/>
      <c r="AD1357" s="147"/>
      <c r="AE1357" s="147"/>
      <c r="AF1357" s="147" t="s">
        <v>386</v>
      </c>
      <c r="AG1357" s="147">
        <v>0</v>
      </c>
      <c r="AH1357" s="147"/>
      <c r="AI1357" s="147"/>
      <c r="AJ1357" s="147"/>
      <c r="AK1357" s="147"/>
      <c r="AL1357" s="147"/>
      <c r="AM1357" s="147"/>
      <c r="AN1357" s="147"/>
      <c r="AO1357" s="147"/>
      <c r="AP1357" s="147"/>
      <c r="AQ1357" s="147"/>
      <c r="AR1357" s="147"/>
      <c r="AS1357" s="147"/>
      <c r="AT1357" s="147"/>
      <c r="AU1357" s="147"/>
      <c r="AV1357" s="147"/>
      <c r="AW1357" s="147"/>
      <c r="AX1357" s="147"/>
      <c r="AY1357" s="147"/>
      <c r="AZ1357" s="147"/>
      <c r="BA1357" s="147"/>
      <c r="BB1357" s="147"/>
      <c r="BC1357" s="147"/>
      <c r="BD1357" s="147"/>
      <c r="BE1357" s="147"/>
      <c r="BF1357" s="147"/>
      <c r="BG1357" s="147"/>
    </row>
    <row r="1358" spans="1:59" outlineLevel="1" x14ac:dyDescent="0.2">
      <c r="A1358" s="170">
        <v>283</v>
      </c>
      <c r="B1358" s="171" t="s">
        <v>1667</v>
      </c>
      <c r="C1358" s="184" t="s">
        <v>1668</v>
      </c>
      <c r="D1358" s="172" t="s">
        <v>429</v>
      </c>
      <c r="E1358" s="173">
        <v>1</v>
      </c>
      <c r="F1358" s="174"/>
      <c r="G1358" s="175">
        <f>ROUND(E1358*F1358,2)</f>
        <v>0</v>
      </c>
      <c r="H1358" s="157">
        <v>0</v>
      </c>
      <c r="I1358" s="156">
        <f>ROUND(E1358*H1358,2)</f>
        <v>0</v>
      </c>
      <c r="J1358" s="157">
        <v>21824</v>
      </c>
      <c r="K1358" s="156">
        <f>ROUND(E1358*J1358,2)</f>
        <v>21824</v>
      </c>
      <c r="L1358" s="156">
        <v>15</v>
      </c>
      <c r="M1358" s="156">
        <f>G1358*(1+L1358/100)</f>
        <v>0</v>
      </c>
      <c r="N1358" s="156">
        <v>0</v>
      </c>
      <c r="O1358" s="156">
        <f>ROUND(E1358*N1358,2)</f>
        <v>0</v>
      </c>
      <c r="P1358" s="156">
        <v>0</v>
      </c>
      <c r="Q1358" s="156">
        <f>ROUND(E1358*P1358,2)</f>
        <v>0</v>
      </c>
      <c r="R1358" s="156"/>
      <c r="S1358" s="156" t="s">
        <v>485</v>
      </c>
      <c r="T1358" s="156" t="s">
        <v>382</v>
      </c>
      <c r="U1358" s="156">
        <v>0</v>
      </c>
      <c r="V1358" s="156">
        <f>ROUND(E1358*U1358,2)</f>
        <v>0</v>
      </c>
      <c r="W1358" s="156"/>
      <c r="X1358" s="156" t="s">
        <v>383</v>
      </c>
      <c r="Y1358" s="147"/>
      <c r="Z1358" s="147"/>
      <c r="AA1358" s="147"/>
      <c r="AB1358" s="147"/>
      <c r="AC1358" s="147"/>
      <c r="AD1358" s="147"/>
      <c r="AE1358" s="147"/>
      <c r="AF1358" s="147" t="s">
        <v>541</v>
      </c>
      <c r="AG1358" s="147"/>
      <c r="AH1358" s="147"/>
      <c r="AI1358" s="147"/>
      <c r="AJ1358" s="147"/>
      <c r="AK1358" s="147"/>
      <c r="AL1358" s="147"/>
      <c r="AM1358" s="147"/>
      <c r="AN1358" s="147"/>
      <c r="AO1358" s="147"/>
      <c r="AP1358" s="147"/>
      <c r="AQ1358" s="147"/>
      <c r="AR1358" s="147"/>
      <c r="AS1358" s="147"/>
      <c r="AT1358" s="147"/>
      <c r="AU1358" s="147"/>
      <c r="AV1358" s="147"/>
      <c r="AW1358" s="147"/>
      <c r="AX1358" s="147"/>
      <c r="AY1358" s="147"/>
      <c r="AZ1358" s="147"/>
      <c r="BA1358" s="147"/>
      <c r="BB1358" s="147"/>
      <c r="BC1358" s="147"/>
      <c r="BD1358" s="147"/>
      <c r="BE1358" s="147"/>
      <c r="BF1358" s="147"/>
      <c r="BG1358" s="147"/>
    </row>
    <row r="1359" spans="1:59" outlineLevel="1" x14ac:dyDescent="0.2">
      <c r="A1359" s="154"/>
      <c r="B1359" s="155"/>
      <c r="C1359" s="185" t="s">
        <v>1454</v>
      </c>
      <c r="D1359" s="158"/>
      <c r="E1359" s="159"/>
      <c r="F1359" s="156"/>
      <c r="G1359" s="156"/>
      <c r="H1359" s="156"/>
      <c r="I1359" s="156"/>
      <c r="J1359" s="156"/>
      <c r="K1359" s="156"/>
      <c r="L1359" s="156"/>
      <c r="M1359" s="156"/>
      <c r="N1359" s="156"/>
      <c r="O1359" s="156"/>
      <c r="P1359" s="156"/>
      <c r="Q1359" s="156"/>
      <c r="R1359" s="156"/>
      <c r="S1359" s="156"/>
      <c r="T1359" s="156"/>
      <c r="U1359" s="156"/>
      <c r="V1359" s="156"/>
      <c r="W1359" s="156"/>
      <c r="X1359" s="156"/>
      <c r="Y1359" s="147"/>
      <c r="Z1359" s="147"/>
      <c r="AA1359" s="147"/>
      <c r="AB1359" s="147"/>
      <c r="AC1359" s="147"/>
      <c r="AD1359" s="147"/>
      <c r="AE1359" s="147"/>
      <c r="AF1359" s="147" t="s">
        <v>386</v>
      </c>
      <c r="AG1359" s="147">
        <v>0</v>
      </c>
      <c r="AH1359" s="147"/>
      <c r="AI1359" s="147"/>
      <c r="AJ1359" s="147"/>
      <c r="AK1359" s="147"/>
      <c r="AL1359" s="147"/>
      <c r="AM1359" s="147"/>
      <c r="AN1359" s="147"/>
      <c r="AO1359" s="147"/>
      <c r="AP1359" s="147"/>
      <c r="AQ1359" s="147"/>
      <c r="AR1359" s="147"/>
      <c r="AS1359" s="147"/>
      <c r="AT1359" s="147"/>
      <c r="AU1359" s="147"/>
      <c r="AV1359" s="147"/>
      <c r="AW1359" s="147"/>
      <c r="AX1359" s="147"/>
      <c r="AY1359" s="147"/>
      <c r="AZ1359" s="147"/>
      <c r="BA1359" s="147"/>
      <c r="BB1359" s="147"/>
      <c r="BC1359" s="147"/>
      <c r="BD1359" s="147"/>
      <c r="BE1359" s="147"/>
      <c r="BF1359" s="147"/>
      <c r="BG1359" s="147"/>
    </row>
    <row r="1360" spans="1:59" outlineLevel="1" x14ac:dyDescent="0.2">
      <c r="A1360" s="154"/>
      <c r="B1360" s="155"/>
      <c r="C1360" s="185" t="s">
        <v>233</v>
      </c>
      <c r="D1360" s="158"/>
      <c r="E1360" s="159">
        <v>1</v>
      </c>
      <c r="F1360" s="156"/>
      <c r="G1360" s="156"/>
      <c r="H1360" s="156"/>
      <c r="I1360" s="156"/>
      <c r="J1360" s="156"/>
      <c r="K1360" s="156"/>
      <c r="L1360" s="156"/>
      <c r="M1360" s="156"/>
      <c r="N1360" s="156"/>
      <c r="O1360" s="156"/>
      <c r="P1360" s="156"/>
      <c r="Q1360" s="156"/>
      <c r="R1360" s="156"/>
      <c r="S1360" s="156"/>
      <c r="T1360" s="156"/>
      <c r="U1360" s="156"/>
      <c r="V1360" s="156"/>
      <c r="W1360" s="156"/>
      <c r="X1360" s="156"/>
      <c r="Y1360" s="147"/>
      <c r="Z1360" s="147"/>
      <c r="AA1360" s="147"/>
      <c r="AB1360" s="147"/>
      <c r="AC1360" s="147"/>
      <c r="AD1360" s="147"/>
      <c r="AE1360" s="147"/>
      <c r="AF1360" s="147" t="s">
        <v>386</v>
      </c>
      <c r="AG1360" s="147">
        <v>0</v>
      </c>
      <c r="AH1360" s="147"/>
      <c r="AI1360" s="147"/>
      <c r="AJ1360" s="147"/>
      <c r="AK1360" s="147"/>
      <c r="AL1360" s="147"/>
      <c r="AM1360" s="147"/>
      <c r="AN1360" s="147"/>
      <c r="AO1360" s="147"/>
      <c r="AP1360" s="147"/>
      <c r="AQ1360" s="147"/>
      <c r="AR1360" s="147"/>
      <c r="AS1360" s="147"/>
      <c r="AT1360" s="147"/>
      <c r="AU1360" s="147"/>
      <c r="AV1360" s="147"/>
      <c r="AW1360" s="147"/>
      <c r="AX1360" s="147"/>
      <c r="AY1360" s="147"/>
      <c r="AZ1360" s="147"/>
      <c r="BA1360" s="147"/>
      <c r="BB1360" s="147"/>
      <c r="BC1360" s="147"/>
      <c r="BD1360" s="147"/>
      <c r="BE1360" s="147"/>
      <c r="BF1360" s="147"/>
      <c r="BG1360" s="147"/>
    </row>
    <row r="1361" spans="1:59" outlineLevel="1" x14ac:dyDescent="0.2">
      <c r="A1361" s="170">
        <v>284</v>
      </c>
      <c r="B1361" s="171" t="s">
        <v>1669</v>
      </c>
      <c r="C1361" s="184" t="s">
        <v>1670</v>
      </c>
      <c r="D1361" s="172" t="s">
        <v>429</v>
      </c>
      <c r="E1361" s="173">
        <v>4</v>
      </c>
      <c r="F1361" s="174"/>
      <c r="G1361" s="175">
        <f>ROUND(E1361*F1361,2)</f>
        <v>0</v>
      </c>
      <c r="H1361" s="157">
        <v>0</v>
      </c>
      <c r="I1361" s="156">
        <f>ROUND(E1361*H1361,2)</f>
        <v>0</v>
      </c>
      <c r="J1361" s="157">
        <v>31600</v>
      </c>
      <c r="K1361" s="156">
        <f>ROUND(E1361*J1361,2)</f>
        <v>126400</v>
      </c>
      <c r="L1361" s="156">
        <v>15</v>
      </c>
      <c r="M1361" s="156">
        <f>G1361*(1+L1361/100)</f>
        <v>0</v>
      </c>
      <c r="N1361" s="156">
        <v>0</v>
      </c>
      <c r="O1361" s="156">
        <f>ROUND(E1361*N1361,2)</f>
        <v>0</v>
      </c>
      <c r="P1361" s="156">
        <v>0</v>
      </c>
      <c r="Q1361" s="156">
        <f>ROUND(E1361*P1361,2)</f>
        <v>0</v>
      </c>
      <c r="R1361" s="156"/>
      <c r="S1361" s="156" t="s">
        <v>485</v>
      </c>
      <c r="T1361" s="156" t="s">
        <v>382</v>
      </c>
      <c r="U1361" s="156">
        <v>0</v>
      </c>
      <c r="V1361" s="156">
        <f>ROUND(E1361*U1361,2)</f>
        <v>0</v>
      </c>
      <c r="W1361" s="156"/>
      <c r="X1361" s="156" t="s">
        <v>383</v>
      </c>
      <c r="Y1361" s="147"/>
      <c r="Z1361" s="147"/>
      <c r="AA1361" s="147"/>
      <c r="AB1361" s="147"/>
      <c r="AC1361" s="147"/>
      <c r="AD1361" s="147"/>
      <c r="AE1361" s="147"/>
      <c r="AF1361" s="147" t="s">
        <v>541</v>
      </c>
      <c r="AG1361" s="147"/>
      <c r="AH1361" s="147"/>
      <c r="AI1361" s="147"/>
      <c r="AJ1361" s="147"/>
      <c r="AK1361" s="147"/>
      <c r="AL1361" s="147"/>
      <c r="AM1361" s="147"/>
      <c r="AN1361" s="147"/>
      <c r="AO1361" s="147"/>
      <c r="AP1361" s="147"/>
      <c r="AQ1361" s="147"/>
      <c r="AR1361" s="147"/>
      <c r="AS1361" s="147"/>
      <c r="AT1361" s="147"/>
      <c r="AU1361" s="147"/>
      <c r="AV1361" s="147"/>
      <c r="AW1361" s="147"/>
      <c r="AX1361" s="147"/>
      <c r="AY1361" s="147"/>
      <c r="AZ1361" s="147"/>
      <c r="BA1361" s="147"/>
      <c r="BB1361" s="147"/>
      <c r="BC1361" s="147"/>
      <c r="BD1361" s="147"/>
      <c r="BE1361" s="147"/>
      <c r="BF1361" s="147"/>
      <c r="BG1361" s="147"/>
    </row>
    <row r="1362" spans="1:59" outlineLevel="1" x14ac:dyDescent="0.2">
      <c r="A1362" s="154"/>
      <c r="B1362" s="155"/>
      <c r="C1362" s="185" t="s">
        <v>1492</v>
      </c>
      <c r="D1362" s="158"/>
      <c r="E1362" s="159"/>
      <c r="F1362" s="156"/>
      <c r="G1362" s="156"/>
      <c r="H1362" s="156"/>
      <c r="I1362" s="156"/>
      <c r="J1362" s="156"/>
      <c r="K1362" s="156"/>
      <c r="L1362" s="156"/>
      <c r="M1362" s="156"/>
      <c r="N1362" s="156"/>
      <c r="O1362" s="156"/>
      <c r="P1362" s="156"/>
      <c r="Q1362" s="156"/>
      <c r="R1362" s="156"/>
      <c r="S1362" s="156"/>
      <c r="T1362" s="156"/>
      <c r="U1362" s="156"/>
      <c r="V1362" s="156"/>
      <c r="W1362" s="156"/>
      <c r="X1362" s="156"/>
      <c r="Y1362" s="147"/>
      <c r="Z1362" s="147"/>
      <c r="AA1362" s="147"/>
      <c r="AB1362" s="147"/>
      <c r="AC1362" s="147"/>
      <c r="AD1362" s="147"/>
      <c r="AE1362" s="147"/>
      <c r="AF1362" s="147" t="s">
        <v>386</v>
      </c>
      <c r="AG1362" s="147">
        <v>0</v>
      </c>
      <c r="AH1362" s="147"/>
      <c r="AI1362" s="147"/>
      <c r="AJ1362" s="147"/>
      <c r="AK1362" s="147"/>
      <c r="AL1362" s="147"/>
      <c r="AM1362" s="147"/>
      <c r="AN1362" s="147"/>
      <c r="AO1362" s="147"/>
      <c r="AP1362" s="147"/>
      <c r="AQ1362" s="147"/>
      <c r="AR1362" s="147"/>
      <c r="AS1362" s="147"/>
      <c r="AT1362" s="147"/>
      <c r="AU1362" s="147"/>
      <c r="AV1362" s="147"/>
      <c r="AW1362" s="147"/>
      <c r="AX1362" s="147"/>
      <c r="AY1362" s="147"/>
      <c r="AZ1362" s="147"/>
      <c r="BA1362" s="147"/>
      <c r="BB1362" s="147"/>
      <c r="BC1362" s="147"/>
      <c r="BD1362" s="147"/>
      <c r="BE1362" s="147"/>
      <c r="BF1362" s="147"/>
      <c r="BG1362" s="147"/>
    </row>
    <row r="1363" spans="1:59" outlineLevel="1" x14ac:dyDescent="0.2">
      <c r="A1363" s="154"/>
      <c r="B1363" s="155"/>
      <c r="C1363" s="185" t="s">
        <v>255</v>
      </c>
      <c r="D1363" s="158"/>
      <c r="E1363" s="159">
        <v>4</v>
      </c>
      <c r="F1363" s="156"/>
      <c r="G1363" s="156"/>
      <c r="H1363" s="156"/>
      <c r="I1363" s="156"/>
      <c r="J1363" s="156"/>
      <c r="K1363" s="156"/>
      <c r="L1363" s="156"/>
      <c r="M1363" s="156"/>
      <c r="N1363" s="156"/>
      <c r="O1363" s="156"/>
      <c r="P1363" s="156"/>
      <c r="Q1363" s="156"/>
      <c r="R1363" s="156"/>
      <c r="S1363" s="156"/>
      <c r="T1363" s="156"/>
      <c r="U1363" s="156"/>
      <c r="V1363" s="156"/>
      <c r="W1363" s="156"/>
      <c r="X1363" s="156"/>
      <c r="Y1363" s="147"/>
      <c r="Z1363" s="147"/>
      <c r="AA1363" s="147"/>
      <c r="AB1363" s="147"/>
      <c r="AC1363" s="147"/>
      <c r="AD1363" s="147"/>
      <c r="AE1363" s="147"/>
      <c r="AF1363" s="147" t="s">
        <v>386</v>
      </c>
      <c r="AG1363" s="147">
        <v>0</v>
      </c>
      <c r="AH1363" s="147"/>
      <c r="AI1363" s="147"/>
      <c r="AJ1363" s="147"/>
      <c r="AK1363" s="147"/>
      <c r="AL1363" s="147"/>
      <c r="AM1363" s="147"/>
      <c r="AN1363" s="147"/>
      <c r="AO1363" s="147"/>
      <c r="AP1363" s="147"/>
      <c r="AQ1363" s="147"/>
      <c r="AR1363" s="147"/>
      <c r="AS1363" s="147"/>
      <c r="AT1363" s="147"/>
      <c r="AU1363" s="147"/>
      <c r="AV1363" s="147"/>
      <c r="AW1363" s="147"/>
      <c r="AX1363" s="147"/>
      <c r="AY1363" s="147"/>
      <c r="AZ1363" s="147"/>
      <c r="BA1363" s="147"/>
      <c r="BB1363" s="147"/>
      <c r="BC1363" s="147"/>
      <c r="BD1363" s="147"/>
      <c r="BE1363" s="147"/>
      <c r="BF1363" s="147"/>
      <c r="BG1363" s="147"/>
    </row>
    <row r="1364" spans="1:59" outlineLevel="1" x14ac:dyDescent="0.2">
      <c r="A1364" s="170">
        <v>285</v>
      </c>
      <c r="B1364" s="171" t="s">
        <v>1671</v>
      </c>
      <c r="C1364" s="184" t="s">
        <v>1672</v>
      </c>
      <c r="D1364" s="172" t="s">
        <v>429</v>
      </c>
      <c r="E1364" s="173">
        <v>2</v>
      </c>
      <c r="F1364" s="174"/>
      <c r="G1364" s="175">
        <f>ROUND(E1364*F1364,2)</f>
        <v>0</v>
      </c>
      <c r="H1364" s="157">
        <v>0</v>
      </c>
      <c r="I1364" s="156">
        <f>ROUND(E1364*H1364,2)</f>
        <v>0</v>
      </c>
      <c r="J1364" s="157">
        <v>1728</v>
      </c>
      <c r="K1364" s="156">
        <f>ROUND(E1364*J1364,2)</f>
        <v>3456</v>
      </c>
      <c r="L1364" s="156">
        <v>15</v>
      </c>
      <c r="M1364" s="156">
        <f>G1364*(1+L1364/100)</f>
        <v>0</v>
      </c>
      <c r="N1364" s="156">
        <v>0</v>
      </c>
      <c r="O1364" s="156">
        <f>ROUND(E1364*N1364,2)</f>
        <v>0</v>
      </c>
      <c r="P1364" s="156">
        <v>0</v>
      </c>
      <c r="Q1364" s="156">
        <f>ROUND(E1364*P1364,2)</f>
        <v>0</v>
      </c>
      <c r="R1364" s="156"/>
      <c r="S1364" s="156" t="s">
        <v>485</v>
      </c>
      <c r="T1364" s="156" t="s">
        <v>382</v>
      </c>
      <c r="U1364" s="156">
        <v>0</v>
      </c>
      <c r="V1364" s="156">
        <f>ROUND(E1364*U1364,2)</f>
        <v>0</v>
      </c>
      <c r="W1364" s="156"/>
      <c r="X1364" s="156" t="s">
        <v>383</v>
      </c>
      <c r="Y1364" s="147"/>
      <c r="Z1364" s="147"/>
      <c r="AA1364" s="147"/>
      <c r="AB1364" s="147"/>
      <c r="AC1364" s="147"/>
      <c r="AD1364" s="147"/>
      <c r="AE1364" s="147"/>
      <c r="AF1364" s="147" t="s">
        <v>541</v>
      </c>
      <c r="AG1364" s="147"/>
      <c r="AH1364" s="147"/>
      <c r="AI1364" s="147"/>
      <c r="AJ1364" s="147"/>
      <c r="AK1364" s="147"/>
      <c r="AL1364" s="147"/>
      <c r="AM1364" s="147"/>
      <c r="AN1364" s="147"/>
      <c r="AO1364" s="147"/>
      <c r="AP1364" s="147"/>
      <c r="AQ1364" s="147"/>
      <c r="AR1364" s="147"/>
      <c r="AS1364" s="147"/>
      <c r="AT1364" s="147"/>
      <c r="AU1364" s="147"/>
      <c r="AV1364" s="147"/>
      <c r="AW1364" s="147"/>
      <c r="AX1364" s="147"/>
      <c r="AY1364" s="147"/>
      <c r="AZ1364" s="147"/>
      <c r="BA1364" s="147"/>
      <c r="BB1364" s="147"/>
      <c r="BC1364" s="147"/>
      <c r="BD1364" s="147"/>
      <c r="BE1364" s="147"/>
      <c r="BF1364" s="147"/>
      <c r="BG1364" s="147"/>
    </row>
    <row r="1365" spans="1:59" outlineLevel="1" x14ac:dyDescent="0.2">
      <c r="A1365" s="154"/>
      <c r="B1365" s="155"/>
      <c r="C1365" s="185" t="s">
        <v>1480</v>
      </c>
      <c r="D1365" s="158"/>
      <c r="E1365" s="159"/>
      <c r="F1365" s="156"/>
      <c r="G1365" s="156"/>
      <c r="H1365" s="156"/>
      <c r="I1365" s="156"/>
      <c r="J1365" s="156"/>
      <c r="K1365" s="156"/>
      <c r="L1365" s="156"/>
      <c r="M1365" s="156"/>
      <c r="N1365" s="156"/>
      <c r="O1365" s="156"/>
      <c r="P1365" s="156"/>
      <c r="Q1365" s="156"/>
      <c r="R1365" s="156"/>
      <c r="S1365" s="156"/>
      <c r="T1365" s="156"/>
      <c r="U1365" s="156"/>
      <c r="V1365" s="156"/>
      <c r="W1365" s="156"/>
      <c r="X1365" s="156"/>
      <c r="Y1365" s="147"/>
      <c r="Z1365" s="147"/>
      <c r="AA1365" s="147"/>
      <c r="AB1365" s="147"/>
      <c r="AC1365" s="147"/>
      <c r="AD1365" s="147"/>
      <c r="AE1365" s="147"/>
      <c r="AF1365" s="147" t="s">
        <v>386</v>
      </c>
      <c r="AG1365" s="147">
        <v>0</v>
      </c>
      <c r="AH1365" s="147"/>
      <c r="AI1365" s="147"/>
      <c r="AJ1365" s="147"/>
      <c r="AK1365" s="147"/>
      <c r="AL1365" s="147"/>
      <c r="AM1365" s="147"/>
      <c r="AN1365" s="147"/>
      <c r="AO1365" s="147"/>
      <c r="AP1365" s="147"/>
      <c r="AQ1365" s="147"/>
      <c r="AR1365" s="147"/>
      <c r="AS1365" s="147"/>
      <c r="AT1365" s="147"/>
      <c r="AU1365" s="147"/>
      <c r="AV1365" s="147"/>
      <c r="AW1365" s="147"/>
      <c r="AX1365" s="147"/>
      <c r="AY1365" s="147"/>
      <c r="AZ1365" s="147"/>
      <c r="BA1365" s="147"/>
      <c r="BB1365" s="147"/>
      <c r="BC1365" s="147"/>
      <c r="BD1365" s="147"/>
      <c r="BE1365" s="147"/>
      <c r="BF1365" s="147"/>
      <c r="BG1365" s="147"/>
    </row>
    <row r="1366" spans="1:59" outlineLevel="1" x14ac:dyDescent="0.2">
      <c r="A1366" s="154"/>
      <c r="B1366" s="155"/>
      <c r="C1366" s="185" t="s">
        <v>251</v>
      </c>
      <c r="D1366" s="158"/>
      <c r="E1366" s="159">
        <v>2</v>
      </c>
      <c r="F1366" s="156"/>
      <c r="G1366" s="156"/>
      <c r="H1366" s="156"/>
      <c r="I1366" s="156"/>
      <c r="J1366" s="156"/>
      <c r="K1366" s="156"/>
      <c r="L1366" s="156"/>
      <c r="M1366" s="156"/>
      <c r="N1366" s="156"/>
      <c r="O1366" s="156"/>
      <c r="P1366" s="156"/>
      <c r="Q1366" s="156"/>
      <c r="R1366" s="156"/>
      <c r="S1366" s="156"/>
      <c r="T1366" s="156"/>
      <c r="U1366" s="156"/>
      <c r="V1366" s="156"/>
      <c r="W1366" s="156"/>
      <c r="X1366" s="156"/>
      <c r="Y1366" s="147"/>
      <c r="Z1366" s="147"/>
      <c r="AA1366" s="147"/>
      <c r="AB1366" s="147"/>
      <c r="AC1366" s="147"/>
      <c r="AD1366" s="147"/>
      <c r="AE1366" s="147"/>
      <c r="AF1366" s="147" t="s">
        <v>386</v>
      </c>
      <c r="AG1366" s="147">
        <v>0</v>
      </c>
      <c r="AH1366" s="147"/>
      <c r="AI1366" s="147"/>
      <c r="AJ1366" s="147"/>
      <c r="AK1366" s="147"/>
      <c r="AL1366" s="147"/>
      <c r="AM1366" s="147"/>
      <c r="AN1366" s="147"/>
      <c r="AO1366" s="147"/>
      <c r="AP1366" s="147"/>
      <c r="AQ1366" s="147"/>
      <c r="AR1366" s="147"/>
      <c r="AS1366" s="147"/>
      <c r="AT1366" s="147"/>
      <c r="AU1366" s="147"/>
      <c r="AV1366" s="147"/>
      <c r="AW1366" s="147"/>
      <c r="AX1366" s="147"/>
      <c r="AY1366" s="147"/>
      <c r="AZ1366" s="147"/>
      <c r="BA1366" s="147"/>
      <c r="BB1366" s="147"/>
      <c r="BC1366" s="147"/>
      <c r="BD1366" s="147"/>
      <c r="BE1366" s="147"/>
      <c r="BF1366" s="147"/>
      <c r="BG1366" s="147"/>
    </row>
    <row r="1367" spans="1:59" outlineLevel="1" x14ac:dyDescent="0.2">
      <c r="A1367" s="170">
        <v>286</v>
      </c>
      <c r="B1367" s="171" t="s">
        <v>1673</v>
      </c>
      <c r="C1367" s="184" t="s">
        <v>1674</v>
      </c>
      <c r="D1367" s="172" t="s">
        <v>429</v>
      </c>
      <c r="E1367" s="173">
        <v>2</v>
      </c>
      <c r="F1367" s="174"/>
      <c r="G1367" s="175">
        <f>ROUND(E1367*F1367,2)</f>
        <v>0</v>
      </c>
      <c r="H1367" s="157">
        <v>0</v>
      </c>
      <c r="I1367" s="156">
        <f>ROUND(E1367*H1367,2)</f>
        <v>0</v>
      </c>
      <c r="J1367" s="157">
        <v>5760</v>
      </c>
      <c r="K1367" s="156">
        <f>ROUND(E1367*J1367,2)</f>
        <v>11520</v>
      </c>
      <c r="L1367" s="156">
        <v>15</v>
      </c>
      <c r="M1367" s="156">
        <f>G1367*(1+L1367/100)</f>
        <v>0</v>
      </c>
      <c r="N1367" s="156">
        <v>0</v>
      </c>
      <c r="O1367" s="156">
        <f>ROUND(E1367*N1367,2)</f>
        <v>0</v>
      </c>
      <c r="P1367" s="156">
        <v>0</v>
      </c>
      <c r="Q1367" s="156">
        <f>ROUND(E1367*P1367,2)</f>
        <v>0</v>
      </c>
      <c r="R1367" s="156"/>
      <c r="S1367" s="156" t="s">
        <v>485</v>
      </c>
      <c r="T1367" s="156" t="s">
        <v>382</v>
      </c>
      <c r="U1367" s="156">
        <v>0</v>
      </c>
      <c r="V1367" s="156">
        <f>ROUND(E1367*U1367,2)</f>
        <v>0</v>
      </c>
      <c r="W1367" s="156"/>
      <c r="X1367" s="156" t="s">
        <v>383</v>
      </c>
      <c r="Y1367" s="147"/>
      <c r="Z1367" s="147"/>
      <c r="AA1367" s="147"/>
      <c r="AB1367" s="147"/>
      <c r="AC1367" s="147"/>
      <c r="AD1367" s="147"/>
      <c r="AE1367" s="147"/>
      <c r="AF1367" s="147" t="s">
        <v>541</v>
      </c>
      <c r="AG1367" s="147"/>
      <c r="AH1367" s="147"/>
      <c r="AI1367" s="147"/>
      <c r="AJ1367" s="147"/>
      <c r="AK1367" s="147"/>
      <c r="AL1367" s="147"/>
      <c r="AM1367" s="147"/>
      <c r="AN1367" s="147"/>
      <c r="AO1367" s="147"/>
      <c r="AP1367" s="147"/>
      <c r="AQ1367" s="147"/>
      <c r="AR1367" s="147"/>
      <c r="AS1367" s="147"/>
      <c r="AT1367" s="147"/>
      <c r="AU1367" s="147"/>
      <c r="AV1367" s="147"/>
      <c r="AW1367" s="147"/>
      <c r="AX1367" s="147"/>
      <c r="AY1367" s="147"/>
      <c r="AZ1367" s="147"/>
      <c r="BA1367" s="147"/>
      <c r="BB1367" s="147"/>
      <c r="BC1367" s="147"/>
      <c r="BD1367" s="147"/>
      <c r="BE1367" s="147"/>
      <c r="BF1367" s="147"/>
      <c r="BG1367" s="147"/>
    </row>
    <row r="1368" spans="1:59" outlineLevel="1" x14ac:dyDescent="0.2">
      <c r="A1368" s="154"/>
      <c r="B1368" s="155"/>
      <c r="C1368" s="185" t="s">
        <v>1480</v>
      </c>
      <c r="D1368" s="158"/>
      <c r="E1368" s="159"/>
      <c r="F1368" s="156"/>
      <c r="G1368" s="156"/>
      <c r="H1368" s="156"/>
      <c r="I1368" s="156"/>
      <c r="J1368" s="156"/>
      <c r="K1368" s="156"/>
      <c r="L1368" s="156"/>
      <c r="M1368" s="156"/>
      <c r="N1368" s="156"/>
      <c r="O1368" s="156"/>
      <c r="P1368" s="156"/>
      <c r="Q1368" s="156"/>
      <c r="R1368" s="156"/>
      <c r="S1368" s="156"/>
      <c r="T1368" s="156"/>
      <c r="U1368" s="156"/>
      <c r="V1368" s="156"/>
      <c r="W1368" s="156"/>
      <c r="X1368" s="156"/>
      <c r="Y1368" s="147"/>
      <c r="Z1368" s="147"/>
      <c r="AA1368" s="147"/>
      <c r="AB1368" s="147"/>
      <c r="AC1368" s="147"/>
      <c r="AD1368" s="147"/>
      <c r="AE1368" s="147"/>
      <c r="AF1368" s="147" t="s">
        <v>386</v>
      </c>
      <c r="AG1368" s="147">
        <v>0</v>
      </c>
      <c r="AH1368" s="147"/>
      <c r="AI1368" s="147"/>
      <c r="AJ1368" s="147"/>
      <c r="AK1368" s="147"/>
      <c r="AL1368" s="147"/>
      <c r="AM1368" s="147"/>
      <c r="AN1368" s="147"/>
      <c r="AO1368" s="147"/>
      <c r="AP1368" s="147"/>
      <c r="AQ1368" s="147"/>
      <c r="AR1368" s="147"/>
      <c r="AS1368" s="147"/>
      <c r="AT1368" s="147"/>
      <c r="AU1368" s="147"/>
      <c r="AV1368" s="147"/>
      <c r="AW1368" s="147"/>
      <c r="AX1368" s="147"/>
      <c r="AY1368" s="147"/>
      <c r="AZ1368" s="147"/>
      <c r="BA1368" s="147"/>
      <c r="BB1368" s="147"/>
      <c r="BC1368" s="147"/>
      <c r="BD1368" s="147"/>
      <c r="BE1368" s="147"/>
      <c r="BF1368" s="147"/>
      <c r="BG1368" s="147"/>
    </row>
    <row r="1369" spans="1:59" outlineLevel="1" x14ac:dyDescent="0.2">
      <c r="A1369" s="154"/>
      <c r="B1369" s="155"/>
      <c r="C1369" s="185" t="s">
        <v>251</v>
      </c>
      <c r="D1369" s="158"/>
      <c r="E1369" s="159">
        <v>2</v>
      </c>
      <c r="F1369" s="156"/>
      <c r="G1369" s="156"/>
      <c r="H1369" s="156"/>
      <c r="I1369" s="156"/>
      <c r="J1369" s="156"/>
      <c r="K1369" s="156"/>
      <c r="L1369" s="156"/>
      <c r="M1369" s="156"/>
      <c r="N1369" s="156"/>
      <c r="O1369" s="156"/>
      <c r="P1369" s="156"/>
      <c r="Q1369" s="156"/>
      <c r="R1369" s="156"/>
      <c r="S1369" s="156"/>
      <c r="T1369" s="156"/>
      <c r="U1369" s="156"/>
      <c r="V1369" s="156"/>
      <c r="W1369" s="156"/>
      <c r="X1369" s="156"/>
      <c r="Y1369" s="147"/>
      <c r="Z1369" s="147"/>
      <c r="AA1369" s="147"/>
      <c r="AB1369" s="147"/>
      <c r="AC1369" s="147"/>
      <c r="AD1369" s="147"/>
      <c r="AE1369" s="147"/>
      <c r="AF1369" s="147" t="s">
        <v>386</v>
      </c>
      <c r="AG1369" s="147">
        <v>0</v>
      </c>
      <c r="AH1369" s="147"/>
      <c r="AI1369" s="147"/>
      <c r="AJ1369" s="147"/>
      <c r="AK1369" s="147"/>
      <c r="AL1369" s="147"/>
      <c r="AM1369" s="147"/>
      <c r="AN1369" s="147"/>
      <c r="AO1369" s="147"/>
      <c r="AP1369" s="147"/>
      <c r="AQ1369" s="147"/>
      <c r="AR1369" s="147"/>
      <c r="AS1369" s="147"/>
      <c r="AT1369" s="147"/>
      <c r="AU1369" s="147"/>
      <c r="AV1369" s="147"/>
      <c r="AW1369" s="147"/>
      <c r="AX1369" s="147"/>
      <c r="AY1369" s="147"/>
      <c r="AZ1369" s="147"/>
      <c r="BA1369" s="147"/>
      <c r="BB1369" s="147"/>
      <c r="BC1369" s="147"/>
      <c r="BD1369" s="147"/>
      <c r="BE1369" s="147"/>
      <c r="BF1369" s="147"/>
      <c r="BG1369" s="147"/>
    </row>
    <row r="1370" spans="1:59" outlineLevel="1" x14ac:dyDescent="0.2">
      <c r="A1370" s="170">
        <v>287</v>
      </c>
      <c r="B1370" s="171" t="s">
        <v>1675</v>
      </c>
      <c r="C1370" s="184" t="s">
        <v>1676</v>
      </c>
      <c r="D1370" s="172" t="s">
        <v>429</v>
      </c>
      <c r="E1370" s="173">
        <v>3</v>
      </c>
      <c r="F1370" s="174"/>
      <c r="G1370" s="175">
        <f>ROUND(E1370*F1370,2)</f>
        <v>0</v>
      </c>
      <c r="H1370" s="157">
        <v>0</v>
      </c>
      <c r="I1370" s="156">
        <f>ROUND(E1370*H1370,2)</f>
        <v>0</v>
      </c>
      <c r="J1370" s="157">
        <v>7200</v>
      </c>
      <c r="K1370" s="156">
        <f>ROUND(E1370*J1370,2)</f>
        <v>21600</v>
      </c>
      <c r="L1370" s="156">
        <v>15</v>
      </c>
      <c r="M1370" s="156">
        <f>G1370*(1+L1370/100)</f>
        <v>0</v>
      </c>
      <c r="N1370" s="156">
        <v>0</v>
      </c>
      <c r="O1370" s="156">
        <f>ROUND(E1370*N1370,2)</f>
        <v>0</v>
      </c>
      <c r="P1370" s="156">
        <v>0</v>
      </c>
      <c r="Q1370" s="156">
        <f>ROUND(E1370*P1370,2)</f>
        <v>0</v>
      </c>
      <c r="R1370" s="156"/>
      <c r="S1370" s="156" t="s">
        <v>485</v>
      </c>
      <c r="T1370" s="156" t="s">
        <v>382</v>
      </c>
      <c r="U1370" s="156">
        <v>0</v>
      </c>
      <c r="V1370" s="156">
        <f>ROUND(E1370*U1370,2)</f>
        <v>0</v>
      </c>
      <c r="W1370" s="156"/>
      <c r="X1370" s="156" t="s">
        <v>383</v>
      </c>
      <c r="Y1370" s="147"/>
      <c r="Z1370" s="147"/>
      <c r="AA1370" s="147"/>
      <c r="AB1370" s="147"/>
      <c r="AC1370" s="147"/>
      <c r="AD1370" s="147"/>
      <c r="AE1370" s="147"/>
      <c r="AF1370" s="147" t="s">
        <v>541</v>
      </c>
      <c r="AG1370" s="147"/>
      <c r="AH1370" s="147"/>
      <c r="AI1370" s="147"/>
      <c r="AJ1370" s="147"/>
      <c r="AK1370" s="147"/>
      <c r="AL1370" s="147"/>
      <c r="AM1370" s="147"/>
      <c r="AN1370" s="147"/>
      <c r="AO1370" s="147"/>
      <c r="AP1370" s="147"/>
      <c r="AQ1370" s="147"/>
      <c r="AR1370" s="147"/>
      <c r="AS1370" s="147"/>
      <c r="AT1370" s="147"/>
      <c r="AU1370" s="147"/>
      <c r="AV1370" s="147"/>
      <c r="AW1370" s="147"/>
      <c r="AX1370" s="147"/>
      <c r="AY1370" s="147"/>
      <c r="AZ1370" s="147"/>
      <c r="BA1370" s="147"/>
      <c r="BB1370" s="147"/>
      <c r="BC1370" s="147"/>
      <c r="BD1370" s="147"/>
      <c r="BE1370" s="147"/>
      <c r="BF1370" s="147"/>
      <c r="BG1370" s="147"/>
    </row>
    <row r="1371" spans="1:59" outlineLevel="1" x14ac:dyDescent="0.2">
      <c r="A1371" s="154"/>
      <c r="B1371" s="155"/>
      <c r="C1371" s="185" t="s">
        <v>1451</v>
      </c>
      <c r="D1371" s="158"/>
      <c r="E1371" s="159"/>
      <c r="F1371" s="156"/>
      <c r="G1371" s="156"/>
      <c r="H1371" s="156"/>
      <c r="I1371" s="156"/>
      <c r="J1371" s="156"/>
      <c r="K1371" s="156"/>
      <c r="L1371" s="156"/>
      <c r="M1371" s="156"/>
      <c r="N1371" s="156"/>
      <c r="O1371" s="156"/>
      <c r="P1371" s="156"/>
      <c r="Q1371" s="156"/>
      <c r="R1371" s="156"/>
      <c r="S1371" s="156"/>
      <c r="T1371" s="156"/>
      <c r="U1371" s="156"/>
      <c r="V1371" s="156"/>
      <c r="W1371" s="156"/>
      <c r="X1371" s="156"/>
      <c r="Y1371" s="147"/>
      <c r="Z1371" s="147"/>
      <c r="AA1371" s="147"/>
      <c r="AB1371" s="147"/>
      <c r="AC1371" s="147"/>
      <c r="AD1371" s="147"/>
      <c r="AE1371" s="147"/>
      <c r="AF1371" s="147" t="s">
        <v>386</v>
      </c>
      <c r="AG1371" s="147">
        <v>0</v>
      </c>
      <c r="AH1371" s="147"/>
      <c r="AI1371" s="147"/>
      <c r="AJ1371" s="147"/>
      <c r="AK1371" s="147"/>
      <c r="AL1371" s="147"/>
      <c r="AM1371" s="147"/>
      <c r="AN1371" s="147"/>
      <c r="AO1371" s="147"/>
      <c r="AP1371" s="147"/>
      <c r="AQ1371" s="147"/>
      <c r="AR1371" s="147"/>
      <c r="AS1371" s="147"/>
      <c r="AT1371" s="147"/>
      <c r="AU1371" s="147"/>
      <c r="AV1371" s="147"/>
      <c r="AW1371" s="147"/>
      <c r="AX1371" s="147"/>
      <c r="AY1371" s="147"/>
      <c r="AZ1371" s="147"/>
      <c r="BA1371" s="147"/>
      <c r="BB1371" s="147"/>
      <c r="BC1371" s="147"/>
      <c r="BD1371" s="147"/>
      <c r="BE1371" s="147"/>
      <c r="BF1371" s="147"/>
      <c r="BG1371" s="147"/>
    </row>
    <row r="1372" spans="1:59" outlineLevel="1" x14ac:dyDescent="0.2">
      <c r="A1372" s="154"/>
      <c r="B1372" s="155"/>
      <c r="C1372" s="185" t="s">
        <v>253</v>
      </c>
      <c r="D1372" s="158"/>
      <c r="E1372" s="159">
        <v>3</v>
      </c>
      <c r="F1372" s="156"/>
      <c r="G1372" s="156"/>
      <c r="H1372" s="156"/>
      <c r="I1372" s="156"/>
      <c r="J1372" s="156"/>
      <c r="K1372" s="156"/>
      <c r="L1372" s="156"/>
      <c r="M1372" s="156"/>
      <c r="N1372" s="156"/>
      <c r="O1372" s="156"/>
      <c r="P1372" s="156"/>
      <c r="Q1372" s="156"/>
      <c r="R1372" s="156"/>
      <c r="S1372" s="156"/>
      <c r="T1372" s="156"/>
      <c r="U1372" s="156"/>
      <c r="V1372" s="156"/>
      <c r="W1372" s="156"/>
      <c r="X1372" s="156"/>
      <c r="Y1372" s="147"/>
      <c r="Z1372" s="147"/>
      <c r="AA1372" s="147"/>
      <c r="AB1372" s="147"/>
      <c r="AC1372" s="147"/>
      <c r="AD1372" s="147"/>
      <c r="AE1372" s="147"/>
      <c r="AF1372" s="147" t="s">
        <v>386</v>
      </c>
      <c r="AG1372" s="147">
        <v>0</v>
      </c>
      <c r="AH1372" s="147"/>
      <c r="AI1372" s="147"/>
      <c r="AJ1372" s="147"/>
      <c r="AK1372" s="147"/>
      <c r="AL1372" s="147"/>
      <c r="AM1372" s="147"/>
      <c r="AN1372" s="147"/>
      <c r="AO1372" s="147"/>
      <c r="AP1372" s="147"/>
      <c r="AQ1372" s="147"/>
      <c r="AR1372" s="147"/>
      <c r="AS1372" s="147"/>
      <c r="AT1372" s="147"/>
      <c r="AU1372" s="147"/>
      <c r="AV1372" s="147"/>
      <c r="AW1372" s="147"/>
      <c r="AX1372" s="147"/>
      <c r="AY1372" s="147"/>
      <c r="AZ1372" s="147"/>
      <c r="BA1372" s="147"/>
      <c r="BB1372" s="147"/>
      <c r="BC1372" s="147"/>
      <c r="BD1372" s="147"/>
      <c r="BE1372" s="147"/>
      <c r="BF1372" s="147"/>
      <c r="BG1372" s="147"/>
    </row>
    <row r="1373" spans="1:59" outlineLevel="1" x14ac:dyDescent="0.2">
      <c r="A1373" s="170">
        <v>288</v>
      </c>
      <c r="B1373" s="171" t="s">
        <v>1677</v>
      </c>
      <c r="C1373" s="184" t="s">
        <v>1678</v>
      </c>
      <c r="D1373" s="172" t="s">
        <v>429</v>
      </c>
      <c r="E1373" s="173">
        <v>1</v>
      </c>
      <c r="F1373" s="174"/>
      <c r="G1373" s="175">
        <f>ROUND(E1373*F1373,2)</f>
        <v>0</v>
      </c>
      <c r="H1373" s="157">
        <v>0</v>
      </c>
      <c r="I1373" s="156">
        <f>ROUND(E1373*H1373,2)</f>
        <v>0</v>
      </c>
      <c r="J1373" s="157">
        <v>4320</v>
      </c>
      <c r="K1373" s="156">
        <f>ROUND(E1373*J1373,2)</f>
        <v>4320</v>
      </c>
      <c r="L1373" s="156">
        <v>15</v>
      </c>
      <c r="M1373" s="156">
        <f>G1373*(1+L1373/100)</f>
        <v>0</v>
      </c>
      <c r="N1373" s="156">
        <v>0</v>
      </c>
      <c r="O1373" s="156">
        <f>ROUND(E1373*N1373,2)</f>
        <v>0</v>
      </c>
      <c r="P1373" s="156">
        <v>0</v>
      </c>
      <c r="Q1373" s="156">
        <f>ROUND(E1373*P1373,2)</f>
        <v>0</v>
      </c>
      <c r="R1373" s="156"/>
      <c r="S1373" s="156" t="s">
        <v>485</v>
      </c>
      <c r="T1373" s="156" t="s">
        <v>382</v>
      </c>
      <c r="U1373" s="156">
        <v>0</v>
      </c>
      <c r="V1373" s="156">
        <f>ROUND(E1373*U1373,2)</f>
        <v>0</v>
      </c>
      <c r="W1373" s="156"/>
      <c r="X1373" s="156" t="s">
        <v>383</v>
      </c>
      <c r="Y1373" s="147"/>
      <c r="Z1373" s="147"/>
      <c r="AA1373" s="147"/>
      <c r="AB1373" s="147"/>
      <c r="AC1373" s="147"/>
      <c r="AD1373" s="147"/>
      <c r="AE1373" s="147"/>
      <c r="AF1373" s="147" t="s">
        <v>541</v>
      </c>
      <c r="AG1373" s="147"/>
      <c r="AH1373" s="147"/>
      <c r="AI1373" s="147"/>
      <c r="AJ1373" s="147"/>
      <c r="AK1373" s="147"/>
      <c r="AL1373" s="147"/>
      <c r="AM1373" s="147"/>
      <c r="AN1373" s="147"/>
      <c r="AO1373" s="147"/>
      <c r="AP1373" s="147"/>
      <c r="AQ1373" s="147"/>
      <c r="AR1373" s="147"/>
      <c r="AS1373" s="147"/>
      <c r="AT1373" s="147"/>
      <c r="AU1373" s="147"/>
      <c r="AV1373" s="147"/>
      <c r="AW1373" s="147"/>
      <c r="AX1373" s="147"/>
      <c r="AY1373" s="147"/>
      <c r="AZ1373" s="147"/>
      <c r="BA1373" s="147"/>
      <c r="BB1373" s="147"/>
      <c r="BC1373" s="147"/>
      <c r="BD1373" s="147"/>
      <c r="BE1373" s="147"/>
      <c r="BF1373" s="147"/>
      <c r="BG1373" s="147"/>
    </row>
    <row r="1374" spans="1:59" outlineLevel="1" x14ac:dyDescent="0.2">
      <c r="A1374" s="154"/>
      <c r="B1374" s="155"/>
      <c r="C1374" s="185" t="s">
        <v>1454</v>
      </c>
      <c r="D1374" s="158"/>
      <c r="E1374" s="159"/>
      <c r="F1374" s="156"/>
      <c r="G1374" s="156"/>
      <c r="H1374" s="156"/>
      <c r="I1374" s="156"/>
      <c r="J1374" s="156"/>
      <c r="K1374" s="156"/>
      <c r="L1374" s="156"/>
      <c r="M1374" s="156"/>
      <c r="N1374" s="156"/>
      <c r="O1374" s="156"/>
      <c r="P1374" s="156"/>
      <c r="Q1374" s="156"/>
      <c r="R1374" s="156"/>
      <c r="S1374" s="156"/>
      <c r="T1374" s="156"/>
      <c r="U1374" s="156"/>
      <c r="V1374" s="156"/>
      <c r="W1374" s="156"/>
      <c r="X1374" s="156"/>
      <c r="Y1374" s="147"/>
      <c r="Z1374" s="147"/>
      <c r="AA1374" s="147"/>
      <c r="AB1374" s="147"/>
      <c r="AC1374" s="147"/>
      <c r="AD1374" s="147"/>
      <c r="AE1374" s="147"/>
      <c r="AF1374" s="147" t="s">
        <v>386</v>
      </c>
      <c r="AG1374" s="147">
        <v>0</v>
      </c>
      <c r="AH1374" s="147"/>
      <c r="AI1374" s="147"/>
      <c r="AJ1374" s="147"/>
      <c r="AK1374" s="147"/>
      <c r="AL1374" s="147"/>
      <c r="AM1374" s="147"/>
      <c r="AN1374" s="147"/>
      <c r="AO1374" s="147"/>
      <c r="AP1374" s="147"/>
      <c r="AQ1374" s="147"/>
      <c r="AR1374" s="147"/>
      <c r="AS1374" s="147"/>
      <c r="AT1374" s="147"/>
      <c r="AU1374" s="147"/>
      <c r="AV1374" s="147"/>
      <c r="AW1374" s="147"/>
      <c r="AX1374" s="147"/>
      <c r="AY1374" s="147"/>
      <c r="AZ1374" s="147"/>
      <c r="BA1374" s="147"/>
      <c r="BB1374" s="147"/>
      <c r="BC1374" s="147"/>
      <c r="BD1374" s="147"/>
      <c r="BE1374" s="147"/>
      <c r="BF1374" s="147"/>
      <c r="BG1374" s="147"/>
    </row>
    <row r="1375" spans="1:59" outlineLevel="1" x14ac:dyDescent="0.2">
      <c r="A1375" s="154"/>
      <c r="B1375" s="155"/>
      <c r="C1375" s="185" t="s">
        <v>233</v>
      </c>
      <c r="D1375" s="158"/>
      <c r="E1375" s="159">
        <v>1</v>
      </c>
      <c r="F1375" s="156"/>
      <c r="G1375" s="156"/>
      <c r="H1375" s="156"/>
      <c r="I1375" s="156"/>
      <c r="J1375" s="156"/>
      <c r="K1375" s="156"/>
      <c r="L1375" s="156"/>
      <c r="M1375" s="156"/>
      <c r="N1375" s="156"/>
      <c r="O1375" s="156"/>
      <c r="P1375" s="156"/>
      <c r="Q1375" s="156"/>
      <c r="R1375" s="156"/>
      <c r="S1375" s="156"/>
      <c r="T1375" s="156"/>
      <c r="U1375" s="156"/>
      <c r="V1375" s="156"/>
      <c r="W1375" s="156"/>
      <c r="X1375" s="156"/>
      <c r="Y1375" s="147"/>
      <c r="Z1375" s="147"/>
      <c r="AA1375" s="147"/>
      <c r="AB1375" s="147"/>
      <c r="AC1375" s="147"/>
      <c r="AD1375" s="147"/>
      <c r="AE1375" s="147"/>
      <c r="AF1375" s="147" t="s">
        <v>386</v>
      </c>
      <c r="AG1375" s="147">
        <v>0</v>
      </c>
      <c r="AH1375" s="147"/>
      <c r="AI1375" s="147"/>
      <c r="AJ1375" s="147"/>
      <c r="AK1375" s="147"/>
      <c r="AL1375" s="147"/>
      <c r="AM1375" s="147"/>
      <c r="AN1375" s="147"/>
      <c r="AO1375" s="147"/>
      <c r="AP1375" s="147"/>
      <c r="AQ1375" s="147"/>
      <c r="AR1375" s="147"/>
      <c r="AS1375" s="147"/>
      <c r="AT1375" s="147"/>
      <c r="AU1375" s="147"/>
      <c r="AV1375" s="147"/>
      <c r="AW1375" s="147"/>
      <c r="AX1375" s="147"/>
      <c r="AY1375" s="147"/>
      <c r="AZ1375" s="147"/>
      <c r="BA1375" s="147"/>
      <c r="BB1375" s="147"/>
      <c r="BC1375" s="147"/>
      <c r="BD1375" s="147"/>
      <c r="BE1375" s="147"/>
      <c r="BF1375" s="147"/>
      <c r="BG1375" s="147"/>
    </row>
    <row r="1376" spans="1:59" outlineLevel="1" x14ac:dyDescent="0.2">
      <c r="A1376" s="170">
        <v>289</v>
      </c>
      <c r="B1376" s="171" t="s">
        <v>1679</v>
      </c>
      <c r="C1376" s="184" t="s">
        <v>1680</v>
      </c>
      <c r="D1376" s="172" t="s">
        <v>429</v>
      </c>
      <c r="E1376" s="173">
        <v>1</v>
      </c>
      <c r="F1376" s="174"/>
      <c r="G1376" s="175">
        <f>ROUND(E1376*F1376,2)</f>
        <v>0</v>
      </c>
      <c r="H1376" s="157">
        <v>0</v>
      </c>
      <c r="I1376" s="156">
        <f>ROUND(E1376*H1376,2)</f>
        <v>0</v>
      </c>
      <c r="J1376" s="157">
        <v>9600</v>
      </c>
      <c r="K1376" s="156">
        <f>ROUND(E1376*J1376,2)</f>
        <v>9600</v>
      </c>
      <c r="L1376" s="156">
        <v>15</v>
      </c>
      <c r="M1376" s="156">
        <f>G1376*(1+L1376/100)</f>
        <v>0</v>
      </c>
      <c r="N1376" s="156">
        <v>0</v>
      </c>
      <c r="O1376" s="156">
        <f>ROUND(E1376*N1376,2)</f>
        <v>0</v>
      </c>
      <c r="P1376" s="156">
        <v>0</v>
      </c>
      <c r="Q1376" s="156">
        <f>ROUND(E1376*P1376,2)</f>
        <v>0</v>
      </c>
      <c r="R1376" s="156"/>
      <c r="S1376" s="156" t="s">
        <v>485</v>
      </c>
      <c r="T1376" s="156" t="s">
        <v>382</v>
      </c>
      <c r="U1376" s="156">
        <v>0</v>
      </c>
      <c r="V1376" s="156">
        <f>ROUND(E1376*U1376,2)</f>
        <v>0</v>
      </c>
      <c r="W1376" s="156"/>
      <c r="X1376" s="156" t="s">
        <v>383</v>
      </c>
      <c r="Y1376" s="147"/>
      <c r="Z1376" s="147"/>
      <c r="AA1376" s="147"/>
      <c r="AB1376" s="147"/>
      <c r="AC1376" s="147"/>
      <c r="AD1376" s="147"/>
      <c r="AE1376" s="147"/>
      <c r="AF1376" s="147" t="s">
        <v>541</v>
      </c>
      <c r="AG1376" s="147"/>
      <c r="AH1376" s="147"/>
      <c r="AI1376" s="147"/>
      <c r="AJ1376" s="147"/>
      <c r="AK1376" s="147"/>
      <c r="AL1376" s="147"/>
      <c r="AM1376" s="147"/>
      <c r="AN1376" s="147"/>
      <c r="AO1376" s="147"/>
      <c r="AP1376" s="147"/>
      <c r="AQ1376" s="147"/>
      <c r="AR1376" s="147"/>
      <c r="AS1376" s="147"/>
      <c r="AT1376" s="147"/>
      <c r="AU1376" s="147"/>
      <c r="AV1376" s="147"/>
      <c r="AW1376" s="147"/>
      <c r="AX1376" s="147"/>
      <c r="AY1376" s="147"/>
      <c r="AZ1376" s="147"/>
      <c r="BA1376" s="147"/>
      <c r="BB1376" s="147"/>
      <c r="BC1376" s="147"/>
      <c r="BD1376" s="147"/>
      <c r="BE1376" s="147"/>
      <c r="BF1376" s="147"/>
      <c r="BG1376" s="147"/>
    </row>
    <row r="1377" spans="1:59" outlineLevel="1" x14ac:dyDescent="0.2">
      <c r="A1377" s="154"/>
      <c r="B1377" s="155"/>
      <c r="C1377" s="185" t="s">
        <v>1454</v>
      </c>
      <c r="D1377" s="158"/>
      <c r="E1377" s="159"/>
      <c r="F1377" s="156"/>
      <c r="G1377" s="156"/>
      <c r="H1377" s="156"/>
      <c r="I1377" s="156"/>
      <c r="J1377" s="156"/>
      <c r="K1377" s="156"/>
      <c r="L1377" s="156"/>
      <c r="M1377" s="156"/>
      <c r="N1377" s="156"/>
      <c r="O1377" s="156"/>
      <c r="P1377" s="156"/>
      <c r="Q1377" s="156"/>
      <c r="R1377" s="156"/>
      <c r="S1377" s="156"/>
      <c r="T1377" s="156"/>
      <c r="U1377" s="156"/>
      <c r="V1377" s="156"/>
      <c r="W1377" s="156"/>
      <c r="X1377" s="156"/>
      <c r="Y1377" s="147"/>
      <c r="Z1377" s="147"/>
      <c r="AA1377" s="147"/>
      <c r="AB1377" s="147"/>
      <c r="AC1377" s="147"/>
      <c r="AD1377" s="147"/>
      <c r="AE1377" s="147"/>
      <c r="AF1377" s="147" t="s">
        <v>386</v>
      </c>
      <c r="AG1377" s="147">
        <v>0</v>
      </c>
      <c r="AH1377" s="147"/>
      <c r="AI1377" s="147"/>
      <c r="AJ1377" s="147"/>
      <c r="AK1377" s="147"/>
      <c r="AL1377" s="147"/>
      <c r="AM1377" s="147"/>
      <c r="AN1377" s="147"/>
      <c r="AO1377" s="147"/>
      <c r="AP1377" s="147"/>
      <c r="AQ1377" s="147"/>
      <c r="AR1377" s="147"/>
      <c r="AS1377" s="147"/>
      <c r="AT1377" s="147"/>
      <c r="AU1377" s="147"/>
      <c r="AV1377" s="147"/>
      <c r="AW1377" s="147"/>
      <c r="AX1377" s="147"/>
      <c r="AY1377" s="147"/>
      <c r="AZ1377" s="147"/>
      <c r="BA1377" s="147"/>
      <c r="BB1377" s="147"/>
      <c r="BC1377" s="147"/>
      <c r="BD1377" s="147"/>
      <c r="BE1377" s="147"/>
      <c r="BF1377" s="147"/>
      <c r="BG1377" s="147"/>
    </row>
    <row r="1378" spans="1:59" outlineLevel="1" x14ac:dyDescent="0.2">
      <c r="A1378" s="154"/>
      <c r="B1378" s="155"/>
      <c r="C1378" s="185" t="s">
        <v>233</v>
      </c>
      <c r="D1378" s="158"/>
      <c r="E1378" s="159">
        <v>1</v>
      </c>
      <c r="F1378" s="156"/>
      <c r="G1378" s="156"/>
      <c r="H1378" s="156"/>
      <c r="I1378" s="156"/>
      <c r="J1378" s="156"/>
      <c r="K1378" s="156"/>
      <c r="L1378" s="156"/>
      <c r="M1378" s="156"/>
      <c r="N1378" s="156"/>
      <c r="O1378" s="156"/>
      <c r="P1378" s="156"/>
      <c r="Q1378" s="156"/>
      <c r="R1378" s="156"/>
      <c r="S1378" s="156"/>
      <c r="T1378" s="156"/>
      <c r="U1378" s="156"/>
      <c r="V1378" s="156"/>
      <c r="W1378" s="156"/>
      <c r="X1378" s="156"/>
      <c r="Y1378" s="147"/>
      <c r="Z1378" s="147"/>
      <c r="AA1378" s="147"/>
      <c r="AB1378" s="147"/>
      <c r="AC1378" s="147"/>
      <c r="AD1378" s="147"/>
      <c r="AE1378" s="147"/>
      <c r="AF1378" s="147" t="s">
        <v>386</v>
      </c>
      <c r="AG1378" s="147">
        <v>0</v>
      </c>
      <c r="AH1378" s="147"/>
      <c r="AI1378" s="147"/>
      <c r="AJ1378" s="147"/>
      <c r="AK1378" s="147"/>
      <c r="AL1378" s="147"/>
      <c r="AM1378" s="147"/>
      <c r="AN1378" s="147"/>
      <c r="AO1378" s="147"/>
      <c r="AP1378" s="147"/>
      <c r="AQ1378" s="147"/>
      <c r="AR1378" s="147"/>
      <c r="AS1378" s="147"/>
      <c r="AT1378" s="147"/>
      <c r="AU1378" s="147"/>
      <c r="AV1378" s="147"/>
      <c r="AW1378" s="147"/>
      <c r="AX1378" s="147"/>
      <c r="AY1378" s="147"/>
      <c r="AZ1378" s="147"/>
      <c r="BA1378" s="147"/>
      <c r="BB1378" s="147"/>
      <c r="BC1378" s="147"/>
      <c r="BD1378" s="147"/>
      <c r="BE1378" s="147"/>
      <c r="BF1378" s="147"/>
      <c r="BG1378" s="147"/>
    </row>
    <row r="1379" spans="1:59" outlineLevel="1" x14ac:dyDescent="0.2">
      <c r="A1379" s="170">
        <v>290</v>
      </c>
      <c r="B1379" s="171" t="s">
        <v>1681</v>
      </c>
      <c r="C1379" s="184" t="s">
        <v>1682</v>
      </c>
      <c r="D1379" s="172" t="s">
        <v>429</v>
      </c>
      <c r="E1379" s="173">
        <v>7</v>
      </c>
      <c r="F1379" s="174"/>
      <c r="G1379" s="175">
        <f>ROUND(E1379*F1379,2)</f>
        <v>0</v>
      </c>
      <c r="H1379" s="157">
        <v>0</v>
      </c>
      <c r="I1379" s="156">
        <f>ROUND(E1379*H1379,2)</f>
        <v>0</v>
      </c>
      <c r="J1379" s="157">
        <v>14880</v>
      </c>
      <c r="K1379" s="156">
        <f>ROUND(E1379*J1379,2)</f>
        <v>104160</v>
      </c>
      <c r="L1379" s="156">
        <v>15</v>
      </c>
      <c r="M1379" s="156">
        <f>G1379*(1+L1379/100)</f>
        <v>0</v>
      </c>
      <c r="N1379" s="156">
        <v>0</v>
      </c>
      <c r="O1379" s="156">
        <f>ROUND(E1379*N1379,2)</f>
        <v>0</v>
      </c>
      <c r="P1379" s="156">
        <v>0</v>
      </c>
      <c r="Q1379" s="156">
        <f>ROUND(E1379*P1379,2)</f>
        <v>0</v>
      </c>
      <c r="R1379" s="156"/>
      <c r="S1379" s="156" t="s">
        <v>485</v>
      </c>
      <c r="T1379" s="156" t="s">
        <v>382</v>
      </c>
      <c r="U1379" s="156">
        <v>0</v>
      </c>
      <c r="V1379" s="156">
        <f>ROUND(E1379*U1379,2)</f>
        <v>0</v>
      </c>
      <c r="W1379" s="156"/>
      <c r="X1379" s="156" t="s">
        <v>383</v>
      </c>
      <c r="Y1379" s="147"/>
      <c r="Z1379" s="147"/>
      <c r="AA1379" s="147"/>
      <c r="AB1379" s="147"/>
      <c r="AC1379" s="147"/>
      <c r="AD1379" s="147"/>
      <c r="AE1379" s="147"/>
      <c r="AF1379" s="147" t="s">
        <v>541</v>
      </c>
      <c r="AG1379" s="147"/>
      <c r="AH1379" s="147"/>
      <c r="AI1379" s="147"/>
      <c r="AJ1379" s="147"/>
      <c r="AK1379" s="147"/>
      <c r="AL1379" s="147"/>
      <c r="AM1379" s="147"/>
      <c r="AN1379" s="147"/>
      <c r="AO1379" s="147"/>
      <c r="AP1379" s="147"/>
      <c r="AQ1379" s="147"/>
      <c r="AR1379" s="147"/>
      <c r="AS1379" s="147"/>
      <c r="AT1379" s="147"/>
      <c r="AU1379" s="147"/>
      <c r="AV1379" s="147"/>
      <c r="AW1379" s="147"/>
      <c r="AX1379" s="147"/>
      <c r="AY1379" s="147"/>
      <c r="AZ1379" s="147"/>
      <c r="BA1379" s="147"/>
      <c r="BB1379" s="147"/>
      <c r="BC1379" s="147"/>
      <c r="BD1379" s="147"/>
      <c r="BE1379" s="147"/>
      <c r="BF1379" s="147"/>
      <c r="BG1379" s="147"/>
    </row>
    <row r="1380" spans="1:59" outlineLevel="1" x14ac:dyDescent="0.2">
      <c r="A1380" s="154"/>
      <c r="B1380" s="155"/>
      <c r="C1380" s="185" t="s">
        <v>1634</v>
      </c>
      <c r="D1380" s="158"/>
      <c r="E1380" s="159"/>
      <c r="F1380" s="156"/>
      <c r="G1380" s="156"/>
      <c r="H1380" s="156"/>
      <c r="I1380" s="156"/>
      <c r="J1380" s="156"/>
      <c r="K1380" s="156"/>
      <c r="L1380" s="156"/>
      <c r="M1380" s="156"/>
      <c r="N1380" s="156"/>
      <c r="O1380" s="156"/>
      <c r="P1380" s="156"/>
      <c r="Q1380" s="156"/>
      <c r="R1380" s="156"/>
      <c r="S1380" s="156"/>
      <c r="T1380" s="156"/>
      <c r="U1380" s="156"/>
      <c r="V1380" s="156"/>
      <c r="W1380" s="156"/>
      <c r="X1380" s="156"/>
      <c r="Y1380" s="147"/>
      <c r="Z1380" s="147"/>
      <c r="AA1380" s="147"/>
      <c r="AB1380" s="147"/>
      <c r="AC1380" s="147"/>
      <c r="AD1380" s="147"/>
      <c r="AE1380" s="147"/>
      <c r="AF1380" s="147" t="s">
        <v>386</v>
      </c>
      <c r="AG1380" s="147">
        <v>0</v>
      </c>
      <c r="AH1380" s="147"/>
      <c r="AI1380" s="147"/>
      <c r="AJ1380" s="147"/>
      <c r="AK1380" s="147"/>
      <c r="AL1380" s="147"/>
      <c r="AM1380" s="147"/>
      <c r="AN1380" s="147"/>
      <c r="AO1380" s="147"/>
      <c r="AP1380" s="147"/>
      <c r="AQ1380" s="147"/>
      <c r="AR1380" s="147"/>
      <c r="AS1380" s="147"/>
      <c r="AT1380" s="147"/>
      <c r="AU1380" s="147"/>
      <c r="AV1380" s="147"/>
      <c r="AW1380" s="147"/>
      <c r="AX1380" s="147"/>
      <c r="AY1380" s="147"/>
      <c r="AZ1380" s="147"/>
      <c r="BA1380" s="147"/>
      <c r="BB1380" s="147"/>
      <c r="BC1380" s="147"/>
      <c r="BD1380" s="147"/>
      <c r="BE1380" s="147"/>
      <c r="BF1380" s="147"/>
      <c r="BG1380" s="147"/>
    </row>
    <row r="1381" spans="1:59" outlineLevel="1" x14ac:dyDescent="0.2">
      <c r="A1381" s="154"/>
      <c r="B1381" s="155"/>
      <c r="C1381" s="185" t="s">
        <v>1439</v>
      </c>
      <c r="D1381" s="158"/>
      <c r="E1381" s="159">
        <v>7</v>
      </c>
      <c r="F1381" s="156"/>
      <c r="G1381" s="156"/>
      <c r="H1381" s="156"/>
      <c r="I1381" s="156"/>
      <c r="J1381" s="156"/>
      <c r="K1381" s="156"/>
      <c r="L1381" s="156"/>
      <c r="M1381" s="156"/>
      <c r="N1381" s="156"/>
      <c r="O1381" s="156"/>
      <c r="P1381" s="156"/>
      <c r="Q1381" s="156"/>
      <c r="R1381" s="156"/>
      <c r="S1381" s="156"/>
      <c r="T1381" s="156"/>
      <c r="U1381" s="156"/>
      <c r="V1381" s="156"/>
      <c r="W1381" s="156"/>
      <c r="X1381" s="156"/>
      <c r="Y1381" s="147"/>
      <c r="Z1381" s="147"/>
      <c r="AA1381" s="147"/>
      <c r="AB1381" s="147"/>
      <c r="AC1381" s="147"/>
      <c r="AD1381" s="147"/>
      <c r="AE1381" s="147"/>
      <c r="AF1381" s="147" t="s">
        <v>386</v>
      </c>
      <c r="AG1381" s="147">
        <v>0</v>
      </c>
      <c r="AH1381" s="147"/>
      <c r="AI1381" s="147"/>
      <c r="AJ1381" s="147"/>
      <c r="AK1381" s="147"/>
      <c r="AL1381" s="147"/>
      <c r="AM1381" s="147"/>
      <c r="AN1381" s="147"/>
      <c r="AO1381" s="147"/>
      <c r="AP1381" s="147"/>
      <c r="AQ1381" s="147"/>
      <c r="AR1381" s="147"/>
      <c r="AS1381" s="147"/>
      <c r="AT1381" s="147"/>
      <c r="AU1381" s="147"/>
      <c r="AV1381" s="147"/>
      <c r="AW1381" s="147"/>
      <c r="AX1381" s="147"/>
      <c r="AY1381" s="147"/>
      <c r="AZ1381" s="147"/>
      <c r="BA1381" s="147"/>
      <c r="BB1381" s="147"/>
      <c r="BC1381" s="147"/>
      <c r="BD1381" s="147"/>
      <c r="BE1381" s="147"/>
      <c r="BF1381" s="147"/>
      <c r="BG1381" s="147"/>
    </row>
    <row r="1382" spans="1:59" ht="22.5" outlineLevel="1" x14ac:dyDescent="0.2">
      <c r="A1382" s="170">
        <v>291</v>
      </c>
      <c r="B1382" s="171" t="s">
        <v>1683</v>
      </c>
      <c r="C1382" s="184" t="s">
        <v>1684</v>
      </c>
      <c r="D1382" s="172" t="s">
        <v>429</v>
      </c>
      <c r="E1382" s="173">
        <v>7</v>
      </c>
      <c r="F1382" s="174"/>
      <c r="G1382" s="175">
        <f>ROUND(E1382*F1382,2)</f>
        <v>0</v>
      </c>
      <c r="H1382" s="157">
        <v>0</v>
      </c>
      <c r="I1382" s="156">
        <f>ROUND(E1382*H1382,2)</f>
        <v>0</v>
      </c>
      <c r="J1382" s="157">
        <v>19650</v>
      </c>
      <c r="K1382" s="156">
        <f>ROUND(E1382*J1382,2)</f>
        <v>137550</v>
      </c>
      <c r="L1382" s="156">
        <v>15</v>
      </c>
      <c r="M1382" s="156">
        <f>G1382*(1+L1382/100)</f>
        <v>0</v>
      </c>
      <c r="N1382" s="156">
        <v>0</v>
      </c>
      <c r="O1382" s="156">
        <f>ROUND(E1382*N1382,2)</f>
        <v>0</v>
      </c>
      <c r="P1382" s="156">
        <v>0</v>
      </c>
      <c r="Q1382" s="156">
        <f>ROUND(E1382*P1382,2)</f>
        <v>0</v>
      </c>
      <c r="R1382" s="156"/>
      <c r="S1382" s="156" t="s">
        <v>485</v>
      </c>
      <c r="T1382" s="156" t="s">
        <v>382</v>
      </c>
      <c r="U1382" s="156">
        <v>0</v>
      </c>
      <c r="V1382" s="156">
        <f>ROUND(E1382*U1382,2)</f>
        <v>0</v>
      </c>
      <c r="W1382" s="156"/>
      <c r="X1382" s="156" t="s">
        <v>383</v>
      </c>
      <c r="Y1382" s="147"/>
      <c r="Z1382" s="147"/>
      <c r="AA1382" s="147"/>
      <c r="AB1382" s="147"/>
      <c r="AC1382" s="147"/>
      <c r="AD1382" s="147"/>
      <c r="AE1382" s="147"/>
      <c r="AF1382" s="147" t="s">
        <v>541</v>
      </c>
      <c r="AG1382" s="147"/>
      <c r="AH1382" s="147"/>
      <c r="AI1382" s="147"/>
      <c r="AJ1382" s="147"/>
      <c r="AK1382" s="147"/>
      <c r="AL1382" s="147"/>
      <c r="AM1382" s="147"/>
      <c r="AN1382" s="147"/>
      <c r="AO1382" s="147"/>
      <c r="AP1382" s="147"/>
      <c r="AQ1382" s="147"/>
      <c r="AR1382" s="147"/>
      <c r="AS1382" s="147"/>
      <c r="AT1382" s="147"/>
      <c r="AU1382" s="147"/>
      <c r="AV1382" s="147"/>
      <c r="AW1382" s="147"/>
      <c r="AX1382" s="147"/>
      <c r="AY1382" s="147"/>
      <c r="AZ1382" s="147"/>
      <c r="BA1382" s="147"/>
      <c r="BB1382" s="147"/>
      <c r="BC1382" s="147"/>
      <c r="BD1382" s="147"/>
      <c r="BE1382" s="147"/>
      <c r="BF1382" s="147"/>
      <c r="BG1382" s="147"/>
    </row>
    <row r="1383" spans="1:59" outlineLevel="1" x14ac:dyDescent="0.2">
      <c r="A1383" s="154"/>
      <c r="B1383" s="155"/>
      <c r="C1383" s="185" t="s">
        <v>1685</v>
      </c>
      <c r="D1383" s="158"/>
      <c r="E1383" s="159"/>
      <c r="F1383" s="156"/>
      <c r="G1383" s="156"/>
      <c r="H1383" s="156"/>
      <c r="I1383" s="156"/>
      <c r="J1383" s="156"/>
      <c r="K1383" s="156"/>
      <c r="L1383" s="156"/>
      <c r="M1383" s="156"/>
      <c r="N1383" s="156"/>
      <c r="O1383" s="156"/>
      <c r="P1383" s="156"/>
      <c r="Q1383" s="156"/>
      <c r="R1383" s="156"/>
      <c r="S1383" s="156"/>
      <c r="T1383" s="156"/>
      <c r="U1383" s="156"/>
      <c r="V1383" s="156"/>
      <c r="W1383" s="156"/>
      <c r="X1383" s="156"/>
      <c r="Y1383" s="147"/>
      <c r="Z1383" s="147"/>
      <c r="AA1383" s="147"/>
      <c r="AB1383" s="147"/>
      <c r="AC1383" s="147"/>
      <c r="AD1383" s="147"/>
      <c r="AE1383" s="147"/>
      <c r="AF1383" s="147" t="s">
        <v>386</v>
      </c>
      <c r="AG1383" s="147">
        <v>0</v>
      </c>
      <c r="AH1383" s="147"/>
      <c r="AI1383" s="147"/>
      <c r="AJ1383" s="147"/>
      <c r="AK1383" s="147"/>
      <c r="AL1383" s="147"/>
      <c r="AM1383" s="147"/>
      <c r="AN1383" s="147"/>
      <c r="AO1383" s="147"/>
      <c r="AP1383" s="147"/>
      <c r="AQ1383" s="147"/>
      <c r="AR1383" s="147"/>
      <c r="AS1383" s="147"/>
      <c r="AT1383" s="147"/>
      <c r="AU1383" s="147"/>
      <c r="AV1383" s="147"/>
      <c r="AW1383" s="147"/>
      <c r="AX1383" s="147"/>
      <c r="AY1383" s="147"/>
      <c r="AZ1383" s="147"/>
      <c r="BA1383" s="147"/>
      <c r="BB1383" s="147"/>
      <c r="BC1383" s="147"/>
      <c r="BD1383" s="147"/>
      <c r="BE1383" s="147"/>
      <c r="BF1383" s="147"/>
      <c r="BG1383" s="147"/>
    </row>
    <row r="1384" spans="1:59" outlineLevel="1" x14ac:dyDescent="0.2">
      <c r="A1384" s="154"/>
      <c r="B1384" s="155"/>
      <c r="C1384" s="185" t="s">
        <v>1634</v>
      </c>
      <c r="D1384" s="158"/>
      <c r="E1384" s="159"/>
      <c r="F1384" s="156"/>
      <c r="G1384" s="156"/>
      <c r="H1384" s="156"/>
      <c r="I1384" s="156"/>
      <c r="J1384" s="156"/>
      <c r="K1384" s="156"/>
      <c r="L1384" s="156"/>
      <c r="M1384" s="156"/>
      <c r="N1384" s="156"/>
      <c r="O1384" s="156"/>
      <c r="P1384" s="156"/>
      <c r="Q1384" s="156"/>
      <c r="R1384" s="156"/>
      <c r="S1384" s="156"/>
      <c r="T1384" s="156"/>
      <c r="U1384" s="156"/>
      <c r="V1384" s="156"/>
      <c r="W1384" s="156"/>
      <c r="X1384" s="156"/>
      <c r="Y1384" s="147"/>
      <c r="Z1384" s="147"/>
      <c r="AA1384" s="147"/>
      <c r="AB1384" s="147"/>
      <c r="AC1384" s="147"/>
      <c r="AD1384" s="147"/>
      <c r="AE1384" s="147"/>
      <c r="AF1384" s="147" t="s">
        <v>386</v>
      </c>
      <c r="AG1384" s="147">
        <v>0</v>
      </c>
      <c r="AH1384" s="147"/>
      <c r="AI1384" s="147"/>
      <c r="AJ1384" s="147"/>
      <c r="AK1384" s="147"/>
      <c r="AL1384" s="147"/>
      <c r="AM1384" s="147"/>
      <c r="AN1384" s="147"/>
      <c r="AO1384" s="147"/>
      <c r="AP1384" s="147"/>
      <c r="AQ1384" s="147"/>
      <c r="AR1384" s="147"/>
      <c r="AS1384" s="147"/>
      <c r="AT1384" s="147"/>
      <c r="AU1384" s="147"/>
      <c r="AV1384" s="147"/>
      <c r="AW1384" s="147"/>
      <c r="AX1384" s="147"/>
      <c r="AY1384" s="147"/>
      <c r="AZ1384" s="147"/>
      <c r="BA1384" s="147"/>
      <c r="BB1384" s="147"/>
      <c r="BC1384" s="147"/>
      <c r="BD1384" s="147"/>
      <c r="BE1384" s="147"/>
      <c r="BF1384" s="147"/>
      <c r="BG1384" s="147"/>
    </row>
    <row r="1385" spans="1:59" outlineLevel="1" x14ac:dyDescent="0.2">
      <c r="A1385" s="154"/>
      <c r="B1385" s="155"/>
      <c r="C1385" s="185" t="s">
        <v>1439</v>
      </c>
      <c r="D1385" s="158"/>
      <c r="E1385" s="159">
        <v>7</v>
      </c>
      <c r="F1385" s="156"/>
      <c r="G1385" s="156"/>
      <c r="H1385" s="156"/>
      <c r="I1385" s="156"/>
      <c r="J1385" s="156"/>
      <c r="K1385" s="156"/>
      <c r="L1385" s="156"/>
      <c r="M1385" s="156"/>
      <c r="N1385" s="156"/>
      <c r="O1385" s="156"/>
      <c r="P1385" s="156"/>
      <c r="Q1385" s="156"/>
      <c r="R1385" s="156"/>
      <c r="S1385" s="156"/>
      <c r="T1385" s="156"/>
      <c r="U1385" s="156"/>
      <c r="V1385" s="156"/>
      <c r="W1385" s="156"/>
      <c r="X1385" s="156"/>
      <c r="Y1385" s="147"/>
      <c r="Z1385" s="147"/>
      <c r="AA1385" s="147"/>
      <c r="AB1385" s="147"/>
      <c r="AC1385" s="147"/>
      <c r="AD1385" s="147"/>
      <c r="AE1385" s="147"/>
      <c r="AF1385" s="147" t="s">
        <v>386</v>
      </c>
      <c r="AG1385" s="147">
        <v>0</v>
      </c>
      <c r="AH1385" s="147"/>
      <c r="AI1385" s="147"/>
      <c r="AJ1385" s="147"/>
      <c r="AK1385" s="147"/>
      <c r="AL1385" s="147"/>
      <c r="AM1385" s="147"/>
      <c r="AN1385" s="147"/>
      <c r="AO1385" s="147"/>
      <c r="AP1385" s="147"/>
      <c r="AQ1385" s="147"/>
      <c r="AR1385" s="147"/>
      <c r="AS1385" s="147"/>
      <c r="AT1385" s="147"/>
      <c r="AU1385" s="147"/>
      <c r="AV1385" s="147"/>
      <c r="AW1385" s="147"/>
      <c r="AX1385" s="147"/>
      <c r="AY1385" s="147"/>
      <c r="AZ1385" s="147"/>
      <c r="BA1385" s="147"/>
      <c r="BB1385" s="147"/>
      <c r="BC1385" s="147"/>
      <c r="BD1385" s="147"/>
      <c r="BE1385" s="147"/>
      <c r="BF1385" s="147"/>
      <c r="BG1385" s="147"/>
    </row>
    <row r="1386" spans="1:59" ht="22.5" outlineLevel="1" x14ac:dyDescent="0.2">
      <c r="A1386" s="170">
        <v>292</v>
      </c>
      <c r="B1386" s="171" t="s">
        <v>1686</v>
      </c>
      <c r="C1386" s="184" t="s">
        <v>1687</v>
      </c>
      <c r="D1386" s="172" t="s">
        <v>429</v>
      </c>
      <c r="E1386" s="173">
        <v>1</v>
      </c>
      <c r="F1386" s="174"/>
      <c r="G1386" s="175">
        <f>ROUND(E1386*F1386,2)</f>
        <v>0</v>
      </c>
      <c r="H1386" s="157">
        <v>0</v>
      </c>
      <c r="I1386" s="156">
        <f>ROUND(E1386*H1386,2)</f>
        <v>0</v>
      </c>
      <c r="J1386" s="157">
        <v>76530</v>
      </c>
      <c r="K1386" s="156">
        <f>ROUND(E1386*J1386,2)</f>
        <v>76530</v>
      </c>
      <c r="L1386" s="156">
        <v>15</v>
      </c>
      <c r="M1386" s="156">
        <f>G1386*(1+L1386/100)</f>
        <v>0</v>
      </c>
      <c r="N1386" s="156">
        <v>0</v>
      </c>
      <c r="O1386" s="156">
        <f>ROUND(E1386*N1386,2)</f>
        <v>0</v>
      </c>
      <c r="P1386" s="156">
        <v>0</v>
      </c>
      <c r="Q1386" s="156">
        <f>ROUND(E1386*P1386,2)</f>
        <v>0</v>
      </c>
      <c r="R1386" s="156"/>
      <c r="S1386" s="156" t="s">
        <v>485</v>
      </c>
      <c r="T1386" s="156" t="s">
        <v>382</v>
      </c>
      <c r="U1386" s="156">
        <v>0</v>
      </c>
      <c r="V1386" s="156">
        <f>ROUND(E1386*U1386,2)</f>
        <v>0</v>
      </c>
      <c r="W1386" s="156"/>
      <c r="X1386" s="156" t="s">
        <v>383</v>
      </c>
      <c r="Y1386" s="147"/>
      <c r="Z1386" s="147"/>
      <c r="AA1386" s="147"/>
      <c r="AB1386" s="147"/>
      <c r="AC1386" s="147"/>
      <c r="AD1386" s="147"/>
      <c r="AE1386" s="147"/>
      <c r="AF1386" s="147" t="s">
        <v>541</v>
      </c>
      <c r="AG1386" s="147"/>
      <c r="AH1386" s="147"/>
      <c r="AI1386" s="147"/>
      <c r="AJ1386" s="147"/>
      <c r="AK1386" s="147"/>
      <c r="AL1386" s="147"/>
      <c r="AM1386" s="147"/>
      <c r="AN1386" s="147"/>
      <c r="AO1386" s="147"/>
      <c r="AP1386" s="147"/>
      <c r="AQ1386" s="147"/>
      <c r="AR1386" s="147"/>
      <c r="AS1386" s="147"/>
      <c r="AT1386" s="147"/>
      <c r="AU1386" s="147"/>
      <c r="AV1386" s="147"/>
      <c r="AW1386" s="147"/>
      <c r="AX1386" s="147"/>
      <c r="AY1386" s="147"/>
      <c r="AZ1386" s="147"/>
      <c r="BA1386" s="147"/>
      <c r="BB1386" s="147"/>
      <c r="BC1386" s="147"/>
      <c r="BD1386" s="147"/>
      <c r="BE1386" s="147"/>
      <c r="BF1386" s="147"/>
      <c r="BG1386" s="147"/>
    </row>
    <row r="1387" spans="1:59" outlineLevel="1" x14ac:dyDescent="0.2">
      <c r="A1387" s="154"/>
      <c r="B1387" s="155"/>
      <c r="C1387" s="185" t="s">
        <v>1688</v>
      </c>
      <c r="D1387" s="158"/>
      <c r="E1387" s="159"/>
      <c r="F1387" s="156"/>
      <c r="G1387" s="156"/>
      <c r="H1387" s="156"/>
      <c r="I1387" s="156"/>
      <c r="J1387" s="156"/>
      <c r="K1387" s="156"/>
      <c r="L1387" s="156"/>
      <c r="M1387" s="156"/>
      <c r="N1387" s="156"/>
      <c r="O1387" s="156"/>
      <c r="P1387" s="156"/>
      <c r="Q1387" s="156"/>
      <c r="R1387" s="156"/>
      <c r="S1387" s="156"/>
      <c r="T1387" s="156"/>
      <c r="U1387" s="156"/>
      <c r="V1387" s="156"/>
      <c r="W1387" s="156"/>
      <c r="X1387" s="156"/>
      <c r="Y1387" s="147"/>
      <c r="Z1387" s="147"/>
      <c r="AA1387" s="147"/>
      <c r="AB1387" s="147"/>
      <c r="AC1387" s="147"/>
      <c r="AD1387" s="147"/>
      <c r="AE1387" s="147"/>
      <c r="AF1387" s="147" t="s">
        <v>386</v>
      </c>
      <c r="AG1387" s="147">
        <v>0</v>
      </c>
      <c r="AH1387" s="147"/>
      <c r="AI1387" s="147"/>
      <c r="AJ1387" s="147"/>
      <c r="AK1387" s="147"/>
      <c r="AL1387" s="147"/>
      <c r="AM1387" s="147"/>
      <c r="AN1387" s="147"/>
      <c r="AO1387" s="147"/>
      <c r="AP1387" s="147"/>
      <c r="AQ1387" s="147"/>
      <c r="AR1387" s="147"/>
      <c r="AS1387" s="147"/>
      <c r="AT1387" s="147"/>
      <c r="AU1387" s="147"/>
      <c r="AV1387" s="147"/>
      <c r="AW1387" s="147"/>
      <c r="AX1387" s="147"/>
      <c r="AY1387" s="147"/>
      <c r="AZ1387" s="147"/>
      <c r="BA1387" s="147"/>
      <c r="BB1387" s="147"/>
      <c r="BC1387" s="147"/>
      <c r="BD1387" s="147"/>
      <c r="BE1387" s="147"/>
      <c r="BF1387" s="147"/>
      <c r="BG1387" s="147"/>
    </row>
    <row r="1388" spans="1:59" outlineLevel="1" x14ac:dyDescent="0.2">
      <c r="A1388" s="154"/>
      <c r="B1388" s="155"/>
      <c r="C1388" s="185" t="s">
        <v>1454</v>
      </c>
      <c r="D1388" s="158"/>
      <c r="E1388" s="159"/>
      <c r="F1388" s="156"/>
      <c r="G1388" s="156"/>
      <c r="H1388" s="156"/>
      <c r="I1388" s="156"/>
      <c r="J1388" s="156"/>
      <c r="K1388" s="156"/>
      <c r="L1388" s="156"/>
      <c r="M1388" s="156"/>
      <c r="N1388" s="156"/>
      <c r="O1388" s="156"/>
      <c r="P1388" s="156"/>
      <c r="Q1388" s="156"/>
      <c r="R1388" s="156"/>
      <c r="S1388" s="156"/>
      <c r="T1388" s="156"/>
      <c r="U1388" s="156"/>
      <c r="V1388" s="156"/>
      <c r="W1388" s="156"/>
      <c r="X1388" s="156"/>
      <c r="Y1388" s="147"/>
      <c r="Z1388" s="147"/>
      <c r="AA1388" s="147"/>
      <c r="AB1388" s="147"/>
      <c r="AC1388" s="147"/>
      <c r="AD1388" s="147"/>
      <c r="AE1388" s="147"/>
      <c r="AF1388" s="147" t="s">
        <v>386</v>
      </c>
      <c r="AG1388" s="147">
        <v>0</v>
      </c>
      <c r="AH1388" s="147"/>
      <c r="AI1388" s="147"/>
      <c r="AJ1388" s="147"/>
      <c r="AK1388" s="147"/>
      <c r="AL1388" s="147"/>
      <c r="AM1388" s="147"/>
      <c r="AN1388" s="147"/>
      <c r="AO1388" s="147"/>
      <c r="AP1388" s="147"/>
      <c r="AQ1388" s="147"/>
      <c r="AR1388" s="147"/>
      <c r="AS1388" s="147"/>
      <c r="AT1388" s="147"/>
      <c r="AU1388" s="147"/>
      <c r="AV1388" s="147"/>
      <c r="AW1388" s="147"/>
      <c r="AX1388" s="147"/>
      <c r="AY1388" s="147"/>
      <c r="AZ1388" s="147"/>
      <c r="BA1388" s="147"/>
      <c r="BB1388" s="147"/>
      <c r="BC1388" s="147"/>
      <c r="BD1388" s="147"/>
      <c r="BE1388" s="147"/>
      <c r="BF1388" s="147"/>
      <c r="BG1388" s="147"/>
    </row>
    <row r="1389" spans="1:59" outlineLevel="1" x14ac:dyDescent="0.2">
      <c r="A1389" s="154"/>
      <c r="B1389" s="155"/>
      <c r="C1389" s="185" t="s">
        <v>233</v>
      </c>
      <c r="D1389" s="158"/>
      <c r="E1389" s="159">
        <v>1</v>
      </c>
      <c r="F1389" s="156"/>
      <c r="G1389" s="156"/>
      <c r="H1389" s="156"/>
      <c r="I1389" s="156"/>
      <c r="J1389" s="156"/>
      <c r="K1389" s="156"/>
      <c r="L1389" s="156"/>
      <c r="M1389" s="156"/>
      <c r="N1389" s="156"/>
      <c r="O1389" s="156"/>
      <c r="P1389" s="156"/>
      <c r="Q1389" s="156"/>
      <c r="R1389" s="156"/>
      <c r="S1389" s="156"/>
      <c r="T1389" s="156"/>
      <c r="U1389" s="156"/>
      <c r="V1389" s="156"/>
      <c r="W1389" s="156"/>
      <c r="X1389" s="156"/>
      <c r="Y1389" s="147"/>
      <c r="Z1389" s="147"/>
      <c r="AA1389" s="147"/>
      <c r="AB1389" s="147"/>
      <c r="AC1389" s="147"/>
      <c r="AD1389" s="147"/>
      <c r="AE1389" s="147"/>
      <c r="AF1389" s="147" t="s">
        <v>386</v>
      </c>
      <c r="AG1389" s="147">
        <v>0</v>
      </c>
      <c r="AH1389" s="147"/>
      <c r="AI1389" s="147"/>
      <c r="AJ1389" s="147"/>
      <c r="AK1389" s="147"/>
      <c r="AL1389" s="147"/>
      <c r="AM1389" s="147"/>
      <c r="AN1389" s="147"/>
      <c r="AO1389" s="147"/>
      <c r="AP1389" s="147"/>
      <c r="AQ1389" s="147"/>
      <c r="AR1389" s="147"/>
      <c r="AS1389" s="147"/>
      <c r="AT1389" s="147"/>
      <c r="AU1389" s="147"/>
      <c r="AV1389" s="147"/>
      <c r="AW1389" s="147"/>
      <c r="AX1389" s="147"/>
      <c r="AY1389" s="147"/>
      <c r="AZ1389" s="147"/>
      <c r="BA1389" s="147"/>
      <c r="BB1389" s="147"/>
      <c r="BC1389" s="147"/>
      <c r="BD1389" s="147"/>
      <c r="BE1389" s="147"/>
      <c r="BF1389" s="147"/>
      <c r="BG1389" s="147"/>
    </row>
    <row r="1390" spans="1:59" ht="22.5" outlineLevel="1" x14ac:dyDescent="0.2">
      <c r="A1390" s="170">
        <v>293</v>
      </c>
      <c r="B1390" s="171" t="s">
        <v>1689</v>
      </c>
      <c r="C1390" s="184" t="s">
        <v>1690</v>
      </c>
      <c r="D1390" s="172" t="s">
        <v>429</v>
      </c>
      <c r="E1390" s="173">
        <v>3</v>
      </c>
      <c r="F1390" s="174"/>
      <c r="G1390" s="175">
        <f>ROUND(E1390*F1390,2)</f>
        <v>0</v>
      </c>
      <c r="H1390" s="157">
        <v>0</v>
      </c>
      <c r="I1390" s="156">
        <f>ROUND(E1390*H1390,2)</f>
        <v>0</v>
      </c>
      <c r="J1390" s="157">
        <v>79040</v>
      </c>
      <c r="K1390" s="156">
        <f>ROUND(E1390*J1390,2)</f>
        <v>237120</v>
      </c>
      <c r="L1390" s="156">
        <v>15</v>
      </c>
      <c r="M1390" s="156">
        <f>G1390*(1+L1390/100)</f>
        <v>0</v>
      </c>
      <c r="N1390" s="156">
        <v>0</v>
      </c>
      <c r="O1390" s="156">
        <f>ROUND(E1390*N1390,2)</f>
        <v>0</v>
      </c>
      <c r="P1390" s="156">
        <v>0</v>
      </c>
      <c r="Q1390" s="156">
        <f>ROUND(E1390*P1390,2)</f>
        <v>0</v>
      </c>
      <c r="R1390" s="156"/>
      <c r="S1390" s="156" t="s">
        <v>485</v>
      </c>
      <c r="T1390" s="156" t="s">
        <v>382</v>
      </c>
      <c r="U1390" s="156">
        <v>0</v>
      </c>
      <c r="V1390" s="156">
        <f>ROUND(E1390*U1390,2)</f>
        <v>0</v>
      </c>
      <c r="W1390" s="156"/>
      <c r="X1390" s="156" t="s">
        <v>383</v>
      </c>
      <c r="Y1390" s="147"/>
      <c r="Z1390" s="147"/>
      <c r="AA1390" s="147"/>
      <c r="AB1390" s="147"/>
      <c r="AC1390" s="147"/>
      <c r="AD1390" s="147"/>
      <c r="AE1390" s="147"/>
      <c r="AF1390" s="147" t="s">
        <v>541</v>
      </c>
      <c r="AG1390" s="147"/>
      <c r="AH1390" s="147"/>
      <c r="AI1390" s="147"/>
      <c r="AJ1390" s="147"/>
      <c r="AK1390" s="147"/>
      <c r="AL1390" s="147"/>
      <c r="AM1390" s="147"/>
      <c r="AN1390" s="147"/>
      <c r="AO1390" s="147"/>
      <c r="AP1390" s="147"/>
      <c r="AQ1390" s="147"/>
      <c r="AR1390" s="147"/>
      <c r="AS1390" s="147"/>
      <c r="AT1390" s="147"/>
      <c r="AU1390" s="147"/>
      <c r="AV1390" s="147"/>
      <c r="AW1390" s="147"/>
      <c r="AX1390" s="147"/>
      <c r="AY1390" s="147"/>
      <c r="AZ1390" s="147"/>
      <c r="BA1390" s="147"/>
      <c r="BB1390" s="147"/>
      <c r="BC1390" s="147"/>
      <c r="BD1390" s="147"/>
      <c r="BE1390" s="147"/>
      <c r="BF1390" s="147"/>
      <c r="BG1390" s="147"/>
    </row>
    <row r="1391" spans="1:59" outlineLevel="1" x14ac:dyDescent="0.2">
      <c r="A1391" s="154"/>
      <c r="B1391" s="155"/>
      <c r="C1391" s="185" t="s">
        <v>1691</v>
      </c>
      <c r="D1391" s="158"/>
      <c r="E1391" s="159"/>
      <c r="F1391" s="156"/>
      <c r="G1391" s="156"/>
      <c r="H1391" s="156"/>
      <c r="I1391" s="156"/>
      <c r="J1391" s="156"/>
      <c r="K1391" s="156"/>
      <c r="L1391" s="156"/>
      <c r="M1391" s="156"/>
      <c r="N1391" s="156"/>
      <c r="O1391" s="156"/>
      <c r="P1391" s="156"/>
      <c r="Q1391" s="156"/>
      <c r="R1391" s="156"/>
      <c r="S1391" s="156"/>
      <c r="T1391" s="156"/>
      <c r="U1391" s="156"/>
      <c r="V1391" s="156"/>
      <c r="W1391" s="156"/>
      <c r="X1391" s="156"/>
      <c r="Y1391" s="147"/>
      <c r="Z1391" s="147"/>
      <c r="AA1391" s="147"/>
      <c r="AB1391" s="147"/>
      <c r="AC1391" s="147"/>
      <c r="AD1391" s="147"/>
      <c r="AE1391" s="147"/>
      <c r="AF1391" s="147" t="s">
        <v>386</v>
      </c>
      <c r="AG1391" s="147">
        <v>0</v>
      </c>
      <c r="AH1391" s="147"/>
      <c r="AI1391" s="147"/>
      <c r="AJ1391" s="147"/>
      <c r="AK1391" s="147"/>
      <c r="AL1391" s="147"/>
      <c r="AM1391" s="147"/>
      <c r="AN1391" s="147"/>
      <c r="AO1391" s="147"/>
      <c r="AP1391" s="147"/>
      <c r="AQ1391" s="147"/>
      <c r="AR1391" s="147"/>
      <c r="AS1391" s="147"/>
      <c r="AT1391" s="147"/>
      <c r="AU1391" s="147"/>
      <c r="AV1391" s="147"/>
      <c r="AW1391" s="147"/>
      <c r="AX1391" s="147"/>
      <c r="AY1391" s="147"/>
      <c r="AZ1391" s="147"/>
      <c r="BA1391" s="147"/>
      <c r="BB1391" s="147"/>
      <c r="BC1391" s="147"/>
      <c r="BD1391" s="147"/>
      <c r="BE1391" s="147"/>
      <c r="BF1391" s="147"/>
      <c r="BG1391" s="147"/>
    </row>
    <row r="1392" spans="1:59" outlineLevel="1" x14ac:dyDescent="0.2">
      <c r="A1392" s="154"/>
      <c r="B1392" s="155"/>
      <c r="C1392" s="185" t="s">
        <v>1451</v>
      </c>
      <c r="D1392" s="158"/>
      <c r="E1392" s="159"/>
      <c r="F1392" s="156"/>
      <c r="G1392" s="156"/>
      <c r="H1392" s="156"/>
      <c r="I1392" s="156"/>
      <c r="J1392" s="156"/>
      <c r="K1392" s="156"/>
      <c r="L1392" s="156"/>
      <c r="M1392" s="156"/>
      <c r="N1392" s="156"/>
      <c r="O1392" s="156"/>
      <c r="P1392" s="156"/>
      <c r="Q1392" s="156"/>
      <c r="R1392" s="156"/>
      <c r="S1392" s="156"/>
      <c r="T1392" s="156"/>
      <c r="U1392" s="156"/>
      <c r="V1392" s="156"/>
      <c r="W1392" s="156"/>
      <c r="X1392" s="156"/>
      <c r="Y1392" s="147"/>
      <c r="Z1392" s="147"/>
      <c r="AA1392" s="147"/>
      <c r="AB1392" s="147"/>
      <c r="AC1392" s="147"/>
      <c r="AD1392" s="147"/>
      <c r="AE1392" s="147"/>
      <c r="AF1392" s="147" t="s">
        <v>386</v>
      </c>
      <c r="AG1392" s="147">
        <v>0</v>
      </c>
      <c r="AH1392" s="147"/>
      <c r="AI1392" s="147"/>
      <c r="AJ1392" s="147"/>
      <c r="AK1392" s="147"/>
      <c r="AL1392" s="147"/>
      <c r="AM1392" s="147"/>
      <c r="AN1392" s="147"/>
      <c r="AO1392" s="147"/>
      <c r="AP1392" s="147"/>
      <c r="AQ1392" s="147"/>
      <c r="AR1392" s="147"/>
      <c r="AS1392" s="147"/>
      <c r="AT1392" s="147"/>
      <c r="AU1392" s="147"/>
      <c r="AV1392" s="147"/>
      <c r="AW1392" s="147"/>
      <c r="AX1392" s="147"/>
      <c r="AY1392" s="147"/>
      <c r="AZ1392" s="147"/>
      <c r="BA1392" s="147"/>
      <c r="BB1392" s="147"/>
      <c r="BC1392" s="147"/>
      <c r="BD1392" s="147"/>
      <c r="BE1392" s="147"/>
      <c r="BF1392" s="147"/>
      <c r="BG1392" s="147"/>
    </row>
    <row r="1393" spans="1:59" outlineLevel="1" x14ac:dyDescent="0.2">
      <c r="A1393" s="154"/>
      <c r="B1393" s="155"/>
      <c r="C1393" s="185" t="s">
        <v>253</v>
      </c>
      <c r="D1393" s="158"/>
      <c r="E1393" s="159">
        <v>3</v>
      </c>
      <c r="F1393" s="156"/>
      <c r="G1393" s="156"/>
      <c r="H1393" s="156"/>
      <c r="I1393" s="156"/>
      <c r="J1393" s="156"/>
      <c r="K1393" s="156"/>
      <c r="L1393" s="156"/>
      <c r="M1393" s="156"/>
      <c r="N1393" s="156"/>
      <c r="O1393" s="156"/>
      <c r="P1393" s="156"/>
      <c r="Q1393" s="156"/>
      <c r="R1393" s="156"/>
      <c r="S1393" s="156"/>
      <c r="T1393" s="156"/>
      <c r="U1393" s="156"/>
      <c r="V1393" s="156"/>
      <c r="W1393" s="156"/>
      <c r="X1393" s="156"/>
      <c r="Y1393" s="147"/>
      <c r="Z1393" s="147"/>
      <c r="AA1393" s="147"/>
      <c r="AB1393" s="147"/>
      <c r="AC1393" s="147"/>
      <c r="AD1393" s="147"/>
      <c r="AE1393" s="147"/>
      <c r="AF1393" s="147" t="s">
        <v>386</v>
      </c>
      <c r="AG1393" s="147">
        <v>0</v>
      </c>
      <c r="AH1393" s="147"/>
      <c r="AI1393" s="147"/>
      <c r="AJ1393" s="147"/>
      <c r="AK1393" s="147"/>
      <c r="AL1393" s="147"/>
      <c r="AM1393" s="147"/>
      <c r="AN1393" s="147"/>
      <c r="AO1393" s="147"/>
      <c r="AP1393" s="147"/>
      <c r="AQ1393" s="147"/>
      <c r="AR1393" s="147"/>
      <c r="AS1393" s="147"/>
      <c r="AT1393" s="147"/>
      <c r="AU1393" s="147"/>
      <c r="AV1393" s="147"/>
      <c r="AW1393" s="147"/>
      <c r="AX1393" s="147"/>
      <c r="AY1393" s="147"/>
      <c r="AZ1393" s="147"/>
      <c r="BA1393" s="147"/>
      <c r="BB1393" s="147"/>
      <c r="BC1393" s="147"/>
      <c r="BD1393" s="147"/>
      <c r="BE1393" s="147"/>
      <c r="BF1393" s="147"/>
      <c r="BG1393" s="147"/>
    </row>
    <row r="1394" spans="1:59" ht="22.5" outlineLevel="1" x14ac:dyDescent="0.2">
      <c r="A1394" s="170">
        <v>294</v>
      </c>
      <c r="B1394" s="171" t="s">
        <v>1692</v>
      </c>
      <c r="C1394" s="184" t="s">
        <v>1693</v>
      </c>
      <c r="D1394" s="172" t="s">
        <v>429</v>
      </c>
      <c r="E1394" s="173">
        <v>12</v>
      </c>
      <c r="F1394" s="174"/>
      <c r="G1394" s="175">
        <f>ROUND(E1394*F1394,2)</f>
        <v>0</v>
      </c>
      <c r="H1394" s="157">
        <v>0</v>
      </c>
      <c r="I1394" s="156">
        <f>ROUND(E1394*H1394,2)</f>
        <v>0</v>
      </c>
      <c r="J1394" s="157">
        <v>90440</v>
      </c>
      <c r="K1394" s="156">
        <f>ROUND(E1394*J1394,2)</f>
        <v>1085280</v>
      </c>
      <c r="L1394" s="156">
        <v>15</v>
      </c>
      <c r="M1394" s="156">
        <f>G1394*(1+L1394/100)</f>
        <v>0</v>
      </c>
      <c r="N1394" s="156">
        <v>0</v>
      </c>
      <c r="O1394" s="156">
        <f>ROUND(E1394*N1394,2)</f>
        <v>0</v>
      </c>
      <c r="P1394" s="156">
        <v>0</v>
      </c>
      <c r="Q1394" s="156">
        <f>ROUND(E1394*P1394,2)</f>
        <v>0</v>
      </c>
      <c r="R1394" s="156"/>
      <c r="S1394" s="156" t="s">
        <v>485</v>
      </c>
      <c r="T1394" s="156" t="s">
        <v>382</v>
      </c>
      <c r="U1394" s="156">
        <v>0</v>
      </c>
      <c r="V1394" s="156">
        <f>ROUND(E1394*U1394,2)</f>
        <v>0</v>
      </c>
      <c r="W1394" s="156"/>
      <c r="X1394" s="156" t="s">
        <v>383</v>
      </c>
      <c r="Y1394" s="147"/>
      <c r="Z1394" s="147"/>
      <c r="AA1394" s="147"/>
      <c r="AB1394" s="147"/>
      <c r="AC1394" s="147"/>
      <c r="AD1394" s="147"/>
      <c r="AE1394" s="147"/>
      <c r="AF1394" s="147" t="s">
        <v>541</v>
      </c>
      <c r="AG1394" s="147"/>
      <c r="AH1394" s="147"/>
      <c r="AI1394" s="147"/>
      <c r="AJ1394" s="147"/>
      <c r="AK1394" s="147"/>
      <c r="AL1394" s="147"/>
      <c r="AM1394" s="147"/>
      <c r="AN1394" s="147"/>
      <c r="AO1394" s="147"/>
      <c r="AP1394" s="147"/>
      <c r="AQ1394" s="147"/>
      <c r="AR1394" s="147"/>
      <c r="AS1394" s="147"/>
      <c r="AT1394" s="147"/>
      <c r="AU1394" s="147"/>
      <c r="AV1394" s="147"/>
      <c r="AW1394" s="147"/>
      <c r="AX1394" s="147"/>
      <c r="AY1394" s="147"/>
      <c r="AZ1394" s="147"/>
      <c r="BA1394" s="147"/>
      <c r="BB1394" s="147"/>
      <c r="BC1394" s="147"/>
      <c r="BD1394" s="147"/>
      <c r="BE1394" s="147"/>
      <c r="BF1394" s="147"/>
      <c r="BG1394" s="147"/>
    </row>
    <row r="1395" spans="1:59" outlineLevel="1" x14ac:dyDescent="0.2">
      <c r="A1395" s="154"/>
      <c r="B1395" s="155"/>
      <c r="C1395" s="185" t="s">
        <v>1694</v>
      </c>
      <c r="D1395" s="158"/>
      <c r="E1395" s="159"/>
      <c r="F1395" s="156"/>
      <c r="G1395" s="156"/>
      <c r="H1395" s="156"/>
      <c r="I1395" s="156"/>
      <c r="J1395" s="156"/>
      <c r="K1395" s="156"/>
      <c r="L1395" s="156"/>
      <c r="M1395" s="156"/>
      <c r="N1395" s="156"/>
      <c r="O1395" s="156"/>
      <c r="P1395" s="156"/>
      <c r="Q1395" s="156"/>
      <c r="R1395" s="156"/>
      <c r="S1395" s="156"/>
      <c r="T1395" s="156"/>
      <c r="U1395" s="156"/>
      <c r="V1395" s="156"/>
      <c r="W1395" s="156"/>
      <c r="X1395" s="156"/>
      <c r="Y1395" s="147"/>
      <c r="Z1395" s="147"/>
      <c r="AA1395" s="147"/>
      <c r="AB1395" s="147"/>
      <c r="AC1395" s="147"/>
      <c r="AD1395" s="147"/>
      <c r="AE1395" s="147"/>
      <c r="AF1395" s="147" t="s">
        <v>386</v>
      </c>
      <c r="AG1395" s="147">
        <v>0</v>
      </c>
      <c r="AH1395" s="147"/>
      <c r="AI1395" s="147"/>
      <c r="AJ1395" s="147"/>
      <c r="AK1395" s="147"/>
      <c r="AL1395" s="147"/>
      <c r="AM1395" s="147"/>
      <c r="AN1395" s="147"/>
      <c r="AO1395" s="147"/>
      <c r="AP1395" s="147"/>
      <c r="AQ1395" s="147"/>
      <c r="AR1395" s="147"/>
      <c r="AS1395" s="147"/>
      <c r="AT1395" s="147"/>
      <c r="AU1395" s="147"/>
      <c r="AV1395" s="147"/>
      <c r="AW1395" s="147"/>
      <c r="AX1395" s="147"/>
      <c r="AY1395" s="147"/>
      <c r="AZ1395" s="147"/>
      <c r="BA1395" s="147"/>
      <c r="BB1395" s="147"/>
      <c r="BC1395" s="147"/>
      <c r="BD1395" s="147"/>
      <c r="BE1395" s="147"/>
      <c r="BF1395" s="147"/>
      <c r="BG1395" s="147"/>
    </row>
    <row r="1396" spans="1:59" outlineLevel="1" x14ac:dyDescent="0.2">
      <c r="A1396" s="154"/>
      <c r="B1396" s="155"/>
      <c r="C1396" s="185" t="s">
        <v>1695</v>
      </c>
      <c r="D1396" s="158"/>
      <c r="E1396" s="159"/>
      <c r="F1396" s="156"/>
      <c r="G1396" s="156"/>
      <c r="H1396" s="156"/>
      <c r="I1396" s="156"/>
      <c r="J1396" s="156"/>
      <c r="K1396" s="156"/>
      <c r="L1396" s="156"/>
      <c r="M1396" s="156"/>
      <c r="N1396" s="156"/>
      <c r="O1396" s="156"/>
      <c r="P1396" s="156"/>
      <c r="Q1396" s="156"/>
      <c r="R1396" s="156"/>
      <c r="S1396" s="156"/>
      <c r="T1396" s="156"/>
      <c r="U1396" s="156"/>
      <c r="V1396" s="156"/>
      <c r="W1396" s="156"/>
      <c r="X1396" s="156"/>
      <c r="Y1396" s="147"/>
      <c r="Z1396" s="147"/>
      <c r="AA1396" s="147"/>
      <c r="AB1396" s="147"/>
      <c r="AC1396" s="147"/>
      <c r="AD1396" s="147"/>
      <c r="AE1396" s="147"/>
      <c r="AF1396" s="147" t="s">
        <v>386</v>
      </c>
      <c r="AG1396" s="147">
        <v>0</v>
      </c>
      <c r="AH1396" s="147"/>
      <c r="AI1396" s="147"/>
      <c r="AJ1396" s="147"/>
      <c r="AK1396" s="147"/>
      <c r="AL1396" s="147"/>
      <c r="AM1396" s="147"/>
      <c r="AN1396" s="147"/>
      <c r="AO1396" s="147"/>
      <c r="AP1396" s="147"/>
      <c r="AQ1396" s="147"/>
      <c r="AR1396" s="147"/>
      <c r="AS1396" s="147"/>
      <c r="AT1396" s="147"/>
      <c r="AU1396" s="147"/>
      <c r="AV1396" s="147"/>
      <c r="AW1396" s="147"/>
      <c r="AX1396" s="147"/>
      <c r="AY1396" s="147"/>
      <c r="AZ1396" s="147"/>
      <c r="BA1396" s="147"/>
      <c r="BB1396" s="147"/>
      <c r="BC1396" s="147"/>
      <c r="BD1396" s="147"/>
      <c r="BE1396" s="147"/>
      <c r="BF1396" s="147"/>
      <c r="BG1396" s="147"/>
    </row>
    <row r="1397" spans="1:59" outlineLevel="1" x14ac:dyDescent="0.2">
      <c r="A1397" s="154"/>
      <c r="B1397" s="155"/>
      <c r="C1397" s="185" t="s">
        <v>240</v>
      </c>
      <c r="D1397" s="158"/>
      <c r="E1397" s="159">
        <v>12</v>
      </c>
      <c r="F1397" s="156"/>
      <c r="G1397" s="156"/>
      <c r="H1397" s="156"/>
      <c r="I1397" s="156"/>
      <c r="J1397" s="156"/>
      <c r="K1397" s="156"/>
      <c r="L1397" s="156"/>
      <c r="M1397" s="156"/>
      <c r="N1397" s="156"/>
      <c r="O1397" s="156"/>
      <c r="P1397" s="156"/>
      <c r="Q1397" s="156"/>
      <c r="R1397" s="156"/>
      <c r="S1397" s="156"/>
      <c r="T1397" s="156"/>
      <c r="U1397" s="156"/>
      <c r="V1397" s="156"/>
      <c r="W1397" s="156"/>
      <c r="X1397" s="156"/>
      <c r="Y1397" s="147"/>
      <c r="Z1397" s="147"/>
      <c r="AA1397" s="147"/>
      <c r="AB1397" s="147"/>
      <c r="AC1397" s="147"/>
      <c r="AD1397" s="147"/>
      <c r="AE1397" s="147"/>
      <c r="AF1397" s="147" t="s">
        <v>386</v>
      </c>
      <c r="AG1397" s="147">
        <v>0</v>
      </c>
      <c r="AH1397" s="147"/>
      <c r="AI1397" s="147"/>
      <c r="AJ1397" s="147"/>
      <c r="AK1397" s="147"/>
      <c r="AL1397" s="147"/>
      <c r="AM1397" s="147"/>
      <c r="AN1397" s="147"/>
      <c r="AO1397" s="147"/>
      <c r="AP1397" s="147"/>
      <c r="AQ1397" s="147"/>
      <c r="AR1397" s="147"/>
      <c r="AS1397" s="147"/>
      <c r="AT1397" s="147"/>
      <c r="AU1397" s="147"/>
      <c r="AV1397" s="147"/>
      <c r="AW1397" s="147"/>
      <c r="AX1397" s="147"/>
      <c r="AY1397" s="147"/>
      <c r="AZ1397" s="147"/>
      <c r="BA1397" s="147"/>
      <c r="BB1397" s="147"/>
      <c r="BC1397" s="147"/>
      <c r="BD1397" s="147"/>
      <c r="BE1397" s="147"/>
      <c r="BF1397" s="147"/>
      <c r="BG1397" s="147"/>
    </row>
    <row r="1398" spans="1:59" ht="22.5" outlineLevel="1" x14ac:dyDescent="0.2">
      <c r="A1398" s="170">
        <v>295</v>
      </c>
      <c r="B1398" s="171" t="s">
        <v>1696</v>
      </c>
      <c r="C1398" s="184" t="s">
        <v>1697</v>
      </c>
      <c r="D1398" s="172" t="s">
        <v>429</v>
      </c>
      <c r="E1398" s="173">
        <v>1</v>
      </c>
      <c r="F1398" s="174"/>
      <c r="G1398" s="175">
        <f>ROUND(E1398*F1398,2)</f>
        <v>0</v>
      </c>
      <c r="H1398" s="157">
        <v>0</v>
      </c>
      <c r="I1398" s="156">
        <f>ROUND(E1398*H1398,2)</f>
        <v>0</v>
      </c>
      <c r="J1398" s="157">
        <v>5500</v>
      </c>
      <c r="K1398" s="156">
        <f>ROUND(E1398*J1398,2)</f>
        <v>5500</v>
      </c>
      <c r="L1398" s="156">
        <v>15</v>
      </c>
      <c r="M1398" s="156">
        <f>G1398*(1+L1398/100)</f>
        <v>0</v>
      </c>
      <c r="N1398" s="156">
        <v>0</v>
      </c>
      <c r="O1398" s="156">
        <f>ROUND(E1398*N1398,2)</f>
        <v>0</v>
      </c>
      <c r="P1398" s="156">
        <v>0</v>
      </c>
      <c r="Q1398" s="156">
        <f>ROUND(E1398*P1398,2)</f>
        <v>0</v>
      </c>
      <c r="R1398" s="156"/>
      <c r="S1398" s="156" t="s">
        <v>485</v>
      </c>
      <c r="T1398" s="156" t="s">
        <v>382</v>
      </c>
      <c r="U1398" s="156">
        <v>0</v>
      </c>
      <c r="V1398" s="156">
        <f>ROUND(E1398*U1398,2)</f>
        <v>0</v>
      </c>
      <c r="W1398" s="156"/>
      <c r="X1398" s="156" t="s">
        <v>383</v>
      </c>
      <c r="Y1398" s="147"/>
      <c r="Z1398" s="147"/>
      <c r="AA1398" s="147"/>
      <c r="AB1398" s="147"/>
      <c r="AC1398" s="147"/>
      <c r="AD1398" s="147"/>
      <c r="AE1398" s="147"/>
      <c r="AF1398" s="147" t="s">
        <v>541</v>
      </c>
      <c r="AG1398" s="147"/>
      <c r="AH1398" s="147"/>
      <c r="AI1398" s="147"/>
      <c r="AJ1398" s="147"/>
      <c r="AK1398" s="147"/>
      <c r="AL1398" s="147"/>
      <c r="AM1398" s="147"/>
      <c r="AN1398" s="147"/>
      <c r="AO1398" s="147"/>
      <c r="AP1398" s="147"/>
      <c r="AQ1398" s="147"/>
      <c r="AR1398" s="147"/>
      <c r="AS1398" s="147"/>
      <c r="AT1398" s="147"/>
      <c r="AU1398" s="147"/>
      <c r="AV1398" s="147"/>
      <c r="AW1398" s="147"/>
      <c r="AX1398" s="147"/>
      <c r="AY1398" s="147"/>
      <c r="AZ1398" s="147"/>
      <c r="BA1398" s="147"/>
      <c r="BB1398" s="147"/>
      <c r="BC1398" s="147"/>
      <c r="BD1398" s="147"/>
      <c r="BE1398" s="147"/>
      <c r="BF1398" s="147"/>
      <c r="BG1398" s="147"/>
    </row>
    <row r="1399" spans="1:59" outlineLevel="1" x14ac:dyDescent="0.2">
      <c r="A1399" s="154"/>
      <c r="B1399" s="155"/>
      <c r="C1399" s="185" t="s">
        <v>1698</v>
      </c>
      <c r="D1399" s="158"/>
      <c r="E1399" s="159"/>
      <c r="F1399" s="156"/>
      <c r="G1399" s="156"/>
      <c r="H1399" s="156"/>
      <c r="I1399" s="156"/>
      <c r="J1399" s="156"/>
      <c r="K1399" s="156"/>
      <c r="L1399" s="156"/>
      <c r="M1399" s="156"/>
      <c r="N1399" s="156"/>
      <c r="O1399" s="156"/>
      <c r="P1399" s="156"/>
      <c r="Q1399" s="156"/>
      <c r="R1399" s="156"/>
      <c r="S1399" s="156"/>
      <c r="T1399" s="156"/>
      <c r="U1399" s="156"/>
      <c r="V1399" s="156"/>
      <c r="W1399" s="156"/>
      <c r="X1399" s="156"/>
      <c r="Y1399" s="147"/>
      <c r="Z1399" s="147"/>
      <c r="AA1399" s="147"/>
      <c r="AB1399" s="147"/>
      <c r="AC1399" s="147"/>
      <c r="AD1399" s="147"/>
      <c r="AE1399" s="147"/>
      <c r="AF1399" s="147" t="s">
        <v>386</v>
      </c>
      <c r="AG1399" s="147">
        <v>0</v>
      </c>
      <c r="AH1399" s="147"/>
      <c r="AI1399" s="147"/>
      <c r="AJ1399" s="147"/>
      <c r="AK1399" s="147"/>
      <c r="AL1399" s="147"/>
      <c r="AM1399" s="147"/>
      <c r="AN1399" s="147"/>
      <c r="AO1399" s="147"/>
      <c r="AP1399" s="147"/>
      <c r="AQ1399" s="147"/>
      <c r="AR1399" s="147"/>
      <c r="AS1399" s="147"/>
      <c r="AT1399" s="147"/>
      <c r="AU1399" s="147"/>
      <c r="AV1399" s="147"/>
      <c r="AW1399" s="147"/>
      <c r="AX1399" s="147"/>
      <c r="AY1399" s="147"/>
      <c r="AZ1399" s="147"/>
      <c r="BA1399" s="147"/>
      <c r="BB1399" s="147"/>
      <c r="BC1399" s="147"/>
      <c r="BD1399" s="147"/>
      <c r="BE1399" s="147"/>
      <c r="BF1399" s="147"/>
      <c r="BG1399" s="147"/>
    </row>
    <row r="1400" spans="1:59" outlineLevel="1" x14ac:dyDescent="0.2">
      <c r="A1400" s="154"/>
      <c r="B1400" s="155"/>
      <c r="C1400" s="185" t="s">
        <v>1454</v>
      </c>
      <c r="D1400" s="158"/>
      <c r="E1400" s="159"/>
      <c r="F1400" s="156"/>
      <c r="G1400" s="156"/>
      <c r="H1400" s="156"/>
      <c r="I1400" s="156"/>
      <c r="J1400" s="156"/>
      <c r="K1400" s="156"/>
      <c r="L1400" s="156"/>
      <c r="M1400" s="156"/>
      <c r="N1400" s="156"/>
      <c r="O1400" s="156"/>
      <c r="P1400" s="156"/>
      <c r="Q1400" s="156"/>
      <c r="R1400" s="156"/>
      <c r="S1400" s="156"/>
      <c r="T1400" s="156"/>
      <c r="U1400" s="156"/>
      <c r="V1400" s="156"/>
      <c r="W1400" s="156"/>
      <c r="X1400" s="156"/>
      <c r="Y1400" s="147"/>
      <c r="Z1400" s="147"/>
      <c r="AA1400" s="147"/>
      <c r="AB1400" s="147"/>
      <c r="AC1400" s="147"/>
      <c r="AD1400" s="147"/>
      <c r="AE1400" s="147"/>
      <c r="AF1400" s="147" t="s">
        <v>386</v>
      </c>
      <c r="AG1400" s="147">
        <v>0</v>
      </c>
      <c r="AH1400" s="147"/>
      <c r="AI1400" s="147"/>
      <c r="AJ1400" s="147"/>
      <c r="AK1400" s="147"/>
      <c r="AL1400" s="147"/>
      <c r="AM1400" s="147"/>
      <c r="AN1400" s="147"/>
      <c r="AO1400" s="147"/>
      <c r="AP1400" s="147"/>
      <c r="AQ1400" s="147"/>
      <c r="AR1400" s="147"/>
      <c r="AS1400" s="147"/>
      <c r="AT1400" s="147"/>
      <c r="AU1400" s="147"/>
      <c r="AV1400" s="147"/>
      <c r="AW1400" s="147"/>
      <c r="AX1400" s="147"/>
      <c r="AY1400" s="147"/>
      <c r="AZ1400" s="147"/>
      <c r="BA1400" s="147"/>
      <c r="BB1400" s="147"/>
      <c r="BC1400" s="147"/>
      <c r="BD1400" s="147"/>
      <c r="BE1400" s="147"/>
      <c r="BF1400" s="147"/>
      <c r="BG1400" s="147"/>
    </row>
    <row r="1401" spans="1:59" outlineLevel="1" x14ac:dyDescent="0.2">
      <c r="A1401" s="154"/>
      <c r="B1401" s="155"/>
      <c r="C1401" s="185" t="s">
        <v>233</v>
      </c>
      <c r="D1401" s="158"/>
      <c r="E1401" s="159">
        <v>1</v>
      </c>
      <c r="F1401" s="156"/>
      <c r="G1401" s="156"/>
      <c r="H1401" s="156"/>
      <c r="I1401" s="156"/>
      <c r="J1401" s="156"/>
      <c r="K1401" s="156"/>
      <c r="L1401" s="156"/>
      <c r="M1401" s="156"/>
      <c r="N1401" s="156"/>
      <c r="O1401" s="156"/>
      <c r="P1401" s="156"/>
      <c r="Q1401" s="156"/>
      <c r="R1401" s="156"/>
      <c r="S1401" s="156"/>
      <c r="T1401" s="156"/>
      <c r="U1401" s="156"/>
      <c r="V1401" s="156"/>
      <c r="W1401" s="156"/>
      <c r="X1401" s="156"/>
      <c r="Y1401" s="147"/>
      <c r="Z1401" s="147"/>
      <c r="AA1401" s="147"/>
      <c r="AB1401" s="147"/>
      <c r="AC1401" s="147"/>
      <c r="AD1401" s="147"/>
      <c r="AE1401" s="147"/>
      <c r="AF1401" s="147" t="s">
        <v>386</v>
      </c>
      <c r="AG1401" s="147">
        <v>0</v>
      </c>
      <c r="AH1401" s="147"/>
      <c r="AI1401" s="147"/>
      <c r="AJ1401" s="147"/>
      <c r="AK1401" s="147"/>
      <c r="AL1401" s="147"/>
      <c r="AM1401" s="147"/>
      <c r="AN1401" s="147"/>
      <c r="AO1401" s="147"/>
      <c r="AP1401" s="147"/>
      <c r="AQ1401" s="147"/>
      <c r="AR1401" s="147"/>
      <c r="AS1401" s="147"/>
      <c r="AT1401" s="147"/>
      <c r="AU1401" s="147"/>
      <c r="AV1401" s="147"/>
      <c r="AW1401" s="147"/>
      <c r="AX1401" s="147"/>
      <c r="AY1401" s="147"/>
      <c r="AZ1401" s="147"/>
      <c r="BA1401" s="147"/>
      <c r="BB1401" s="147"/>
      <c r="BC1401" s="147"/>
      <c r="BD1401" s="147"/>
      <c r="BE1401" s="147"/>
      <c r="BF1401" s="147"/>
      <c r="BG1401" s="147"/>
    </row>
    <row r="1402" spans="1:59" ht="22.5" outlineLevel="1" x14ac:dyDescent="0.2">
      <c r="A1402" s="170">
        <v>296</v>
      </c>
      <c r="B1402" s="171" t="s">
        <v>1699</v>
      </c>
      <c r="C1402" s="184" t="s">
        <v>1700</v>
      </c>
      <c r="D1402" s="172" t="s">
        <v>429</v>
      </c>
      <c r="E1402" s="173">
        <v>1</v>
      </c>
      <c r="F1402" s="174"/>
      <c r="G1402" s="175">
        <f>ROUND(E1402*F1402,2)</f>
        <v>0</v>
      </c>
      <c r="H1402" s="157">
        <v>0</v>
      </c>
      <c r="I1402" s="156">
        <f>ROUND(E1402*H1402,2)</f>
        <v>0</v>
      </c>
      <c r="J1402" s="157">
        <v>120900</v>
      </c>
      <c r="K1402" s="156">
        <f>ROUND(E1402*J1402,2)</f>
        <v>120900</v>
      </c>
      <c r="L1402" s="156">
        <v>15</v>
      </c>
      <c r="M1402" s="156">
        <f>G1402*(1+L1402/100)</f>
        <v>0</v>
      </c>
      <c r="N1402" s="156">
        <v>0</v>
      </c>
      <c r="O1402" s="156">
        <f>ROUND(E1402*N1402,2)</f>
        <v>0</v>
      </c>
      <c r="P1402" s="156">
        <v>0</v>
      </c>
      <c r="Q1402" s="156">
        <f>ROUND(E1402*P1402,2)</f>
        <v>0</v>
      </c>
      <c r="R1402" s="156"/>
      <c r="S1402" s="156" t="s">
        <v>485</v>
      </c>
      <c r="T1402" s="156" t="s">
        <v>382</v>
      </c>
      <c r="U1402" s="156">
        <v>0</v>
      </c>
      <c r="V1402" s="156">
        <f>ROUND(E1402*U1402,2)</f>
        <v>0</v>
      </c>
      <c r="W1402" s="156"/>
      <c r="X1402" s="156" t="s">
        <v>383</v>
      </c>
      <c r="Y1402" s="147"/>
      <c r="Z1402" s="147"/>
      <c r="AA1402" s="147"/>
      <c r="AB1402" s="147"/>
      <c r="AC1402" s="147"/>
      <c r="AD1402" s="147"/>
      <c r="AE1402" s="147"/>
      <c r="AF1402" s="147" t="s">
        <v>541</v>
      </c>
      <c r="AG1402" s="147"/>
      <c r="AH1402" s="147"/>
      <c r="AI1402" s="147"/>
      <c r="AJ1402" s="147"/>
      <c r="AK1402" s="147"/>
      <c r="AL1402" s="147"/>
      <c r="AM1402" s="147"/>
      <c r="AN1402" s="147"/>
      <c r="AO1402" s="147"/>
      <c r="AP1402" s="147"/>
      <c r="AQ1402" s="147"/>
      <c r="AR1402" s="147"/>
      <c r="AS1402" s="147"/>
      <c r="AT1402" s="147"/>
      <c r="AU1402" s="147"/>
      <c r="AV1402" s="147"/>
      <c r="AW1402" s="147"/>
      <c r="AX1402" s="147"/>
      <c r="AY1402" s="147"/>
      <c r="AZ1402" s="147"/>
      <c r="BA1402" s="147"/>
      <c r="BB1402" s="147"/>
      <c r="BC1402" s="147"/>
      <c r="BD1402" s="147"/>
      <c r="BE1402" s="147"/>
      <c r="BF1402" s="147"/>
      <c r="BG1402" s="147"/>
    </row>
    <row r="1403" spans="1:59" outlineLevel="1" x14ac:dyDescent="0.2">
      <c r="A1403" s="154"/>
      <c r="B1403" s="155"/>
      <c r="C1403" s="185" t="s">
        <v>1701</v>
      </c>
      <c r="D1403" s="158"/>
      <c r="E1403" s="159"/>
      <c r="F1403" s="156"/>
      <c r="G1403" s="156"/>
      <c r="H1403" s="156"/>
      <c r="I1403" s="156"/>
      <c r="J1403" s="156"/>
      <c r="K1403" s="156"/>
      <c r="L1403" s="156"/>
      <c r="M1403" s="156"/>
      <c r="N1403" s="156"/>
      <c r="O1403" s="156"/>
      <c r="P1403" s="156"/>
      <c r="Q1403" s="156"/>
      <c r="R1403" s="156"/>
      <c r="S1403" s="156"/>
      <c r="T1403" s="156"/>
      <c r="U1403" s="156"/>
      <c r="V1403" s="156"/>
      <c r="W1403" s="156"/>
      <c r="X1403" s="156"/>
      <c r="Y1403" s="147"/>
      <c r="Z1403" s="147"/>
      <c r="AA1403" s="147"/>
      <c r="AB1403" s="147"/>
      <c r="AC1403" s="147"/>
      <c r="AD1403" s="147"/>
      <c r="AE1403" s="147"/>
      <c r="AF1403" s="147" t="s">
        <v>386</v>
      </c>
      <c r="AG1403" s="147">
        <v>0</v>
      </c>
      <c r="AH1403" s="147"/>
      <c r="AI1403" s="147"/>
      <c r="AJ1403" s="147"/>
      <c r="AK1403" s="147"/>
      <c r="AL1403" s="147"/>
      <c r="AM1403" s="147"/>
      <c r="AN1403" s="147"/>
      <c r="AO1403" s="147"/>
      <c r="AP1403" s="147"/>
      <c r="AQ1403" s="147"/>
      <c r="AR1403" s="147"/>
      <c r="AS1403" s="147"/>
      <c r="AT1403" s="147"/>
      <c r="AU1403" s="147"/>
      <c r="AV1403" s="147"/>
      <c r="AW1403" s="147"/>
      <c r="AX1403" s="147"/>
      <c r="AY1403" s="147"/>
      <c r="AZ1403" s="147"/>
      <c r="BA1403" s="147"/>
      <c r="BB1403" s="147"/>
      <c r="BC1403" s="147"/>
      <c r="BD1403" s="147"/>
      <c r="BE1403" s="147"/>
      <c r="BF1403" s="147"/>
      <c r="BG1403" s="147"/>
    </row>
    <row r="1404" spans="1:59" outlineLevel="1" x14ac:dyDescent="0.2">
      <c r="A1404" s="154"/>
      <c r="B1404" s="155"/>
      <c r="C1404" s="185" t="s">
        <v>1454</v>
      </c>
      <c r="D1404" s="158"/>
      <c r="E1404" s="159"/>
      <c r="F1404" s="156"/>
      <c r="G1404" s="156"/>
      <c r="H1404" s="156"/>
      <c r="I1404" s="156"/>
      <c r="J1404" s="156"/>
      <c r="K1404" s="156"/>
      <c r="L1404" s="156"/>
      <c r="M1404" s="156"/>
      <c r="N1404" s="156"/>
      <c r="O1404" s="156"/>
      <c r="P1404" s="156"/>
      <c r="Q1404" s="156"/>
      <c r="R1404" s="156"/>
      <c r="S1404" s="156"/>
      <c r="T1404" s="156"/>
      <c r="U1404" s="156"/>
      <c r="V1404" s="156"/>
      <c r="W1404" s="156"/>
      <c r="X1404" s="156"/>
      <c r="Y1404" s="147"/>
      <c r="Z1404" s="147"/>
      <c r="AA1404" s="147"/>
      <c r="AB1404" s="147"/>
      <c r="AC1404" s="147"/>
      <c r="AD1404" s="147"/>
      <c r="AE1404" s="147"/>
      <c r="AF1404" s="147" t="s">
        <v>386</v>
      </c>
      <c r="AG1404" s="147">
        <v>0</v>
      </c>
      <c r="AH1404" s="147"/>
      <c r="AI1404" s="147"/>
      <c r="AJ1404" s="147"/>
      <c r="AK1404" s="147"/>
      <c r="AL1404" s="147"/>
      <c r="AM1404" s="147"/>
      <c r="AN1404" s="147"/>
      <c r="AO1404" s="147"/>
      <c r="AP1404" s="147"/>
      <c r="AQ1404" s="147"/>
      <c r="AR1404" s="147"/>
      <c r="AS1404" s="147"/>
      <c r="AT1404" s="147"/>
      <c r="AU1404" s="147"/>
      <c r="AV1404" s="147"/>
      <c r="AW1404" s="147"/>
      <c r="AX1404" s="147"/>
      <c r="AY1404" s="147"/>
      <c r="AZ1404" s="147"/>
      <c r="BA1404" s="147"/>
      <c r="BB1404" s="147"/>
      <c r="BC1404" s="147"/>
      <c r="BD1404" s="147"/>
      <c r="BE1404" s="147"/>
      <c r="BF1404" s="147"/>
      <c r="BG1404" s="147"/>
    </row>
    <row r="1405" spans="1:59" outlineLevel="1" x14ac:dyDescent="0.2">
      <c r="A1405" s="154"/>
      <c r="B1405" s="155"/>
      <c r="C1405" s="185" t="s">
        <v>233</v>
      </c>
      <c r="D1405" s="158"/>
      <c r="E1405" s="159">
        <v>1</v>
      </c>
      <c r="F1405" s="156"/>
      <c r="G1405" s="156"/>
      <c r="H1405" s="156"/>
      <c r="I1405" s="156"/>
      <c r="J1405" s="156"/>
      <c r="K1405" s="156"/>
      <c r="L1405" s="156"/>
      <c r="M1405" s="156"/>
      <c r="N1405" s="156"/>
      <c r="O1405" s="156"/>
      <c r="P1405" s="156"/>
      <c r="Q1405" s="156"/>
      <c r="R1405" s="156"/>
      <c r="S1405" s="156"/>
      <c r="T1405" s="156"/>
      <c r="U1405" s="156"/>
      <c r="V1405" s="156"/>
      <c r="W1405" s="156"/>
      <c r="X1405" s="156"/>
      <c r="Y1405" s="147"/>
      <c r="Z1405" s="147"/>
      <c r="AA1405" s="147"/>
      <c r="AB1405" s="147"/>
      <c r="AC1405" s="147"/>
      <c r="AD1405" s="147"/>
      <c r="AE1405" s="147"/>
      <c r="AF1405" s="147" t="s">
        <v>386</v>
      </c>
      <c r="AG1405" s="147">
        <v>0</v>
      </c>
      <c r="AH1405" s="147"/>
      <c r="AI1405" s="147"/>
      <c r="AJ1405" s="147"/>
      <c r="AK1405" s="147"/>
      <c r="AL1405" s="147"/>
      <c r="AM1405" s="147"/>
      <c r="AN1405" s="147"/>
      <c r="AO1405" s="147"/>
      <c r="AP1405" s="147"/>
      <c r="AQ1405" s="147"/>
      <c r="AR1405" s="147"/>
      <c r="AS1405" s="147"/>
      <c r="AT1405" s="147"/>
      <c r="AU1405" s="147"/>
      <c r="AV1405" s="147"/>
      <c r="AW1405" s="147"/>
      <c r="AX1405" s="147"/>
      <c r="AY1405" s="147"/>
      <c r="AZ1405" s="147"/>
      <c r="BA1405" s="147"/>
      <c r="BB1405" s="147"/>
      <c r="BC1405" s="147"/>
      <c r="BD1405" s="147"/>
      <c r="BE1405" s="147"/>
      <c r="BF1405" s="147"/>
      <c r="BG1405" s="147"/>
    </row>
    <row r="1406" spans="1:59" ht="22.5" outlineLevel="1" x14ac:dyDescent="0.2">
      <c r="A1406" s="170">
        <v>297</v>
      </c>
      <c r="B1406" s="171" t="s">
        <v>1702</v>
      </c>
      <c r="C1406" s="184" t="s">
        <v>1703</v>
      </c>
      <c r="D1406" s="172" t="s">
        <v>429</v>
      </c>
      <c r="E1406" s="173">
        <v>40</v>
      </c>
      <c r="F1406" s="174"/>
      <c r="G1406" s="175">
        <f>ROUND(E1406*F1406,2)</f>
        <v>0</v>
      </c>
      <c r="H1406" s="157">
        <v>0</v>
      </c>
      <c r="I1406" s="156">
        <f>ROUND(E1406*H1406,2)</f>
        <v>0</v>
      </c>
      <c r="J1406" s="157">
        <v>19908</v>
      </c>
      <c r="K1406" s="156">
        <f>ROUND(E1406*J1406,2)</f>
        <v>796320</v>
      </c>
      <c r="L1406" s="156">
        <v>15</v>
      </c>
      <c r="M1406" s="156">
        <f>G1406*(1+L1406/100)</f>
        <v>0</v>
      </c>
      <c r="N1406" s="156">
        <v>0</v>
      </c>
      <c r="O1406" s="156">
        <f>ROUND(E1406*N1406,2)</f>
        <v>0</v>
      </c>
      <c r="P1406" s="156">
        <v>0</v>
      </c>
      <c r="Q1406" s="156">
        <f>ROUND(E1406*P1406,2)</f>
        <v>0</v>
      </c>
      <c r="R1406" s="156"/>
      <c r="S1406" s="156" t="s">
        <v>485</v>
      </c>
      <c r="T1406" s="156" t="s">
        <v>382</v>
      </c>
      <c r="U1406" s="156">
        <v>0</v>
      </c>
      <c r="V1406" s="156">
        <f>ROUND(E1406*U1406,2)</f>
        <v>0</v>
      </c>
      <c r="W1406" s="156"/>
      <c r="X1406" s="156" t="s">
        <v>383</v>
      </c>
      <c r="Y1406" s="147"/>
      <c r="Z1406" s="147"/>
      <c r="AA1406" s="147"/>
      <c r="AB1406" s="147"/>
      <c r="AC1406" s="147"/>
      <c r="AD1406" s="147"/>
      <c r="AE1406" s="147"/>
      <c r="AF1406" s="147" t="s">
        <v>541</v>
      </c>
      <c r="AG1406" s="147"/>
      <c r="AH1406" s="147"/>
      <c r="AI1406" s="147"/>
      <c r="AJ1406" s="147"/>
      <c r="AK1406" s="147"/>
      <c r="AL1406" s="147"/>
      <c r="AM1406" s="147"/>
      <c r="AN1406" s="147"/>
      <c r="AO1406" s="147"/>
      <c r="AP1406" s="147"/>
      <c r="AQ1406" s="147"/>
      <c r="AR1406" s="147"/>
      <c r="AS1406" s="147"/>
      <c r="AT1406" s="147"/>
      <c r="AU1406" s="147"/>
      <c r="AV1406" s="147"/>
      <c r="AW1406" s="147"/>
      <c r="AX1406" s="147"/>
      <c r="AY1406" s="147"/>
      <c r="AZ1406" s="147"/>
      <c r="BA1406" s="147"/>
      <c r="BB1406" s="147"/>
      <c r="BC1406" s="147"/>
      <c r="BD1406" s="147"/>
      <c r="BE1406" s="147"/>
      <c r="BF1406" s="147"/>
      <c r="BG1406" s="147"/>
    </row>
    <row r="1407" spans="1:59" outlineLevel="1" x14ac:dyDescent="0.2">
      <c r="A1407" s="154"/>
      <c r="B1407" s="155"/>
      <c r="C1407" s="185" t="s">
        <v>1704</v>
      </c>
      <c r="D1407" s="158"/>
      <c r="E1407" s="159"/>
      <c r="F1407" s="156"/>
      <c r="G1407" s="156"/>
      <c r="H1407" s="156"/>
      <c r="I1407" s="156"/>
      <c r="J1407" s="156"/>
      <c r="K1407" s="156"/>
      <c r="L1407" s="156"/>
      <c r="M1407" s="156"/>
      <c r="N1407" s="156"/>
      <c r="O1407" s="156"/>
      <c r="P1407" s="156"/>
      <c r="Q1407" s="156"/>
      <c r="R1407" s="156"/>
      <c r="S1407" s="156"/>
      <c r="T1407" s="156"/>
      <c r="U1407" s="156"/>
      <c r="V1407" s="156"/>
      <c r="W1407" s="156"/>
      <c r="X1407" s="156"/>
      <c r="Y1407" s="147"/>
      <c r="Z1407" s="147"/>
      <c r="AA1407" s="147"/>
      <c r="AB1407" s="147"/>
      <c r="AC1407" s="147"/>
      <c r="AD1407" s="147"/>
      <c r="AE1407" s="147"/>
      <c r="AF1407" s="147" t="s">
        <v>386</v>
      </c>
      <c r="AG1407" s="147">
        <v>0</v>
      </c>
      <c r="AH1407" s="147"/>
      <c r="AI1407" s="147"/>
      <c r="AJ1407" s="147"/>
      <c r="AK1407" s="147"/>
      <c r="AL1407" s="147"/>
      <c r="AM1407" s="147"/>
      <c r="AN1407" s="147"/>
      <c r="AO1407" s="147"/>
      <c r="AP1407" s="147"/>
      <c r="AQ1407" s="147"/>
      <c r="AR1407" s="147"/>
      <c r="AS1407" s="147"/>
      <c r="AT1407" s="147"/>
      <c r="AU1407" s="147"/>
      <c r="AV1407" s="147"/>
      <c r="AW1407" s="147"/>
      <c r="AX1407" s="147"/>
      <c r="AY1407" s="147"/>
      <c r="AZ1407" s="147"/>
      <c r="BA1407" s="147"/>
      <c r="BB1407" s="147"/>
      <c r="BC1407" s="147"/>
      <c r="BD1407" s="147"/>
      <c r="BE1407" s="147"/>
      <c r="BF1407" s="147"/>
      <c r="BG1407" s="147"/>
    </row>
    <row r="1408" spans="1:59" outlineLevel="1" x14ac:dyDescent="0.2">
      <c r="A1408" s="154"/>
      <c r="B1408" s="155"/>
      <c r="C1408" s="185" t="s">
        <v>1705</v>
      </c>
      <c r="D1408" s="158"/>
      <c r="E1408" s="159">
        <v>40</v>
      </c>
      <c r="F1408" s="156"/>
      <c r="G1408" s="156"/>
      <c r="H1408" s="156"/>
      <c r="I1408" s="156"/>
      <c r="J1408" s="156"/>
      <c r="K1408" s="156"/>
      <c r="L1408" s="156"/>
      <c r="M1408" s="156"/>
      <c r="N1408" s="156"/>
      <c r="O1408" s="156"/>
      <c r="P1408" s="156"/>
      <c r="Q1408" s="156"/>
      <c r="R1408" s="156"/>
      <c r="S1408" s="156"/>
      <c r="T1408" s="156"/>
      <c r="U1408" s="156"/>
      <c r="V1408" s="156"/>
      <c r="W1408" s="156"/>
      <c r="X1408" s="156"/>
      <c r="Y1408" s="147"/>
      <c r="Z1408" s="147"/>
      <c r="AA1408" s="147"/>
      <c r="AB1408" s="147"/>
      <c r="AC1408" s="147"/>
      <c r="AD1408" s="147"/>
      <c r="AE1408" s="147"/>
      <c r="AF1408" s="147" t="s">
        <v>386</v>
      </c>
      <c r="AG1408" s="147">
        <v>0</v>
      </c>
      <c r="AH1408" s="147"/>
      <c r="AI1408" s="147"/>
      <c r="AJ1408" s="147"/>
      <c r="AK1408" s="147"/>
      <c r="AL1408" s="147"/>
      <c r="AM1408" s="147"/>
      <c r="AN1408" s="147"/>
      <c r="AO1408" s="147"/>
      <c r="AP1408" s="147"/>
      <c r="AQ1408" s="147"/>
      <c r="AR1408" s="147"/>
      <c r="AS1408" s="147"/>
      <c r="AT1408" s="147"/>
      <c r="AU1408" s="147"/>
      <c r="AV1408" s="147"/>
      <c r="AW1408" s="147"/>
      <c r="AX1408" s="147"/>
      <c r="AY1408" s="147"/>
      <c r="AZ1408" s="147"/>
      <c r="BA1408" s="147"/>
      <c r="BB1408" s="147"/>
      <c r="BC1408" s="147"/>
      <c r="BD1408" s="147"/>
      <c r="BE1408" s="147"/>
      <c r="BF1408" s="147"/>
      <c r="BG1408" s="147"/>
    </row>
    <row r="1409" spans="1:59" ht="22.5" outlineLevel="1" x14ac:dyDescent="0.2">
      <c r="A1409" s="170">
        <v>298</v>
      </c>
      <c r="B1409" s="171" t="s">
        <v>1706</v>
      </c>
      <c r="C1409" s="184" t="s">
        <v>1707</v>
      </c>
      <c r="D1409" s="172" t="s">
        <v>429</v>
      </c>
      <c r="E1409" s="173">
        <v>1</v>
      </c>
      <c r="F1409" s="174"/>
      <c r="G1409" s="175">
        <f>ROUND(E1409*F1409,2)</f>
        <v>0</v>
      </c>
      <c r="H1409" s="157">
        <v>0</v>
      </c>
      <c r="I1409" s="156">
        <f>ROUND(E1409*H1409,2)</f>
        <v>0</v>
      </c>
      <c r="J1409" s="157">
        <v>11088</v>
      </c>
      <c r="K1409" s="156">
        <f>ROUND(E1409*J1409,2)</f>
        <v>11088</v>
      </c>
      <c r="L1409" s="156">
        <v>15</v>
      </c>
      <c r="M1409" s="156">
        <f>G1409*(1+L1409/100)</f>
        <v>0</v>
      </c>
      <c r="N1409" s="156">
        <v>0</v>
      </c>
      <c r="O1409" s="156">
        <f>ROUND(E1409*N1409,2)</f>
        <v>0</v>
      </c>
      <c r="P1409" s="156">
        <v>0</v>
      </c>
      <c r="Q1409" s="156">
        <f>ROUND(E1409*P1409,2)</f>
        <v>0</v>
      </c>
      <c r="R1409" s="156"/>
      <c r="S1409" s="156" t="s">
        <v>485</v>
      </c>
      <c r="T1409" s="156" t="s">
        <v>382</v>
      </c>
      <c r="U1409" s="156">
        <v>0</v>
      </c>
      <c r="V1409" s="156">
        <f>ROUND(E1409*U1409,2)</f>
        <v>0</v>
      </c>
      <c r="W1409" s="156"/>
      <c r="X1409" s="156" t="s">
        <v>383</v>
      </c>
      <c r="Y1409" s="147"/>
      <c r="Z1409" s="147"/>
      <c r="AA1409" s="147"/>
      <c r="AB1409" s="147"/>
      <c r="AC1409" s="147"/>
      <c r="AD1409" s="147"/>
      <c r="AE1409" s="147"/>
      <c r="AF1409" s="147" t="s">
        <v>541</v>
      </c>
      <c r="AG1409" s="147"/>
      <c r="AH1409" s="147"/>
      <c r="AI1409" s="147"/>
      <c r="AJ1409" s="147"/>
      <c r="AK1409" s="147"/>
      <c r="AL1409" s="147"/>
      <c r="AM1409" s="147"/>
      <c r="AN1409" s="147"/>
      <c r="AO1409" s="147"/>
      <c r="AP1409" s="147"/>
      <c r="AQ1409" s="147"/>
      <c r="AR1409" s="147"/>
      <c r="AS1409" s="147"/>
      <c r="AT1409" s="147"/>
      <c r="AU1409" s="147"/>
      <c r="AV1409" s="147"/>
      <c r="AW1409" s="147"/>
      <c r="AX1409" s="147"/>
      <c r="AY1409" s="147"/>
      <c r="AZ1409" s="147"/>
      <c r="BA1409" s="147"/>
      <c r="BB1409" s="147"/>
      <c r="BC1409" s="147"/>
      <c r="BD1409" s="147"/>
      <c r="BE1409" s="147"/>
      <c r="BF1409" s="147"/>
      <c r="BG1409" s="147"/>
    </row>
    <row r="1410" spans="1:59" outlineLevel="1" x14ac:dyDescent="0.2">
      <c r="A1410" s="154"/>
      <c r="B1410" s="155"/>
      <c r="C1410" s="185" t="s">
        <v>1454</v>
      </c>
      <c r="D1410" s="158"/>
      <c r="E1410" s="159"/>
      <c r="F1410" s="156"/>
      <c r="G1410" s="156"/>
      <c r="H1410" s="156"/>
      <c r="I1410" s="156"/>
      <c r="J1410" s="156"/>
      <c r="K1410" s="156"/>
      <c r="L1410" s="156"/>
      <c r="M1410" s="156"/>
      <c r="N1410" s="156"/>
      <c r="O1410" s="156"/>
      <c r="P1410" s="156"/>
      <c r="Q1410" s="156"/>
      <c r="R1410" s="156"/>
      <c r="S1410" s="156"/>
      <c r="T1410" s="156"/>
      <c r="U1410" s="156"/>
      <c r="V1410" s="156"/>
      <c r="W1410" s="156"/>
      <c r="X1410" s="156"/>
      <c r="Y1410" s="147"/>
      <c r="Z1410" s="147"/>
      <c r="AA1410" s="147"/>
      <c r="AB1410" s="147"/>
      <c r="AC1410" s="147"/>
      <c r="AD1410" s="147"/>
      <c r="AE1410" s="147"/>
      <c r="AF1410" s="147" t="s">
        <v>386</v>
      </c>
      <c r="AG1410" s="147">
        <v>0</v>
      </c>
      <c r="AH1410" s="147"/>
      <c r="AI1410" s="147"/>
      <c r="AJ1410" s="147"/>
      <c r="AK1410" s="147"/>
      <c r="AL1410" s="147"/>
      <c r="AM1410" s="147"/>
      <c r="AN1410" s="147"/>
      <c r="AO1410" s="147"/>
      <c r="AP1410" s="147"/>
      <c r="AQ1410" s="147"/>
      <c r="AR1410" s="147"/>
      <c r="AS1410" s="147"/>
      <c r="AT1410" s="147"/>
      <c r="AU1410" s="147"/>
      <c r="AV1410" s="147"/>
      <c r="AW1410" s="147"/>
      <c r="AX1410" s="147"/>
      <c r="AY1410" s="147"/>
      <c r="AZ1410" s="147"/>
      <c r="BA1410" s="147"/>
      <c r="BB1410" s="147"/>
      <c r="BC1410" s="147"/>
      <c r="BD1410" s="147"/>
      <c r="BE1410" s="147"/>
      <c r="BF1410" s="147"/>
      <c r="BG1410" s="147"/>
    </row>
    <row r="1411" spans="1:59" outlineLevel="1" x14ac:dyDescent="0.2">
      <c r="A1411" s="154"/>
      <c r="B1411" s="155"/>
      <c r="C1411" s="185" t="s">
        <v>233</v>
      </c>
      <c r="D1411" s="158"/>
      <c r="E1411" s="159">
        <v>1</v>
      </c>
      <c r="F1411" s="156"/>
      <c r="G1411" s="156"/>
      <c r="H1411" s="156"/>
      <c r="I1411" s="156"/>
      <c r="J1411" s="156"/>
      <c r="K1411" s="156"/>
      <c r="L1411" s="156"/>
      <c r="M1411" s="156"/>
      <c r="N1411" s="156"/>
      <c r="O1411" s="156"/>
      <c r="P1411" s="156"/>
      <c r="Q1411" s="156"/>
      <c r="R1411" s="156"/>
      <c r="S1411" s="156"/>
      <c r="T1411" s="156"/>
      <c r="U1411" s="156"/>
      <c r="V1411" s="156"/>
      <c r="W1411" s="156"/>
      <c r="X1411" s="156"/>
      <c r="Y1411" s="147"/>
      <c r="Z1411" s="147"/>
      <c r="AA1411" s="147"/>
      <c r="AB1411" s="147"/>
      <c r="AC1411" s="147"/>
      <c r="AD1411" s="147"/>
      <c r="AE1411" s="147"/>
      <c r="AF1411" s="147" t="s">
        <v>386</v>
      </c>
      <c r="AG1411" s="147">
        <v>0</v>
      </c>
      <c r="AH1411" s="147"/>
      <c r="AI1411" s="147"/>
      <c r="AJ1411" s="147"/>
      <c r="AK1411" s="147"/>
      <c r="AL1411" s="147"/>
      <c r="AM1411" s="147"/>
      <c r="AN1411" s="147"/>
      <c r="AO1411" s="147"/>
      <c r="AP1411" s="147"/>
      <c r="AQ1411" s="147"/>
      <c r="AR1411" s="147"/>
      <c r="AS1411" s="147"/>
      <c r="AT1411" s="147"/>
      <c r="AU1411" s="147"/>
      <c r="AV1411" s="147"/>
      <c r="AW1411" s="147"/>
      <c r="AX1411" s="147"/>
      <c r="AY1411" s="147"/>
      <c r="AZ1411" s="147"/>
      <c r="BA1411" s="147"/>
      <c r="BB1411" s="147"/>
      <c r="BC1411" s="147"/>
      <c r="BD1411" s="147"/>
      <c r="BE1411" s="147"/>
      <c r="BF1411" s="147"/>
      <c r="BG1411" s="147"/>
    </row>
    <row r="1412" spans="1:59" ht="22.5" outlineLevel="1" x14ac:dyDescent="0.2">
      <c r="A1412" s="170">
        <v>299</v>
      </c>
      <c r="B1412" s="171" t="s">
        <v>1708</v>
      </c>
      <c r="C1412" s="184" t="s">
        <v>1709</v>
      </c>
      <c r="D1412" s="172" t="s">
        <v>429</v>
      </c>
      <c r="E1412" s="173">
        <v>16</v>
      </c>
      <c r="F1412" s="174"/>
      <c r="G1412" s="175">
        <f>ROUND(E1412*F1412,2)</f>
        <v>0</v>
      </c>
      <c r="H1412" s="157">
        <v>0</v>
      </c>
      <c r="I1412" s="156">
        <f>ROUND(E1412*H1412,2)</f>
        <v>0</v>
      </c>
      <c r="J1412" s="157">
        <v>54126</v>
      </c>
      <c r="K1412" s="156">
        <f>ROUND(E1412*J1412,2)</f>
        <v>866016</v>
      </c>
      <c r="L1412" s="156">
        <v>15</v>
      </c>
      <c r="M1412" s="156">
        <f>G1412*(1+L1412/100)</f>
        <v>0</v>
      </c>
      <c r="N1412" s="156">
        <v>0</v>
      </c>
      <c r="O1412" s="156">
        <f>ROUND(E1412*N1412,2)</f>
        <v>0</v>
      </c>
      <c r="P1412" s="156">
        <v>0</v>
      </c>
      <c r="Q1412" s="156">
        <f>ROUND(E1412*P1412,2)</f>
        <v>0</v>
      </c>
      <c r="R1412" s="156"/>
      <c r="S1412" s="156" t="s">
        <v>485</v>
      </c>
      <c r="T1412" s="156" t="s">
        <v>382</v>
      </c>
      <c r="U1412" s="156">
        <v>0</v>
      </c>
      <c r="V1412" s="156">
        <f>ROUND(E1412*U1412,2)</f>
        <v>0</v>
      </c>
      <c r="W1412" s="156"/>
      <c r="X1412" s="156" t="s">
        <v>383</v>
      </c>
      <c r="Y1412" s="147"/>
      <c r="Z1412" s="147"/>
      <c r="AA1412" s="147"/>
      <c r="AB1412" s="147"/>
      <c r="AC1412" s="147"/>
      <c r="AD1412" s="147"/>
      <c r="AE1412" s="147"/>
      <c r="AF1412" s="147" t="s">
        <v>541</v>
      </c>
      <c r="AG1412" s="147"/>
      <c r="AH1412" s="147"/>
      <c r="AI1412" s="147"/>
      <c r="AJ1412" s="147"/>
      <c r="AK1412" s="147"/>
      <c r="AL1412" s="147"/>
      <c r="AM1412" s="147"/>
      <c r="AN1412" s="147"/>
      <c r="AO1412" s="147"/>
      <c r="AP1412" s="147"/>
      <c r="AQ1412" s="147"/>
      <c r="AR1412" s="147"/>
      <c r="AS1412" s="147"/>
      <c r="AT1412" s="147"/>
      <c r="AU1412" s="147"/>
      <c r="AV1412" s="147"/>
      <c r="AW1412" s="147"/>
      <c r="AX1412" s="147"/>
      <c r="AY1412" s="147"/>
      <c r="AZ1412" s="147"/>
      <c r="BA1412" s="147"/>
      <c r="BB1412" s="147"/>
      <c r="BC1412" s="147"/>
      <c r="BD1412" s="147"/>
      <c r="BE1412" s="147"/>
      <c r="BF1412" s="147"/>
      <c r="BG1412" s="147"/>
    </row>
    <row r="1413" spans="1:59" outlineLevel="1" x14ac:dyDescent="0.2">
      <c r="A1413" s="154"/>
      <c r="B1413" s="155"/>
      <c r="C1413" s="185" t="s">
        <v>1710</v>
      </c>
      <c r="D1413" s="158"/>
      <c r="E1413" s="159"/>
      <c r="F1413" s="156"/>
      <c r="G1413" s="156"/>
      <c r="H1413" s="156"/>
      <c r="I1413" s="156"/>
      <c r="J1413" s="156"/>
      <c r="K1413" s="156"/>
      <c r="L1413" s="156"/>
      <c r="M1413" s="156"/>
      <c r="N1413" s="156"/>
      <c r="O1413" s="156"/>
      <c r="P1413" s="156"/>
      <c r="Q1413" s="156"/>
      <c r="R1413" s="156"/>
      <c r="S1413" s="156"/>
      <c r="T1413" s="156"/>
      <c r="U1413" s="156"/>
      <c r="V1413" s="156"/>
      <c r="W1413" s="156"/>
      <c r="X1413" s="156"/>
      <c r="Y1413" s="147"/>
      <c r="Z1413" s="147"/>
      <c r="AA1413" s="147"/>
      <c r="AB1413" s="147"/>
      <c r="AC1413" s="147"/>
      <c r="AD1413" s="147"/>
      <c r="AE1413" s="147"/>
      <c r="AF1413" s="147" t="s">
        <v>386</v>
      </c>
      <c r="AG1413" s="147">
        <v>0</v>
      </c>
      <c r="AH1413" s="147"/>
      <c r="AI1413" s="147"/>
      <c r="AJ1413" s="147"/>
      <c r="AK1413" s="147"/>
      <c r="AL1413" s="147"/>
      <c r="AM1413" s="147"/>
      <c r="AN1413" s="147"/>
      <c r="AO1413" s="147"/>
      <c r="AP1413" s="147"/>
      <c r="AQ1413" s="147"/>
      <c r="AR1413" s="147"/>
      <c r="AS1413" s="147"/>
      <c r="AT1413" s="147"/>
      <c r="AU1413" s="147"/>
      <c r="AV1413" s="147"/>
      <c r="AW1413" s="147"/>
      <c r="AX1413" s="147"/>
      <c r="AY1413" s="147"/>
      <c r="AZ1413" s="147"/>
      <c r="BA1413" s="147"/>
      <c r="BB1413" s="147"/>
      <c r="BC1413" s="147"/>
      <c r="BD1413" s="147"/>
      <c r="BE1413" s="147"/>
      <c r="BF1413" s="147"/>
      <c r="BG1413" s="147"/>
    </row>
    <row r="1414" spans="1:59" outlineLevel="1" x14ac:dyDescent="0.2">
      <c r="A1414" s="154"/>
      <c r="B1414" s="155"/>
      <c r="C1414" s="185" t="s">
        <v>247</v>
      </c>
      <c r="D1414" s="158"/>
      <c r="E1414" s="159">
        <v>16</v>
      </c>
      <c r="F1414" s="156"/>
      <c r="G1414" s="156"/>
      <c r="H1414" s="156"/>
      <c r="I1414" s="156"/>
      <c r="J1414" s="156"/>
      <c r="K1414" s="156"/>
      <c r="L1414" s="156"/>
      <c r="M1414" s="156"/>
      <c r="N1414" s="156"/>
      <c r="O1414" s="156"/>
      <c r="P1414" s="156"/>
      <c r="Q1414" s="156"/>
      <c r="R1414" s="156"/>
      <c r="S1414" s="156"/>
      <c r="T1414" s="156"/>
      <c r="U1414" s="156"/>
      <c r="V1414" s="156"/>
      <c r="W1414" s="156"/>
      <c r="X1414" s="156"/>
      <c r="Y1414" s="147"/>
      <c r="Z1414" s="147"/>
      <c r="AA1414" s="147"/>
      <c r="AB1414" s="147"/>
      <c r="AC1414" s="147"/>
      <c r="AD1414" s="147"/>
      <c r="AE1414" s="147"/>
      <c r="AF1414" s="147" t="s">
        <v>386</v>
      </c>
      <c r="AG1414" s="147">
        <v>0</v>
      </c>
      <c r="AH1414" s="147"/>
      <c r="AI1414" s="147"/>
      <c r="AJ1414" s="147"/>
      <c r="AK1414" s="147"/>
      <c r="AL1414" s="147"/>
      <c r="AM1414" s="147"/>
      <c r="AN1414" s="147"/>
      <c r="AO1414" s="147"/>
      <c r="AP1414" s="147"/>
      <c r="AQ1414" s="147"/>
      <c r="AR1414" s="147"/>
      <c r="AS1414" s="147"/>
      <c r="AT1414" s="147"/>
      <c r="AU1414" s="147"/>
      <c r="AV1414" s="147"/>
      <c r="AW1414" s="147"/>
      <c r="AX1414" s="147"/>
      <c r="AY1414" s="147"/>
      <c r="AZ1414" s="147"/>
      <c r="BA1414" s="147"/>
      <c r="BB1414" s="147"/>
      <c r="BC1414" s="147"/>
      <c r="BD1414" s="147"/>
      <c r="BE1414" s="147"/>
      <c r="BF1414" s="147"/>
      <c r="BG1414" s="147"/>
    </row>
    <row r="1415" spans="1:59" ht="22.5" outlineLevel="1" x14ac:dyDescent="0.2">
      <c r="A1415" s="170">
        <v>300</v>
      </c>
      <c r="B1415" s="171" t="s">
        <v>1711</v>
      </c>
      <c r="C1415" s="184" t="s">
        <v>1712</v>
      </c>
      <c r="D1415" s="172" t="s">
        <v>429</v>
      </c>
      <c r="E1415" s="173">
        <v>16</v>
      </c>
      <c r="F1415" s="174"/>
      <c r="G1415" s="175">
        <f>ROUND(E1415*F1415,2)</f>
        <v>0</v>
      </c>
      <c r="H1415" s="157">
        <v>0</v>
      </c>
      <c r="I1415" s="156">
        <f>ROUND(E1415*H1415,2)</f>
        <v>0</v>
      </c>
      <c r="J1415" s="157">
        <v>54126</v>
      </c>
      <c r="K1415" s="156">
        <f>ROUND(E1415*J1415,2)</f>
        <v>866016</v>
      </c>
      <c r="L1415" s="156">
        <v>15</v>
      </c>
      <c r="M1415" s="156">
        <f>G1415*(1+L1415/100)</f>
        <v>0</v>
      </c>
      <c r="N1415" s="156">
        <v>0</v>
      </c>
      <c r="O1415" s="156">
        <f>ROUND(E1415*N1415,2)</f>
        <v>0</v>
      </c>
      <c r="P1415" s="156">
        <v>0</v>
      </c>
      <c r="Q1415" s="156">
        <f>ROUND(E1415*P1415,2)</f>
        <v>0</v>
      </c>
      <c r="R1415" s="156"/>
      <c r="S1415" s="156" t="s">
        <v>485</v>
      </c>
      <c r="T1415" s="156" t="s">
        <v>382</v>
      </c>
      <c r="U1415" s="156">
        <v>0</v>
      </c>
      <c r="V1415" s="156">
        <f>ROUND(E1415*U1415,2)</f>
        <v>0</v>
      </c>
      <c r="W1415" s="156"/>
      <c r="X1415" s="156" t="s">
        <v>383</v>
      </c>
      <c r="Y1415" s="147"/>
      <c r="Z1415" s="147"/>
      <c r="AA1415" s="147"/>
      <c r="AB1415" s="147"/>
      <c r="AC1415" s="147"/>
      <c r="AD1415" s="147"/>
      <c r="AE1415" s="147"/>
      <c r="AF1415" s="147" t="s">
        <v>541</v>
      </c>
      <c r="AG1415" s="147"/>
      <c r="AH1415" s="147"/>
      <c r="AI1415" s="147"/>
      <c r="AJ1415" s="147"/>
      <c r="AK1415" s="147"/>
      <c r="AL1415" s="147"/>
      <c r="AM1415" s="147"/>
      <c r="AN1415" s="147"/>
      <c r="AO1415" s="147"/>
      <c r="AP1415" s="147"/>
      <c r="AQ1415" s="147"/>
      <c r="AR1415" s="147"/>
      <c r="AS1415" s="147"/>
      <c r="AT1415" s="147"/>
      <c r="AU1415" s="147"/>
      <c r="AV1415" s="147"/>
      <c r="AW1415" s="147"/>
      <c r="AX1415" s="147"/>
      <c r="AY1415" s="147"/>
      <c r="AZ1415" s="147"/>
      <c r="BA1415" s="147"/>
      <c r="BB1415" s="147"/>
      <c r="BC1415" s="147"/>
      <c r="BD1415" s="147"/>
      <c r="BE1415" s="147"/>
      <c r="BF1415" s="147"/>
      <c r="BG1415" s="147"/>
    </row>
    <row r="1416" spans="1:59" outlineLevel="1" x14ac:dyDescent="0.2">
      <c r="A1416" s="154"/>
      <c r="B1416" s="155"/>
      <c r="C1416" s="185" t="s">
        <v>1710</v>
      </c>
      <c r="D1416" s="158"/>
      <c r="E1416" s="159"/>
      <c r="F1416" s="156"/>
      <c r="G1416" s="156"/>
      <c r="H1416" s="156"/>
      <c r="I1416" s="156"/>
      <c r="J1416" s="156"/>
      <c r="K1416" s="156"/>
      <c r="L1416" s="156"/>
      <c r="M1416" s="156"/>
      <c r="N1416" s="156"/>
      <c r="O1416" s="156"/>
      <c r="P1416" s="156"/>
      <c r="Q1416" s="156"/>
      <c r="R1416" s="156"/>
      <c r="S1416" s="156"/>
      <c r="T1416" s="156"/>
      <c r="U1416" s="156"/>
      <c r="V1416" s="156"/>
      <c r="W1416" s="156"/>
      <c r="X1416" s="156"/>
      <c r="Y1416" s="147"/>
      <c r="Z1416" s="147"/>
      <c r="AA1416" s="147"/>
      <c r="AB1416" s="147"/>
      <c r="AC1416" s="147"/>
      <c r="AD1416" s="147"/>
      <c r="AE1416" s="147"/>
      <c r="AF1416" s="147" t="s">
        <v>386</v>
      </c>
      <c r="AG1416" s="147">
        <v>0</v>
      </c>
      <c r="AH1416" s="147"/>
      <c r="AI1416" s="147"/>
      <c r="AJ1416" s="147"/>
      <c r="AK1416" s="147"/>
      <c r="AL1416" s="147"/>
      <c r="AM1416" s="147"/>
      <c r="AN1416" s="147"/>
      <c r="AO1416" s="147"/>
      <c r="AP1416" s="147"/>
      <c r="AQ1416" s="147"/>
      <c r="AR1416" s="147"/>
      <c r="AS1416" s="147"/>
      <c r="AT1416" s="147"/>
      <c r="AU1416" s="147"/>
      <c r="AV1416" s="147"/>
      <c r="AW1416" s="147"/>
      <c r="AX1416" s="147"/>
      <c r="AY1416" s="147"/>
      <c r="AZ1416" s="147"/>
      <c r="BA1416" s="147"/>
      <c r="BB1416" s="147"/>
      <c r="BC1416" s="147"/>
      <c r="BD1416" s="147"/>
      <c r="BE1416" s="147"/>
      <c r="BF1416" s="147"/>
      <c r="BG1416" s="147"/>
    </row>
    <row r="1417" spans="1:59" outlineLevel="1" x14ac:dyDescent="0.2">
      <c r="A1417" s="154"/>
      <c r="B1417" s="155"/>
      <c r="C1417" s="185" t="s">
        <v>247</v>
      </c>
      <c r="D1417" s="158"/>
      <c r="E1417" s="159">
        <v>16</v>
      </c>
      <c r="F1417" s="156"/>
      <c r="G1417" s="156"/>
      <c r="H1417" s="156"/>
      <c r="I1417" s="156"/>
      <c r="J1417" s="156"/>
      <c r="K1417" s="156"/>
      <c r="L1417" s="156"/>
      <c r="M1417" s="156"/>
      <c r="N1417" s="156"/>
      <c r="O1417" s="156"/>
      <c r="P1417" s="156"/>
      <c r="Q1417" s="156"/>
      <c r="R1417" s="156"/>
      <c r="S1417" s="156"/>
      <c r="T1417" s="156"/>
      <c r="U1417" s="156"/>
      <c r="V1417" s="156"/>
      <c r="W1417" s="156"/>
      <c r="X1417" s="156"/>
      <c r="Y1417" s="147"/>
      <c r="Z1417" s="147"/>
      <c r="AA1417" s="147"/>
      <c r="AB1417" s="147"/>
      <c r="AC1417" s="147"/>
      <c r="AD1417" s="147"/>
      <c r="AE1417" s="147"/>
      <c r="AF1417" s="147" t="s">
        <v>386</v>
      </c>
      <c r="AG1417" s="147">
        <v>0</v>
      </c>
      <c r="AH1417" s="147"/>
      <c r="AI1417" s="147"/>
      <c r="AJ1417" s="147"/>
      <c r="AK1417" s="147"/>
      <c r="AL1417" s="147"/>
      <c r="AM1417" s="147"/>
      <c r="AN1417" s="147"/>
      <c r="AO1417" s="147"/>
      <c r="AP1417" s="147"/>
      <c r="AQ1417" s="147"/>
      <c r="AR1417" s="147"/>
      <c r="AS1417" s="147"/>
      <c r="AT1417" s="147"/>
      <c r="AU1417" s="147"/>
      <c r="AV1417" s="147"/>
      <c r="AW1417" s="147"/>
      <c r="AX1417" s="147"/>
      <c r="AY1417" s="147"/>
      <c r="AZ1417" s="147"/>
      <c r="BA1417" s="147"/>
      <c r="BB1417" s="147"/>
      <c r="BC1417" s="147"/>
      <c r="BD1417" s="147"/>
      <c r="BE1417" s="147"/>
      <c r="BF1417" s="147"/>
      <c r="BG1417" s="147"/>
    </row>
    <row r="1418" spans="1:59" ht="22.5" outlineLevel="1" x14ac:dyDescent="0.2">
      <c r="A1418" s="170">
        <v>301</v>
      </c>
      <c r="B1418" s="171" t="s">
        <v>1713</v>
      </c>
      <c r="C1418" s="184" t="s">
        <v>1714</v>
      </c>
      <c r="D1418" s="172" t="s">
        <v>429</v>
      </c>
      <c r="E1418" s="173">
        <v>1</v>
      </c>
      <c r="F1418" s="174"/>
      <c r="G1418" s="175">
        <f>ROUND(E1418*F1418,2)</f>
        <v>0</v>
      </c>
      <c r="H1418" s="157">
        <v>0</v>
      </c>
      <c r="I1418" s="156">
        <f>ROUND(E1418*H1418,2)</f>
        <v>0</v>
      </c>
      <c r="J1418" s="157">
        <v>111600</v>
      </c>
      <c r="K1418" s="156">
        <f>ROUND(E1418*J1418,2)</f>
        <v>111600</v>
      </c>
      <c r="L1418" s="156">
        <v>15</v>
      </c>
      <c r="M1418" s="156">
        <f>G1418*(1+L1418/100)</f>
        <v>0</v>
      </c>
      <c r="N1418" s="156">
        <v>0</v>
      </c>
      <c r="O1418" s="156">
        <f>ROUND(E1418*N1418,2)</f>
        <v>0</v>
      </c>
      <c r="P1418" s="156">
        <v>0</v>
      </c>
      <c r="Q1418" s="156">
        <f>ROUND(E1418*P1418,2)</f>
        <v>0</v>
      </c>
      <c r="R1418" s="156"/>
      <c r="S1418" s="156" t="s">
        <v>485</v>
      </c>
      <c r="T1418" s="156" t="s">
        <v>382</v>
      </c>
      <c r="U1418" s="156">
        <v>0</v>
      </c>
      <c r="V1418" s="156">
        <f>ROUND(E1418*U1418,2)</f>
        <v>0</v>
      </c>
      <c r="W1418" s="156"/>
      <c r="X1418" s="156" t="s">
        <v>383</v>
      </c>
      <c r="Y1418" s="147"/>
      <c r="Z1418" s="147"/>
      <c r="AA1418" s="147"/>
      <c r="AB1418" s="147"/>
      <c r="AC1418" s="147"/>
      <c r="AD1418" s="147"/>
      <c r="AE1418" s="147"/>
      <c r="AF1418" s="147" t="s">
        <v>541</v>
      </c>
      <c r="AG1418" s="147"/>
      <c r="AH1418" s="147"/>
      <c r="AI1418" s="147"/>
      <c r="AJ1418" s="147"/>
      <c r="AK1418" s="147"/>
      <c r="AL1418" s="147"/>
      <c r="AM1418" s="147"/>
      <c r="AN1418" s="147"/>
      <c r="AO1418" s="147"/>
      <c r="AP1418" s="147"/>
      <c r="AQ1418" s="147"/>
      <c r="AR1418" s="147"/>
      <c r="AS1418" s="147"/>
      <c r="AT1418" s="147"/>
      <c r="AU1418" s="147"/>
      <c r="AV1418" s="147"/>
      <c r="AW1418" s="147"/>
      <c r="AX1418" s="147"/>
      <c r="AY1418" s="147"/>
      <c r="AZ1418" s="147"/>
      <c r="BA1418" s="147"/>
      <c r="BB1418" s="147"/>
      <c r="BC1418" s="147"/>
      <c r="BD1418" s="147"/>
      <c r="BE1418" s="147"/>
      <c r="BF1418" s="147"/>
      <c r="BG1418" s="147"/>
    </row>
    <row r="1419" spans="1:59" outlineLevel="1" x14ac:dyDescent="0.2">
      <c r="A1419" s="154"/>
      <c r="B1419" s="155"/>
      <c r="C1419" s="185" t="s">
        <v>1454</v>
      </c>
      <c r="D1419" s="158"/>
      <c r="E1419" s="159"/>
      <c r="F1419" s="156"/>
      <c r="G1419" s="156"/>
      <c r="H1419" s="156"/>
      <c r="I1419" s="156"/>
      <c r="J1419" s="156"/>
      <c r="K1419" s="156"/>
      <c r="L1419" s="156"/>
      <c r="M1419" s="156"/>
      <c r="N1419" s="156"/>
      <c r="O1419" s="156"/>
      <c r="P1419" s="156"/>
      <c r="Q1419" s="156"/>
      <c r="R1419" s="156"/>
      <c r="S1419" s="156"/>
      <c r="T1419" s="156"/>
      <c r="U1419" s="156"/>
      <c r="V1419" s="156"/>
      <c r="W1419" s="156"/>
      <c r="X1419" s="156"/>
      <c r="Y1419" s="147"/>
      <c r="Z1419" s="147"/>
      <c r="AA1419" s="147"/>
      <c r="AB1419" s="147"/>
      <c r="AC1419" s="147"/>
      <c r="AD1419" s="147"/>
      <c r="AE1419" s="147"/>
      <c r="AF1419" s="147" t="s">
        <v>386</v>
      </c>
      <c r="AG1419" s="147">
        <v>0</v>
      </c>
      <c r="AH1419" s="147"/>
      <c r="AI1419" s="147"/>
      <c r="AJ1419" s="147"/>
      <c r="AK1419" s="147"/>
      <c r="AL1419" s="147"/>
      <c r="AM1419" s="147"/>
      <c r="AN1419" s="147"/>
      <c r="AO1419" s="147"/>
      <c r="AP1419" s="147"/>
      <c r="AQ1419" s="147"/>
      <c r="AR1419" s="147"/>
      <c r="AS1419" s="147"/>
      <c r="AT1419" s="147"/>
      <c r="AU1419" s="147"/>
      <c r="AV1419" s="147"/>
      <c r="AW1419" s="147"/>
      <c r="AX1419" s="147"/>
      <c r="AY1419" s="147"/>
      <c r="AZ1419" s="147"/>
      <c r="BA1419" s="147"/>
      <c r="BB1419" s="147"/>
      <c r="BC1419" s="147"/>
      <c r="BD1419" s="147"/>
      <c r="BE1419" s="147"/>
      <c r="BF1419" s="147"/>
      <c r="BG1419" s="147"/>
    </row>
    <row r="1420" spans="1:59" outlineLevel="1" x14ac:dyDescent="0.2">
      <c r="A1420" s="154"/>
      <c r="B1420" s="155"/>
      <c r="C1420" s="185" t="s">
        <v>233</v>
      </c>
      <c r="D1420" s="158"/>
      <c r="E1420" s="159">
        <v>1</v>
      </c>
      <c r="F1420" s="156"/>
      <c r="G1420" s="156"/>
      <c r="H1420" s="156"/>
      <c r="I1420" s="156"/>
      <c r="J1420" s="156"/>
      <c r="K1420" s="156"/>
      <c r="L1420" s="156"/>
      <c r="M1420" s="156"/>
      <c r="N1420" s="156"/>
      <c r="O1420" s="156"/>
      <c r="P1420" s="156"/>
      <c r="Q1420" s="156"/>
      <c r="R1420" s="156"/>
      <c r="S1420" s="156"/>
      <c r="T1420" s="156"/>
      <c r="U1420" s="156"/>
      <c r="V1420" s="156"/>
      <c r="W1420" s="156"/>
      <c r="X1420" s="156"/>
      <c r="Y1420" s="147"/>
      <c r="Z1420" s="147"/>
      <c r="AA1420" s="147"/>
      <c r="AB1420" s="147"/>
      <c r="AC1420" s="147"/>
      <c r="AD1420" s="147"/>
      <c r="AE1420" s="147"/>
      <c r="AF1420" s="147" t="s">
        <v>386</v>
      </c>
      <c r="AG1420" s="147">
        <v>0</v>
      </c>
      <c r="AH1420" s="147"/>
      <c r="AI1420" s="147"/>
      <c r="AJ1420" s="147"/>
      <c r="AK1420" s="147"/>
      <c r="AL1420" s="147"/>
      <c r="AM1420" s="147"/>
      <c r="AN1420" s="147"/>
      <c r="AO1420" s="147"/>
      <c r="AP1420" s="147"/>
      <c r="AQ1420" s="147"/>
      <c r="AR1420" s="147"/>
      <c r="AS1420" s="147"/>
      <c r="AT1420" s="147"/>
      <c r="AU1420" s="147"/>
      <c r="AV1420" s="147"/>
      <c r="AW1420" s="147"/>
      <c r="AX1420" s="147"/>
      <c r="AY1420" s="147"/>
      <c r="AZ1420" s="147"/>
      <c r="BA1420" s="147"/>
      <c r="BB1420" s="147"/>
      <c r="BC1420" s="147"/>
      <c r="BD1420" s="147"/>
      <c r="BE1420" s="147"/>
      <c r="BF1420" s="147"/>
      <c r="BG1420" s="147"/>
    </row>
    <row r="1421" spans="1:59" ht="22.5" outlineLevel="1" x14ac:dyDescent="0.2">
      <c r="A1421" s="170">
        <v>302</v>
      </c>
      <c r="B1421" s="171" t="s">
        <v>1715</v>
      </c>
      <c r="C1421" s="184" t="s">
        <v>1716</v>
      </c>
      <c r="D1421" s="172" t="s">
        <v>429</v>
      </c>
      <c r="E1421" s="173">
        <v>3</v>
      </c>
      <c r="F1421" s="174"/>
      <c r="G1421" s="175">
        <f>ROUND(E1421*F1421,2)</f>
        <v>0</v>
      </c>
      <c r="H1421" s="157">
        <v>0</v>
      </c>
      <c r="I1421" s="156">
        <f>ROUND(E1421*H1421,2)</f>
        <v>0</v>
      </c>
      <c r="J1421" s="157">
        <v>71100</v>
      </c>
      <c r="K1421" s="156">
        <f>ROUND(E1421*J1421,2)</f>
        <v>213300</v>
      </c>
      <c r="L1421" s="156">
        <v>15</v>
      </c>
      <c r="M1421" s="156">
        <f>G1421*(1+L1421/100)</f>
        <v>0</v>
      </c>
      <c r="N1421" s="156">
        <v>0</v>
      </c>
      <c r="O1421" s="156">
        <f>ROUND(E1421*N1421,2)</f>
        <v>0</v>
      </c>
      <c r="P1421" s="156">
        <v>0</v>
      </c>
      <c r="Q1421" s="156">
        <f>ROUND(E1421*P1421,2)</f>
        <v>0</v>
      </c>
      <c r="R1421" s="156"/>
      <c r="S1421" s="156" t="s">
        <v>485</v>
      </c>
      <c r="T1421" s="156" t="s">
        <v>382</v>
      </c>
      <c r="U1421" s="156">
        <v>0</v>
      </c>
      <c r="V1421" s="156">
        <f>ROUND(E1421*U1421,2)</f>
        <v>0</v>
      </c>
      <c r="W1421" s="156"/>
      <c r="X1421" s="156" t="s">
        <v>383</v>
      </c>
      <c r="Y1421" s="147"/>
      <c r="Z1421" s="147"/>
      <c r="AA1421" s="147"/>
      <c r="AB1421" s="147"/>
      <c r="AC1421" s="147"/>
      <c r="AD1421" s="147"/>
      <c r="AE1421" s="147"/>
      <c r="AF1421" s="147" t="s">
        <v>541</v>
      </c>
      <c r="AG1421" s="147"/>
      <c r="AH1421" s="147"/>
      <c r="AI1421" s="147"/>
      <c r="AJ1421" s="147"/>
      <c r="AK1421" s="147"/>
      <c r="AL1421" s="147"/>
      <c r="AM1421" s="147"/>
      <c r="AN1421" s="147"/>
      <c r="AO1421" s="147"/>
      <c r="AP1421" s="147"/>
      <c r="AQ1421" s="147"/>
      <c r="AR1421" s="147"/>
      <c r="AS1421" s="147"/>
      <c r="AT1421" s="147"/>
      <c r="AU1421" s="147"/>
      <c r="AV1421" s="147"/>
      <c r="AW1421" s="147"/>
      <c r="AX1421" s="147"/>
      <c r="AY1421" s="147"/>
      <c r="AZ1421" s="147"/>
      <c r="BA1421" s="147"/>
      <c r="BB1421" s="147"/>
      <c r="BC1421" s="147"/>
      <c r="BD1421" s="147"/>
      <c r="BE1421" s="147"/>
      <c r="BF1421" s="147"/>
      <c r="BG1421" s="147"/>
    </row>
    <row r="1422" spans="1:59" outlineLevel="1" x14ac:dyDescent="0.2">
      <c r="A1422" s="154"/>
      <c r="B1422" s="155"/>
      <c r="C1422" s="185" t="s">
        <v>1451</v>
      </c>
      <c r="D1422" s="158"/>
      <c r="E1422" s="159"/>
      <c r="F1422" s="156"/>
      <c r="G1422" s="156"/>
      <c r="H1422" s="156"/>
      <c r="I1422" s="156"/>
      <c r="J1422" s="156"/>
      <c r="K1422" s="156"/>
      <c r="L1422" s="156"/>
      <c r="M1422" s="156"/>
      <c r="N1422" s="156"/>
      <c r="O1422" s="156"/>
      <c r="P1422" s="156"/>
      <c r="Q1422" s="156"/>
      <c r="R1422" s="156"/>
      <c r="S1422" s="156"/>
      <c r="T1422" s="156"/>
      <c r="U1422" s="156"/>
      <c r="V1422" s="156"/>
      <c r="W1422" s="156"/>
      <c r="X1422" s="156"/>
      <c r="Y1422" s="147"/>
      <c r="Z1422" s="147"/>
      <c r="AA1422" s="147"/>
      <c r="AB1422" s="147"/>
      <c r="AC1422" s="147"/>
      <c r="AD1422" s="147"/>
      <c r="AE1422" s="147"/>
      <c r="AF1422" s="147" t="s">
        <v>386</v>
      </c>
      <c r="AG1422" s="147">
        <v>0</v>
      </c>
      <c r="AH1422" s="147"/>
      <c r="AI1422" s="147"/>
      <c r="AJ1422" s="147"/>
      <c r="AK1422" s="147"/>
      <c r="AL1422" s="147"/>
      <c r="AM1422" s="147"/>
      <c r="AN1422" s="147"/>
      <c r="AO1422" s="147"/>
      <c r="AP1422" s="147"/>
      <c r="AQ1422" s="147"/>
      <c r="AR1422" s="147"/>
      <c r="AS1422" s="147"/>
      <c r="AT1422" s="147"/>
      <c r="AU1422" s="147"/>
      <c r="AV1422" s="147"/>
      <c r="AW1422" s="147"/>
      <c r="AX1422" s="147"/>
      <c r="AY1422" s="147"/>
      <c r="AZ1422" s="147"/>
      <c r="BA1422" s="147"/>
      <c r="BB1422" s="147"/>
      <c r="BC1422" s="147"/>
      <c r="BD1422" s="147"/>
      <c r="BE1422" s="147"/>
      <c r="BF1422" s="147"/>
      <c r="BG1422" s="147"/>
    </row>
    <row r="1423" spans="1:59" outlineLevel="1" x14ac:dyDescent="0.2">
      <c r="A1423" s="154"/>
      <c r="B1423" s="155"/>
      <c r="C1423" s="185" t="s">
        <v>253</v>
      </c>
      <c r="D1423" s="158"/>
      <c r="E1423" s="159">
        <v>3</v>
      </c>
      <c r="F1423" s="156"/>
      <c r="G1423" s="156"/>
      <c r="H1423" s="156"/>
      <c r="I1423" s="156"/>
      <c r="J1423" s="156"/>
      <c r="K1423" s="156"/>
      <c r="L1423" s="156"/>
      <c r="M1423" s="156"/>
      <c r="N1423" s="156"/>
      <c r="O1423" s="156"/>
      <c r="P1423" s="156"/>
      <c r="Q1423" s="156"/>
      <c r="R1423" s="156"/>
      <c r="S1423" s="156"/>
      <c r="T1423" s="156"/>
      <c r="U1423" s="156"/>
      <c r="V1423" s="156"/>
      <c r="W1423" s="156"/>
      <c r="X1423" s="156"/>
      <c r="Y1423" s="147"/>
      <c r="Z1423" s="147"/>
      <c r="AA1423" s="147"/>
      <c r="AB1423" s="147"/>
      <c r="AC1423" s="147"/>
      <c r="AD1423" s="147"/>
      <c r="AE1423" s="147"/>
      <c r="AF1423" s="147" t="s">
        <v>386</v>
      </c>
      <c r="AG1423" s="147">
        <v>0</v>
      </c>
      <c r="AH1423" s="147"/>
      <c r="AI1423" s="147"/>
      <c r="AJ1423" s="147"/>
      <c r="AK1423" s="147"/>
      <c r="AL1423" s="147"/>
      <c r="AM1423" s="147"/>
      <c r="AN1423" s="147"/>
      <c r="AO1423" s="147"/>
      <c r="AP1423" s="147"/>
      <c r="AQ1423" s="147"/>
      <c r="AR1423" s="147"/>
      <c r="AS1423" s="147"/>
      <c r="AT1423" s="147"/>
      <c r="AU1423" s="147"/>
      <c r="AV1423" s="147"/>
      <c r="AW1423" s="147"/>
      <c r="AX1423" s="147"/>
      <c r="AY1423" s="147"/>
      <c r="AZ1423" s="147"/>
      <c r="BA1423" s="147"/>
      <c r="BB1423" s="147"/>
      <c r="BC1423" s="147"/>
      <c r="BD1423" s="147"/>
      <c r="BE1423" s="147"/>
      <c r="BF1423" s="147"/>
      <c r="BG1423" s="147"/>
    </row>
    <row r="1424" spans="1:59" ht="22.5" outlineLevel="1" x14ac:dyDescent="0.2">
      <c r="A1424" s="170">
        <v>303</v>
      </c>
      <c r="B1424" s="171" t="s">
        <v>1717</v>
      </c>
      <c r="C1424" s="184" t="s">
        <v>1718</v>
      </c>
      <c r="D1424" s="172" t="s">
        <v>429</v>
      </c>
      <c r="E1424" s="173">
        <v>3</v>
      </c>
      <c r="F1424" s="174"/>
      <c r="G1424" s="175">
        <f>ROUND(E1424*F1424,2)</f>
        <v>0</v>
      </c>
      <c r="H1424" s="157">
        <v>0</v>
      </c>
      <c r="I1424" s="156">
        <f>ROUND(E1424*H1424,2)</f>
        <v>0</v>
      </c>
      <c r="J1424" s="157">
        <v>74102</v>
      </c>
      <c r="K1424" s="156">
        <f>ROUND(E1424*J1424,2)</f>
        <v>222306</v>
      </c>
      <c r="L1424" s="156">
        <v>15</v>
      </c>
      <c r="M1424" s="156">
        <f>G1424*(1+L1424/100)</f>
        <v>0</v>
      </c>
      <c r="N1424" s="156">
        <v>0</v>
      </c>
      <c r="O1424" s="156">
        <f>ROUND(E1424*N1424,2)</f>
        <v>0</v>
      </c>
      <c r="P1424" s="156">
        <v>0</v>
      </c>
      <c r="Q1424" s="156">
        <f>ROUND(E1424*P1424,2)</f>
        <v>0</v>
      </c>
      <c r="R1424" s="156"/>
      <c r="S1424" s="156" t="s">
        <v>485</v>
      </c>
      <c r="T1424" s="156" t="s">
        <v>382</v>
      </c>
      <c r="U1424" s="156">
        <v>0</v>
      </c>
      <c r="V1424" s="156">
        <f>ROUND(E1424*U1424,2)</f>
        <v>0</v>
      </c>
      <c r="W1424" s="156"/>
      <c r="X1424" s="156" t="s">
        <v>383</v>
      </c>
      <c r="Y1424" s="147"/>
      <c r="Z1424" s="147"/>
      <c r="AA1424" s="147"/>
      <c r="AB1424" s="147"/>
      <c r="AC1424" s="147"/>
      <c r="AD1424" s="147"/>
      <c r="AE1424" s="147"/>
      <c r="AF1424" s="147" t="s">
        <v>541</v>
      </c>
      <c r="AG1424" s="147"/>
      <c r="AH1424" s="147"/>
      <c r="AI1424" s="147"/>
      <c r="AJ1424" s="147"/>
      <c r="AK1424" s="147"/>
      <c r="AL1424" s="147"/>
      <c r="AM1424" s="147"/>
      <c r="AN1424" s="147"/>
      <c r="AO1424" s="147"/>
      <c r="AP1424" s="147"/>
      <c r="AQ1424" s="147"/>
      <c r="AR1424" s="147"/>
      <c r="AS1424" s="147"/>
      <c r="AT1424" s="147"/>
      <c r="AU1424" s="147"/>
      <c r="AV1424" s="147"/>
      <c r="AW1424" s="147"/>
      <c r="AX1424" s="147"/>
      <c r="AY1424" s="147"/>
      <c r="AZ1424" s="147"/>
      <c r="BA1424" s="147"/>
      <c r="BB1424" s="147"/>
      <c r="BC1424" s="147"/>
      <c r="BD1424" s="147"/>
      <c r="BE1424" s="147"/>
      <c r="BF1424" s="147"/>
      <c r="BG1424" s="147"/>
    </row>
    <row r="1425" spans="1:59" outlineLevel="1" x14ac:dyDescent="0.2">
      <c r="A1425" s="154"/>
      <c r="B1425" s="155"/>
      <c r="C1425" s="185" t="s">
        <v>1451</v>
      </c>
      <c r="D1425" s="158"/>
      <c r="E1425" s="159"/>
      <c r="F1425" s="156"/>
      <c r="G1425" s="156"/>
      <c r="H1425" s="156"/>
      <c r="I1425" s="156"/>
      <c r="J1425" s="156"/>
      <c r="K1425" s="156"/>
      <c r="L1425" s="156"/>
      <c r="M1425" s="156"/>
      <c r="N1425" s="156"/>
      <c r="O1425" s="156"/>
      <c r="P1425" s="156"/>
      <c r="Q1425" s="156"/>
      <c r="R1425" s="156"/>
      <c r="S1425" s="156"/>
      <c r="T1425" s="156"/>
      <c r="U1425" s="156"/>
      <c r="V1425" s="156"/>
      <c r="W1425" s="156"/>
      <c r="X1425" s="156"/>
      <c r="Y1425" s="147"/>
      <c r="Z1425" s="147"/>
      <c r="AA1425" s="147"/>
      <c r="AB1425" s="147"/>
      <c r="AC1425" s="147"/>
      <c r="AD1425" s="147"/>
      <c r="AE1425" s="147"/>
      <c r="AF1425" s="147" t="s">
        <v>386</v>
      </c>
      <c r="AG1425" s="147">
        <v>0</v>
      </c>
      <c r="AH1425" s="147"/>
      <c r="AI1425" s="147"/>
      <c r="AJ1425" s="147"/>
      <c r="AK1425" s="147"/>
      <c r="AL1425" s="147"/>
      <c r="AM1425" s="147"/>
      <c r="AN1425" s="147"/>
      <c r="AO1425" s="147"/>
      <c r="AP1425" s="147"/>
      <c r="AQ1425" s="147"/>
      <c r="AR1425" s="147"/>
      <c r="AS1425" s="147"/>
      <c r="AT1425" s="147"/>
      <c r="AU1425" s="147"/>
      <c r="AV1425" s="147"/>
      <c r="AW1425" s="147"/>
      <c r="AX1425" s="147"/>
      <c r="AY1425" s="147"/>
      <c r="AZ1425" s="147"/>
      <c r="BA1425" s="147"/>
      <c r="BB1425" s="147"/>
      <c r="BC1425" s="147"/>
      <c r="BD1425" s="147"/>
      <c r="BE1425" s="147"/>
      <c r="BF1425" s="147"/>
      <c r="BG1425" s="147"/>
    </row>
    <row r="1426" spans="1:59" outlineLevel="1" x14ac:dyDescent="0.2">
      <c r="A1426" s="154"/>
      <c r="B1426" s="155"/>
      <c r="C1426" s="185" t="s">
        <v>253</v>
      </c>
      <c r="D1426" s="158"/>
      <c r="E1426" s="159">
        <v>3</v>
      </c>
      <c r="F1426" s="156"/>
      <c r="G1426" s="156"/>
      <c r="H1426" s="156"/>
      <c r="I1426" s="156"/>
      <c r="J1426" s="156"/>
      <c r="K1426" s="156"/>
      <c r="L1426" s="156"/>
      <c r="M1426" s="156"/>
      <c r="N1426" s="156"/>
      <c r="O1426" s="156"/>
      <c r="P1426" s="156"/>
      <c r="Q1426" s="156"/>
      <c r="R1426" s="156"/>
      <c r="S1426" s="156"/>
      <c r="T1426" s="156"/>
      <c r="U1426" s="156"/>
      <c r="V1426" s="156"/>
      <c r="W1426" s="156"/>
      <c r="X1426" s="156"/>
      <c r="Y1426" s="147"/>
      <c r="Z1426" s="147"/>
      <c r="AA1426" s="147"/>
      <c r="AB1426" s="147"/>
      <c r="AC1426" s="147"/>
      <c r="AD1426" s="147"/>
      <c r="AE1426" s="147"/>
      <c r="AF1426" s="147" t="s">
        <v>386</v>
      </c>
      <c r="AG1426" s="147">
        <v>0</v>
      </c>
      <c r="AH1426" s="147"/>
      <c r="AI1426" s="147"/>
      <c r="AJ1426" s="147"/>
      <c r="AK1426" s="147"/>
      <c r="AL1426" s="147"/>
      <c r="AM1426" s="147"/>
      <c r="AN1426" s="147"/>
      <c r="AO1426" s="147"/>
      <c r="AP1426" s="147"/>
      <c r="AQ1426" s="147"/>
      <c r="AR1426" s="147"/>
      <c r="AS1426" s="147"/>
      <c r="AT1426" s="147"/>
      <c r="AU1426" s="147"/>
      <c r="AV1426" s="147"/>
      <c r="AW1426" s="147"/>
      <c r="AX1426" s="147"/>
      <c r="AY1426" s="147"/>
      <c r="AZ1426" s="147"/>
      <c r="BA1426" s="147"/>
      <c r="BB1426" s="147"/>
      <c r="BC1426" s="147"/>
      <c r="BD1426" s="147"/>
      <c r="BE1426" s="147"/>
      <c r="BF1426" s="147"/>
      <c r="BG1426" s="147"/>
    </row>
    <row r="1427" spans="1:59" outlineLevel="1" x14ac:dyDescent="0.2">
      <c r="A1427" s="170">
        <v>304</v>
      </c>
      <c r="B1427" s="171" t="s">
        <v>1719</v>
      </c>
      <c r="C1427" s="184" t="s">
        <v>1720</v>
      </c>
      <c r="D1427" s="172" t="s">
        <v>413</v>
      </c>
      <c r="E1427" s="173">
        <v>2.6066199999999999</v>
      </c>
      <c r="F1427" s="174"/>
      <c r="G1427" s="175">
        <f>ROUND(E1427*F1427,2)</f>
        <v>0</v>
      </c>
      <c r="H1427" s="157">
        <v>24160</v>
      </c>
      <c r="I1427" s="156">
        <f>ROUND(E1427*H1427,2)</f>
        <v>62975.94</v>
      </c>
      <c r="J1427" s="157">
        <v>0</v>
      </c>
      <c r="K1427" s="156">
        <f>ROUND(E1427*J1427,2)</f>
        <v>0</v>
      </c>
      <c r="L1427" s="156">
        <v>15</v>
      </c>
      <c r="M1427" s="156">
        <f>G1427*(1+L1427/100)</f>
        <v>0</v>
      </c>
      <c r="N1427" s="156">
        <v>1</v>
      </c>
      <c r="O1427" s="156">
        <f>ROUND(E1427*N1427,2)</f>
        <v>2.61</v>
      </c>
      <c r="P1427" s="156">
        <v>0</v>
      </c>
      <c r="Q1427" s="156">
        <f>ROUND(E1427*P1427,2)</f>
        <v>0</v>
      </c>
      <c r="R1427" s="156" t="s">
        <v>730</v>
      </c>
      <c r="S1427" s="156" t="s">
        <v>381</v>
      </c>
      <c r="T1427" s="156" t="s">
        <v>382</v>
      </c>
      <c r="U1427" s="156">
        <v>0</v>
      </c>
      <c r="V1427" s="156">
        <f>ROUND(E1427*U1427,2)</f>
        <v>0</v>
      </c>
      <c r="W1427" s="156"/>
      <c r="X1427" s="156" t="s">
        <v>407</v>
      </c>
      <c r="Y1427" s="147"/>
      <c r="Z1427" s="147"/>
      <c r="AA1427" s="147"/>
      <c r="AB1427" s="147"/>
      <c r="AC1427" s="147"/>
      <c r="AD1427" s="147"/>
      <c r="AE1427" s="147"/>
      <c r="AF1427" s="147" t="s">
        <v>408</v>
      </c>
      <c r="AG1427" s="147"/>
      <c r="AH1427" s="147"/>
      <c r="AI1427" s="147"/>
      <c r="AJ1427" s="147"/>
      <c r="AK1427" s="147"/>
      <c r="AL1427" s="147"/>
      <c r="AM1427" s="147"/>
      <c r="AN1427" s="147"/>
      <c r="AO1427" s="147"/>
      <c r="AP1427" s="147"/>
      <c r="AQ1427" s="147"/>
      <c r="AR1427" s="147"/>
      <c r="AS1427" s="147"/>
      <c r="AT1427" s="147"/>
      <c r="AU1427" s="147"/>
      <c r="AV1427" s="147"/>
      <c r="AW1427" s="147"/>
      <c r="AX1427" s="147"/>
      <c r="AY1427" s="147"/>
      <c r="AZ1427" s="147"/>
      <c r="BA1427" s="147"/>
      <c r="BB1427" s="147"/>
      <c r="BC1427" s="147"/>
      <c r="BD1427" s="147"/>
      <c r="BE1427" s="147"/>
      <c r="BF1427" s="147"/>
      <c r="BG1427" s="147"/>
    </row>
    <row r="1428" spans="1:59" outlineLevel="1" x14ac:dyDescent="0.2">
      <c r="A1428" s="154"/>
      <c r="B1428" s="155"/>
      <c r="C1428" s="185" t="s">
        <v>1721</v>
      </c>
      <c r="D1428" s="158"/>
      <c r="E1428" s="159"/>
      <c r="F1428" s="156"/>
      <c r="G1428" s="156"/>
      <c r="H1428" s="156"/>
      <c r="I1428" s="156"/>
      <c r="J1428" s="156"/>
      <c r="K1428" s="156"/>
      <c r="L1428" s="156"/>
      <c r="M1428" s="156"/>
      <c r="N1428" s="156"/>
      <c r="O1428" s="156"/>
      <c r="P1428" s="156"/>
      <c r="Q1428" s="156"/>
      <c r="R1428" s="156"/>
      <c r="S1428" s="156"/>
      <c r="T1428" s="156"/>
      <c r="U1428" s="156"/>
      <c r="V1428" s="156"/>
      <c r="W1428" s="156"/>
      <c r="X1428" s="156"/>
      <c r="Y1428" s="147"/>
      <c r="Z1428" s="147"/>
      <c r="AA1428" s="147"/>
      <c r="AB1428" s="147"/>
      <c r="AC1428" s="147"/>
      <c r="AD1428" s="147"/>
      <c r="AE1428" s="147"/>
      <c r="AF1428" s="147" t="s">
        <v>386</v>
      </c>
      <c r="AG1428" s="147">
        <v>0</v>
      </c>
      <c r="AH1428" s="147"/>
      <c r="AI1428" s="147"/>
      <c r="AJ1428" s="147"/>
      <c r="AK1428" s="147"/>
      <c r="AL1428" s="147"/>
      <c r="AM1428" s="147"/>
      <c r="AN1428" s="147"/>
      <c r="AO1428" s="147"/>
      <c r="AP1428" s="147"/>
      <c r="AQ1428" s="147"/>
      <c r="AR1428" s="147"/>
      <c r="AS1428" s="147"/>
      <c r="AT1428" s="147"/>
      <c r="AU1428" s="147"/>
      <c r="AV1428" s="147"/>
      <c r="AW1428" s="147"/>
      <c r="AX1428" s="147"/>
      <c r="AY1428" s="147"/>
      <c r="AZ1428" s="147"/>
      <c r="BA1428" s="147"/>
      <c r="BB1428" s="147"/>
      <c r="BC1428" s="147"/>
      <c r="BD1428" s="147"/>
      <c r="BE1428" s="147"/>
      <c r="BF1428" s="147"/>
      <c r="BG1428" s="147"/>
    </row>
    <row r="1429" spans="1:59" outlineLevel="1" x14ac:dyDescent="0.2">
      <c r="A1429" s="154"/>
      <c r="B1429" s="155"/>
      <c r="C1429" s="185" t="s">
        <v>1722</v>
      </c>
      <c r="D1429" s="158"/>
      <c r="E1429" s="159">
        <v>2.61</v>
      </c>
      <c r="F1429" s="156"/>
      <c r="G1429" s="156"/>
      <c r="H1429" s="156"/>
      <c r="I1429" s="156"/>
      <c r="J1429" s="156"/>
      <c r="K1429" s="156"/>
      <c r="L1429" s="156"/>
      <c r="M1429" s="156"/>
      <c r="N1429" s="156"/>
      <c r="O1429" s="156"/>
      <c r="P1429" s="156"/>
      <c r="Q1429" s="156"/>
      <c r="R1429" s="156"/>
      <c r="S1429" s="156"/>
      <c r="T1429" s="156"/>
      <c r="U1429" s="156"/>
      <c r="V1429" s="156"/>
      <c r="W1429" s="156"/>
      <c r="X1429" s="156"/>
      <c r="Y1429" s="147"/>
      <c r="Z1429" s="147"/>
      <c r="AA1429" s="147"/>
      <c r="AB1429" s="147"/>
      <c r="AC1429" s="147"/>
      <c r="AD1429" s="147"/>
      <c r="AE1429" s="147"/>
      <c r="AF1429" s="147" t="s">
        <v>386</v>
      </c>
      <c r="AG1429" s="147">
        <v>0</v>
      </c>
      <c r="AH1429" s="147"/>
      <c r="AI1429" s="147"/>
      <c r="AJ1429" s="147"/>
      <c r="AK1429" s="147"/>
      <c r="AL1429" s="147"/>
      <c r="AM1429" s="147"/>
      <c r="AN1429" s="147"/>
      <c r="AO1429" s="147"/>
      <c r="AP1429" s="147"/>
      <c r="AQ1429" s="147"/>
      <c r="AR1429" s="147"/>
      <c r="AS1429" s="147"/>
      <c r="AT1429" s="147"/>
      <c r="AU1429" s="147"/>
      <c r="AV1429" s="147"/>
      <c r="AW1429" s="147"/>
      <c r="AX1429" s="147"/>
      <c r="AY1429" s="147"/>
      <c r="AZ1429" s="147"/>
      <c r="BA1429" s="147"/>
      <c r="BB1429" s="147"/>
      <c r="BC1429" s="147"/>
      <c r="BD1429" s="147"/>
      <c r="BE1429" s="147"/>
      <c r="BF1429" s="147"/>
      <c r="BG1429" s="147"/>
    </row>
    <row r="1430" spans="1:59" outlineLevel="1" x14ac:dyDescent="0.2">
      <c r="A1430" s="170">
        <v>305</v>
      </c>
      <c r="B1430" s="171" t="s">
        <v>1723</v>
      </c>
      <c r="C1430" s="184" t="s">
        <v>1724</v>
      </c>
      <c r="D1430" s="172" t="s">
        <v>413</v>
      </c>
      <c r="E1430" s="173">
        <v>1.3060400000000001</v>
      </c>
      <c r="F1430" s="174"/>
      <c r="G1430" s="175">
        <f>ROUND(E1430*F1430,2)</f>
        <v>0</v>
      </c>
      <c r="H1430" s="157">
        <v>24750</v>
      </c>
      <c r="I1430" s="156">
        <f>ROUND(E1430*H1430,2)</f>
        <v>32324.49</v>
      </c>
      <c r="J1430" s="157">
        <v>0</v>
      </c>
      <c r="K1430" s="156">
        <f>ROUND(E1430*J1430,2)</f>
        <v>0</v>
      </c>
      <c r="L1430" s="156">
        <v>15</v>
      </c>
      <c r="M1430" s="156">
        <f>G1430*(1+L1430/100)</f>
        <v>0</v>
      </c>
      <c r="N1430" s="156">
        <v>1</v>
      </c>
      <c r="O1430" s="156">
        <f>ROUND(E1430*N1430,2)</f>
        <v>1.31</v>
      </c>
      <c r="P1430" s="156">
        <v>0</v>
      </c>
      <c r="Q1430" s="156">
        <f>ROUND(E1430*P1430,2)</f>
        <v>0</v>
      </c>
      <c r="R1430" s="156" t="s">
        <v>730</v>
      </c>
      <c r="S1430" s="156" t="s">
        <v>381</v>
      </c>
      <c r="T1430" s="156" t="s">
        <v>382</v>
      </c>
      <c r="U1430" s="156">
        <v>0</v>
      </c>
      <c r="V1430" s="156">
        <f>ROUND(E1430*U1430,2)</f>
        <v>0</v>
      </c>
      <c r="W1430" s="156"/>
      <c r="X1430" s="156" t="s">
        <v>407</v>
      </c>
      <c r="Y1430" s="147"/>
      <c r="Z1430" s="147"/>
      <c r="AA1430" s="147"/>
      <c r="AB1430" s="147"/>
      <c r="AC1430" s="147"/>
      <c r="AD1430" s="147"/>
      <c r="AE1430" s="147"/>
      <c r="AF1430" s="147" t="s">
        <v>408</v>
      </c>
      <c r="AG1430" s="147"/>
      <c r="AH1430" s="147"/>
      <c r="AI1430" s="147"/>
      <c r="AJ1430" s="147"/>
      <c r="AK1430" s="147"/>
      <c r="AL1430" s="147"/>
      <c r="AM1430" s="147"/>
      <c r="AN1430" s="147"/>
      <c r="AO1430" s="147"/>
      <c r="AP1430" s="147"/>
      <c r="AQ1430" s="147"/>
      <c r="AR1430" s="147"/>
      <c r="AS1430" s="147"/>
      <c r="AT1430" s="147"/>
      <c r="AU1430" s="147"/>
      <c r="AV1430" s="147"/>
      <c r="AW1430" s="147"/>
      <c r="AX1430" s="147"/>
      <c r="AY1430" s="147"/>
      <c r="AZ1430" s="147"/>
      <c r="BA1430" s="147"/>
      <c r="BB1430" s="147"/>
      <c r="BC1430" s="147"/>
      <c r="BD1430" s="147"/>
      <c r="BE1430" s="147"/>
      <c r="BF1430" s="147"/>
      <c r="BG1430" s="147"/>
    </row>
    <row r="1431" spans="1:59" outlineLevel="1" x14ac:dyDescent="0.2">
      <c r="A1431" s="154"/>
      <c r="B1431" s="155"/>
      <c r="C1431" s="185" t="s">
        <v>1725</v>
      </c>
      <c r="D1431" s="158"/>
      <c r="E1431" s="159"/>
      <c r="F1431" s="156"/>
      <c r="G1431" s="156"/>
      <c r="H1431" s="156"/>
      <c r="I1431" s="156"/>
      <c r="J1431" s="156"/>
      <c r="K1431" s="156"/>
      <c r="L1431" s="156"/>
      <c r="M1431" s="156"/>
      <c r="N1431" s="156"/>
      <c r="O1431" s="156"/>
      <c r="P1431" s="156"/>
      <c r="Q1431" s="156"/>
      <c r="R1431" s="156"/>
      <c r="S1431" s="156"/>
      <c r="T1431" s="156"/>
      <c r="U1431" s="156"/>
      <c r="V1431" s="156"/>
      <c r="W1431" s="156"/>
      <c r="X1431" s="156"/>
      <c r="Y1431" s="147"/>
      <c r="Z1431" s="147"/>
      <c r="AA1431" s="147"/>
      <c r="AB1431" s="147"/>
      <c r="AC1431" s="147"/>
      <c r="AD1431" s="147"/>
      <c r="AE1431" s="147"/>
      <c r="AF1431" s="147" t="s">
        <v>386</v>
      </c>
      <c r="AG1431" s="147">
        <v>0</v>
      </c>
      <c r="AH1431" s="147"/>
      <c r="AI1431" s="147"/>
      <c r="AJ1431" s="147"/>
      <c r="AK1431" s="147"/>
      <c r="AL1431" s="147"/>
      <c r="AM1431" s="147"/>
      <c r="AN1431" s="147"/>
      <c r="AO1431" s="147"/>
      <c r="AP1431" s="147"/>
      <c r="AQ1431" s="147"/>
      <c r="AR1431" s="147"/>
      <c r="AS1431" s="147"/>
      <c r="AT1431" s="147"/>
      <c r="AU1431" s="147"/>
      <c r="AV1431" s="147"/>
      <c r="AW1431" s="147"/>
      <c r="AX1431" s="147"/>
      <c r="AY1431" s="147"/>
      <c r="AZ1431" s="147"/>
      <c r="BA1431" s="147"/>
      <c r="BB1431" s="147"/>
      <c r="BC1431" s="147"/>
      <c r="BD1431" s="147"/>
      <c r="BE1431" s="147"/>
      <c r="BF1431" s="147"/>
      <c r="BG1431" s="147"/>
    </row>
    <row r="1432" spans="1:59" outlineLevel="1" x14ac:dyDescent="0.2">
      <c r="A1432" s="154"/>
      <c r="B1432" s="155"/>
      <c r="C1432" s="185" t="s">
        <v>1726</v>
      </c>
      <c r="D1432" s="158"/>
      <c r="E1432" s="159">
        <v>1.31</v>
      </c>
      <c r="F1432" s="156"/>
      <c r="G1432" s="156"/>
      <c r="H1432" s="156"/>
      <c r="I1432" s="156"/>
      <c r="J1432" s="156"/>
      <c r="K1432" s="156"/>
      <c r="L1432" s="156"/>
      <c r="M1432" s="156"/>
      <c r="N1432" s="156"/>
      <c r="O1432" s="156"/>
      <c r="P1432" s="156"/>
      <c r="Q1432" s="156"/>
      <c r="R1432" s="156"/>
      <c r="S1432" s="156"/>
      <c r="T1432" s="156"/>
      <c r="U1432" s="156"/>
      <c r="V1432" s="156"/>
      <c r="W1432" s="156"/>
      <c r="X1432" s="156"/>
      <c r="Y1432" s="147"/>
      <c r="Z1432" s="147"/>
      <c r="AA1432" s="147"/>
      <c r="AB1432" s="147"/>
      <c r="AC1432" s="147"/>
      <c r="AD1432" s="147"/>
      <c r="AE1432" s="147"/>
      <c r="AF1432" s="147" t="s">
        <v>386</v>
      </c>
      <c r="AG1432" s="147">
        <v>0</v>
      </c>
      <c r="AH1432" s="147"/>
      <c r="AI1432" s="147"/>
      <c r="AJ1432" s="147"/>
      <c r="AK1432" s="147"/>
      <c r="AL1432" s="147"/>
      <c r="AM1432" s="147"/>
      <c r="AN1432" s="147"/>
      <c r="AO1432" s="147"/>
      <c r="AP1432" s="147"/>
      <c r="AQ1432" s="147"/>
      <c r="AR1432" s="147"/>
      <c r="AS1432" s="147"/>
      <c r="AT1432" s="147"/>
      <c r="AU1432" s="147"/>
      <c r="AV1432" s="147"/>
      <c r="AW1432" s="147"/>
      <c r="AX1432" s="147"/>
      <c r="AY1432" s="147"/>
      <c r="AZ1432" s="147"/>
      <c r="BA1432" s="147"/>
      <c r="BB1432" s="147"/>
      <c r="BC1432" s="147"/>
      <c r="BD1432" s="147"/>
      <c r="BE1432" s="147"/>
      <c r="BF1432" s="147"/>
      <c r="BG1432" s="147"/>
    </row>
    <row r="1433" spans="1:59" outlineLevel="1" x14ac:dyDescent="0.2">
      <c r="A1433" s="170">
        <v>306</v>
      </c>
      <c r="B1433" s="171" t="s">
        <v>1727</v>
      </c>
      <c r="C1433" s="184" t="s">
        <v>1728</v>
      </c>
      <c r="D1433" s="172" t="s">
        <v>413</v>
      </c>
      <c r="E1433" s="173">
        <v>3.1516999999999999</v>
      </c>
      <c r="F1433" s="174"/>
      <c r="G1433" s="175">
        <f>ROUND(E1433*F1433,2)</f>
        <v>0</v>
      </c>
      <c r="H1433" s="157">
        <v>25520</v>
      </c>
      <c r="I1433" s="156">
        <f>ROUND(E1433*H1433,2)</f>
        <v>80431.38</v>
      </c>
      <c r="J1433" s="157">
        <v>0</v>
      </c>
      <c r="K1433" s="156">
        <f>ROUND(E1433*J1433,2)</f>
        <v>0</v>
      </c>
      <c r="L1433" s="156">
        <v>15</v>
      </c>
      <c r="M1433" s="156">
        <f>G1433*(1+L1433/100)</f>
        <v>0</v>
      </c>
      <c r="N1433" s="156">
        <v>1</v>
      </c>
      <c r="O1433" s="156">
        <f>ROUND(E1433*N1433,2)</f>
        <v>3.15</v>
      </c>
      <c r="P1433" s="156">
        <v>0</v>
      </c>
      <c r="Q1433" s="156">
        <f>ROUND(E1433*P1433,2)</f>
        <v>0</v>
      </c>
      <c r="R1433" s="156" t="s">
        <v>730</v>
      </c>
      <c r="S1433" s="156" t="s">
        <v>381</v>
      </c>
      <c r="T1433" s="156" t="s">
        <v>382</v>
      </c>
      <c r="U1433" s="156">
        <v>0</v>
      </c>
      <c r="V1433" s="156">
        <f>ROUND(E1433*U1433,2)</f>
        <v>0</v>
      </c>
      <c r="W1433" s="156"/>
      <c r="X1433" s="156" t="s">
        <v>407</v>
      </c>
      <c r="Y1433" s="147"/>
      <c r="Z1433" s="147"/>
      <c r="AA1433" s="147"/>
      <c r="AB1433" s="147"/>
      <c r="AC1433" s="147"/>
      <c r="AD1433" s="147"/>
      <c r="AE1433" s="147"/>
      <c r="AF1433" s="147" t="s">
        <v>408</v>
      </c>
      <c r="AG1433" s="147"/>
      <c r="AH1433" s="147"/>
      <c r="AI1433" s="147"/>
      <c r="AJ1433" s="147"/>
      <c r="AK1433" s="147"/>
      <c r="AL1433" s="147"/>
      <c r="AM1433" s="147"/>
      <c r="AN1433" s="147"/>
      <c r="AO1433" s="147"/>
      <c r="AP1433" s="147"/>
      <c r="AQ1433" s="147"/>
      <c r="AR1433" s="147"/>
      <c r="AS1433" s="147"/>
      <c r="AT1433" s="147"/>
      <c r="AU1433" s="147"/>
      <c r="AV1433" s="147"/>
      <c r="AW1433" s="147"/>
      <c r="AX1433" s="147"/>
      <c r="AY1433" s="147"/>
      <c r="AZ1433" s="147"/>
      <c r="BA1433" s="147"/>
      <c r="BB1433" s="147"/>
      <c r="BC1433" s="147"/>
      <c r="BD1433" s="147"/>
      <c r="BE1433" s="147"/>
      <c r="BF1433" s="147"/>
      <c r="BG1433" s="147"/>
    </row>
    <row r="1434" spans="1:59" outlineLevel="1" x14ac:dyDescent="0.2">
      <c r="A1434" s="154"/>
      <c r="B1434" s="155"/>
      <c r="C1434" s="185" t="s">
        <v>1729</v>
      </c>
      <c r="D1434" s="158"/>
      <c r="E1434" s="159"/>
      <c r="F1434" s="156"/>
      <c r="G1434" s="156"/>
      <c r="H1434" s="156"/>
      <c r="I1434" s="156"/>
      <c r="J1434" s="156"/>
      <c r="K1434" s="156"/>
      <c r="L1434" s="156"/>
      <c r="M1434" s="156"/>
      <c r="N1434" s="156"/>
      <c r="O1434" s="156"/>
      <c r="P1434" s="156"/>
      <c r="Q1434" s="156"/>
      <c r="R1434" s="156"/>
      <c r="S1434" s="156"/>
      <c r="T1434" s="156"/>
      <c r="U1434" s="156"/>
      <c r="V1434" s="156"/>
      <c r="W1434" s="156"/>
      <c r="X1434" s="156"/>
      <c r="Y1434" s="147"/>
      <c r="Z1434" s="147"/>
      <c r="AA1434" s="147"/>
      <c r="AB1434" s="147"/>
      <c r="AC1434" s="147"/>
      <c r="AD1434" s="147"/>
      <c r="AE1434" s="147"/>
      <c r="AF1434" s="147" t="s">
        <v>386</v>
      </c>
      <c r="AG1434" s="147">
        <v>0</v>
      </c>
      <c r="AH1434" s="147"/>
      <c r="AI1434" s="147"/>
      <c r="AJ1434" s="147"/>
      <c r="AK1434" s="147"/>
      <c r="AL1434" s="147"/>
      <c r="AM1434" s="147"/>
      <c r="AN1434" s="147"/>
      <c r="AO1434" s="147"/>
      <c r="AP1434" s="147"/>
      <c r="AQ1434" s="147"/>
      <c r="AR1434" s="147"/>
      <c r="AS1434" s="147"/>
      <c r="AT1434" s="147"/>
      <c r="AU1434" s="147"/>
      <c r="AV1434" s="147"/>
      <c r="AW1434" s="147"/>
      <c r="AX1434" s="147"/>
      <c r="AY1434" s="147"/>
      <c r="AZ1434" s="147"/>
      <c r="BA1434" s="147"/>
      <c r="BB1434" s="147"/>
      <c r="BC1434" s="147"/>
      <c r="BD1434" s="147"/>
      <c r="BE1434" s="147"/>
      <c r="BF1434" s="147"/>
      <c r="BG1434" s="147"/>
    </row>
    <row r="1435" spans="1:59" outlineLevel="1" x14ac:dyDescent="0.2">
      <c r="A1435" s="154"/>
      <c r="B1435" s="155"/>
      <c r="C1435" s="185" t="s">
        <v>1730</v>
      </c>
      <c r="D1435" s="158"/>
      <c r="E1435" s="159">
        <v>3.15</v>
      </c>
      <c r="F1435" s="156"/>
      <c r="G1435" s="156"/>
      <c r="H1435" s="156"/>
      <c r="I1435" s="156"/>
      <c r="J1435" s="156"/>
      <c r="K1435" s="156"/>
      <c r="L1435" s="156"/>
      <c r="M1435" s="156"/>
      <c r="N1435" s="156"/>
      <c r="O1435" s="156"/>
      <c r="P1435" s="156"/>
      <c r="Q1435" s="156"/>
      <c r="R1435" s="156"/>
      <c r="S1435" s="156"/>
      <c r="T1435" s="156"/>
      <c r="U1435" s="156"/>
      <c r="V1435" s="156"/>
      <c r="W1435" s="156"/>
      <c r="X1435" s="156"/>
      <c r="Y1435" s="147"/>
      <c r="Z1435" s="147"/>
      <c r="AA1435" s="147"/>
      <c r="AB1435" s="147"/>
      <c r="AC1435" s="147"/>
      <c r="AD1435" s="147"/>
      <c r="AE1435" s="147"/>
      <c r="AF1435" s="147" t="s">
        <v>386</v>
      </c>
      <c r="AG1435" s="147">
        <v>0</v>
      </c>
      <c r="AH1435" s="147"/>
      <c r="AI1435" s="147"/>
      <c r="AJ1435" s="147"/>
      <c r="AK1435" s="147"/>
      <c r="AL1435" s="147"/>
      <c r="AM1435" s="147"/>
      <c r="AN1435" s="147"/>
      <c r="AO1435" s="147"/>
      <c r="AP1435" s="147"/>
      <c r="AQ1435" s="147"/>
      <c r="AR1435" s="147"/>
      <c r="AS1435" s="147"/>
      <c r="AT1435" s="147"/>
      <c r="AU1435" s="147"/>
      <c r="AV1435" s="147"/>
      <c r="AW1435" s="147"/>
      <c r="AX1435" s="147"/>
      <c r="AY1435" s="147"/>
      <c r="AZ1435" s="147"/>
      <c r="BA1435" s="147"/>
      <c r="BB1435" s="147"/>
      <c r="BC1435" s="147"/>
      <c r="BD1435" s="147"/>
      <c r="BE1435" s="147"/>
      <c r="BF1435" s="147"/>
      <c r="BG1435" s="147"/>
    </row>
    <row r="1436" spans="1:59" ht="22.5" outlineLevel="1" x14ac:dyDescent="0.2">
      <c r="A1436" s="170">
        <v>307</v>
      </c>
      <c r="B1436" s="171" t="s">
        <v>1731</v>
      </c>
      <c r="C1436" s="184" t="s">
        <v>1732</v>
      </c>
      <c r="D1436" s="172" t="s">
        <v>413</v>
      </c>
      <c r="E1436" s="173">
        <v>1.7667600000000001</v>
      </c>
      <c r="F1436" s="174"/>
      <c r="G1436" s="175">
        <f>ROUND(E1436*F1436,2)</f>
        <v>0</v>
      </c>
      <c r="H1436" s="157">
        <v>25210</v>
      </c>
      <c r="I1436" s="156">
        <f>ROUND(E1436*H1436,2)</f>
        <v>44540.02</v>
      </c>
      <c r="J1436" s="157">
        <v>0</v>
      </c>
      <c r="K1436" s="156">
        <f>ROUND(E1436*J1436,2)</f>
        <v>0</v>
      </c>
      <c r="L1436" s="156">
        <v>15</v>
      </c>
      <c r="M1436" s="156">
        <f>G1436*(1+L1436/100)</f>
        <v>0</v>
      </c>
      <c r="N1436" s="156">
        <v>1</v>
      </c>
      <c r="O1436" s="156">
        <f>ROUND(E1436*N1436,2)</f>
        <v>1.77</v>
      </c>
      <c r="P1436" s="156">
        <v>0</v>
      </c>
      <c r="Q1436" s="156">
        <f>ROUND(E1436*P1436,2)</f>
        <v>0</v>
      </c>
      <c r="R1436" s="156" t="s">
        <v>730</v>
      </c>
      <c r="S1436" s="156" t="s">
        <v>381</v>
      </c>
      <c r="T1436" s="156" t="s">
        <v>382</v>
      </c>
      <c r="U1436" s="156">
        <v>0</v>
      </c>
      <c r="V1436" s="156">
        <f>ROUND(E1436*U1436,2)</f>
        <v>0</v>
      </c>
      <c r="W1436" s="156"/>
      <c r="X1436" s="156" t="s">
        <v>407</v>
      </c>
      <c r="Y1436" s="147"/>
      <c r="Z1436" s="147"/>
      <c r="AA1436" s="147"/>
      <c r="AB1436" s="147"/>
      <c r="AC1436" s="147"/>
      <c r="AD1436" s="147"/>
      <c r="AE1436" s="147"/>
      <c r="AF1436" s="147" t="s">
        <v>408</v>
      </c>
      <c r="AG1436" s="147"/>
      <c r="AH1436" s="147"/>
      <c r="AI1436" s="147"/>
      <c r="AJ1436" s="147"/>
      <c r="AK1436" s="147"/>
      <c r="AL1436" s="147"/>
      <c r="AM1436" s="147"/>
      <c r="AN1436" s="147"/>
      <c r="AO1436" s="147"/>
      <c r="AP1436" s="147"/>
      <c r="AQ1436" s="147"/>
      <c r="AR1436" s="147"/>
      <c r="AS1436" s="147"/>
      <c r="AT1436" s="147"/>
      <c r="AU1436" s="147"/>
      <c r="AV1436" s="147"/>
      <c r="AW1436" s="147"/>
      <c r="AX1436" s="147"/>
      <c r="AY1436" s="147"/>
      <c r="AZ1436" s="147"/>
      <c r="BA1436" s="147"/>
      <c r="BB1436" s="147"/>
      <c r="BC1436" s="147"/>
      <c r="BD1436" s="147"/>
      <c r="BE1436" s="147"/>
      <c r="BF1436" s="147"/>
      <c r="BG1436" s="147"/>
    </row>
    <row r="1437" spans="1:59" outlineLevel="1" x14ac:dyDescent="0.2">
      <c r="A1437" s="154"/>
      <c r="B1437" s="155"/>
      <c r="C1437" s="185" t="s">
        <v>1733</v>
      </c>
      <c r="D1437" s="158"/>
      <c r="E1437" s="159"/>
      <c r="F1437" s="156"/>
      <c r="G1437" s="156"/>
      <c r="H1437" s="156"/>
      <c r="I1437" s="156"/>
      <c r="J1437" s="156"/>
      <c r="K1437" s="156"/>
      <c r="L1437" s="156"/>
      <c r="M1437" s="156"/>
      <c r="N1437" s="156"/>
      <c r="O1437" s="156"/>
      <c r="P1437" s="156"/>
      <c r="Q1437" s="156"/>
      <c r="R1437" s="156"/>
      <c r="S1437" s="156"/>
      <c r="T1437" s="156"/>
      <c r="U1437" s="156"/>
      <c r="V1437" s="156"/>
      <c r="W1437" s="156"/>
      <c r="X1437" s="156"/>
      <c r="Y1437" s="147"/>
      <c r="Z1437" s="147"/>
      <c r="AA1437" s="147"/>
      <c r="AB1437" s="147"/>
      <c r="AC1437" s="147"/>
      <c r="AD1437" s="147"/>
      <c r="AE1437" s="147"/>
      <c r="AF1437" s="147" t="s">
        <v>386</v>
      </c>
      <c r="AG1437" s="147">
        <v>0</v>
      </c>
      <c r="AH1437" s="147"/>
      <c r="AI1437" s="147"/>
      <c r="AJ1437" s="147"/>
      <c r="AK1437" s="147"/>
      <c r="AL1437" s="147"/>
      <c r="AM1437" s="147"/>
      <c r="AN1437" s="147"/>
      <c r="AO1437" s="147"/>
      <c r="AP1437" s="147"/>
      <c r="AQ1437" s="147"/>
      <c r="AR1437" s="147"/>
      <c r="AS1437" s="147"/>
      <c r="AT1437" s="147"/>
      <c r="AU1437" s="147"/>
      <c r="AV1437" s="147"/>
      <c r="AW1437" s="147"/>
      <c r="AX1437" s="147"/>
      <c r="AY1437" s="147"/>
      <c r="AZ1437" s="147"/>
      <c r="BA1437" s="147"/>
      <c r="BB1437" s="147"/>
      <c r="BC1437" s="147"/>
      <c r="BD1437" s="147"/>
      <c r="BE1437" s="147"/>
      <c r="BF1437" s="147"/>
      <c r="BG1437" s="147"/>
    </row>
    <row r="1438" spans="1:59" outlineLevel="1" x14ac:dyDescent="0.2">
      <c r="A1438" s="154"/>
      <c r="B1438" s="155"/>
      <c r="C1438" s="185" t="s">
        <v>1734</v>
      </c>
      <c r="D1438" s="158"/>
      <c r="E1438" s="159">
        <v>1.77</v>
      </c>
      <c r="F1438" s="156"/>
      <c r="G1438" s="156"/>
      <c r="H1438" s="156"/>
      <c r="I1438" s="156"/>
      <c r="J1438" s="156"/>
      <c r="K1438" s="156"/>
      <c r="L1438" s="156"/>
      <c r="M1438" s="156"/>
      <c r="N1438" s="156"/>
      <c r="O1438" s="156"/>
      <c r="P1438" s="156"/>
      <c r="Q1438" s="156"/>
      <c r="R1438" s="156"/>
      <c r="S1438" s="156"/>
      <c r="T1438" s="156"/>
      <c r="U1438" s="156"/>
      <c r="V1438" s="156"/>
      <c r="W1438" s="156"/>
      <c r="X1438" s="156"/>
      <c r="Y1438" s="147"/>
      <c r="Z1438" s="147"/>
      <c r="AA1438" s="147"/>
      <c r="AB1438" s="147"/>
      <c r="AC1438" s="147"/>
      <c r="AD1438" s="147"/>
      <c r="AE1438" s="147"/>
      <c r="AF1438" s="147" t="s">
        <v>386</v>
      </c>
      <c r="AG1438" s="147">
        <v>0</v>
      </c>
      <c r="AH1438" s="147"/>
      <c r="AI1438" s="147"/>
      <c r="AJ1438" s="147"/>
      <c r="AK1438" s="147"/>
      <c r="AL1438" s="147"/>
      <c r="AM1438" s="147"/>
      <c r="AN1438" s="147"/>
      <c r="AO1438" s="147"/>
      <c r="AP1438" s="147"/>
      <c r="AQ1438" s="147"/>
      <c r="AR1438" s="147"/>
      <c r="AS1438" s="147"/>
      <c r="AT1438" s="147"/>
      <c r="AU1438" s="147"/>
      <c r="AV1438" s="147"/>
      <c r="AW1438" s="147"/>
      <c r="AX1438" s="147"/>
      <c r="AY1438" s="147"/>
      <c r="AZ1438" s="147"/>
      <c r="BA1438" s="147"/>
      <c r="BB1438" s="147"/>
      <c r="BC1438" s="147"/>
      <c r="BD1438" s="147"/>
      <c r="BE1438" s="147"/>
      <c r="BF1438" s="147"/>
      <c r="BG1438" s="147"/>
    </row>
    <row r="1439" spans="1:59" outlineLevel="1" x14ac:dyDescent="0.2">
      <c r="A1439" s="170">
        <v>308</v>
      </c>
      <c r="B1439" s="171" t="s">
        <v>1735</v>
      </c>
      <c r="C1439" s="184" t="s">
        <v>1736</v>
      </c>
      <c r="D1439" s="172" t="s">
        <v>413</v>
      </c>
      <c r="E1439" s="173">
        <v>2.03071</v>
      </c>
      <c r="F1439" s="174"/>
      <c r="G1439" s="175">
        <f>ROUND(E1439*F1439,2)</f>
        <v>0</v>
      </c>
      <c r="H1439" s="157">
        <v>30190</v>
      </c>
      <c r="I1439" s="156">
        <f>ROUND(E1439*H1439,2)</f>
        <v>61307.13</v>
      </c>
      <c r="J1439" s="157">
        <v>0</v>
      </c>
      <c r="K1439" s="156">
        <f>ROUND(E1439*J1439,2)</f>
        <v>0</v>
      </c>
      <c r="L1439" s="156">
        <v>15</v>
      </c>
      <c r="M1439" s="156">
        <f>G1439*(1+L1439/100)</f>
        <v>0</v>
      </c>
      <c r="N1439" s="156">
        <v>1</v>
      </c>
      <c r="O1439" s="156">
        <f>ROUND(E1439*N1439,2)</f>
        <v>2.0299999999999998</v>
      </c>
      <c r="P1439" s="156">
        <v>0</v>
      </c>
      <c r="Q1439" s="156">
        <f>ROUND(E1439*P1439,2)</f>
        <v>0</v>
      </c>
      <c r="R1439" s="156"/>
      <c r="S1439" s="156" t="s">
        <v>485</v>
      </c>
      <c r="T1439" s="156" t="s">
        <v>382</v>
      </c>
      <c r="U1439" s="156">
        <v>0</v>
      </c>
      <c r="V1439" s="156">
        <f>ROUND(E1439*U1439,2)</f>
        <v>0</v>
      </c>
      <c r="W1439" s="156"/>
      <c r="X1439" s="156" t="s">
        <v>407</v>
      </c>
      <c r="Y1439" s="147"/>
      <c r="Z1439" s="147"/>
      <c r="AA1439" s="147"/>
      <c r="AB1439" s="147"/>
      <c r="AC1439" s="147"/>
      <c r="AD1439" s="147"/>
      <c r="AE1439" s="147"/>
      <c r="AF1439" s="147" t="s">
        <v>408</v>
      </c>
      <c r="AG1439" s="147"/>
      <c r="AH1439" s="147"/>
      <c r="AI1439" s="147"/>
      <c r="AJ1439" s="147"/>
      <c r="AK1439" s="147"/>
      <c r="AL1439" s="147"/>
      <c r="AM1439" s="147"/>
      <c r="AN1439" s="147"/>
      <c r="AO1439" s="147"/>
      <c r="AP1439" s="147"/>
      <c r="AQ1439" s="147"/>
      <c r="AR1439" s="147"/>
      <c r="AS1439" s="147"/>
      <c r="AT1439" s="147"/>
      <c r="AU1439" s="147"/>
      <c r="AV1439" s="147"/>
      <c r="AW1439" s="147"/>
      <c r="AX1439" s="147"/>
      <c r="AY1439" s="147"/>
      <c r="AZ1439" s="147"/>
      <c r="BA1439" s="147"/>
      <c r="BB1439" s="147"/>
      <c r="BC1439" s="147"/>
      <c r="BD1439" s="147"/>
      <c r="BE1439" s="147"/>
      <c r="BF1439" s="147"/>
      <c r="BG1439" s="147"/>
    </row>
    <row r="1440" spans="1:59" outlineLevel="1" x14ac:dyDescent="0.2">
      <c r="A1440" s="154"/>
      <c r="B1440" s="155"/>
      <c r="C1440" s="185" t="s">
        <v>1737</v>
      </c>
      <c r="D1440" s="158"/>
      <c r="E1440" s="159"/>
      <c r="F1440" s="156"/>
      <c r="G1440" s="156"/>
      <c r="H1440" s="156"/>
      <c r="I1440" s="156"/>
      <c r="J1440" s="156"/>
      <c r="K1440" s="156"/>
      <c r="L1440" s="156"/>
      <c r="M1440" s="156"/>
      <c r="N1440" s="156"/>
      <c r="O1440" s="156"/>
      <c r="P1440" s="156"/>
      <c r="Q1440" s="156"/>
      <c r="R1440" s="156"/>
      <c r="S1440" s="156"/>
      <c r="T1440" s="156"/>
      <c r="U1440" s="156"/>
      <c r="V1440" s="156"/>
      <c r="W1440" s="156"/>
      <c r="X1440" s="156"/>
      <c r="Y1440" s="147"/>
      <c r="Z1440" s="147"/>
      <c r="AA1440" s="147"/>
      <c r="AB1440" s="147"/>
      <c r="AC1440" s="147"/>
      <c r="AD1440" s="147"/>
      <c r="AE1440" s="147"/>
      <c r="AF1440" s="147" t="s">
        <v>386</v>
      </c>
      <c r="AG1440" s="147">
        <v>0</v>
      </c>
      <c r="AH1440" s="147"/>
      <c r="AI1440" s="147"/>
      <c r="AJ1440" s="147"/>
      <c r="AK1440" s="147"/>
      <c r="AL1440" s="147"/>
      <c r="AM1440" s="147"/>
      <c r="AN1440" s="147"/>
      <c r="AO1440" s="147"/>
      <c r="AP1440" s="147"/>
      <c r="AQ1440" s="147"/>
      <c r="AR1440" s="147"/>
      <c r="AS1440" s="147"/>
      <c r="AT1440" s="147"/>
      <c r="AU1440" s="147"/>
      <c r="AV1440" s="147"/>
      <c r="AW1440" s="147"/>
      <c r="AX1440" s="147"/>
      <c r="AY1440" s="147"/>
      <c r="AZ1440" s="147"/>
      <c r="BA1440" s="147"/>
      <c r="BB1440" s="147"/>
      <c r="BC1440" s="147"/>
      <c r="BD1440" s="147"/>
      <c r="BE1440" s="147"/>
      <c r="BF1440" s="147"/>
      <c r="BG1440" s="147"/>
    </row>
    <row r="1441" spans="1:59" outlineLevel="1" x14ac:dyDescent="0.2">
      <c r="A1441" s="154"/>
      <c r="B1441" s="155"/>
      <c r="C1441" s="185" t="s">
        <v>1738</v>
      </c>
      <c r="D1441" s="158"/>
      <c r="E1441" s="159"/>
      <c r="F1441" s="156"/>
      <c r="G1441" s="156"/>
      <c r="H1441" s="156"/>
      <c r="I1441" s="156"/>
      <c r="J1441" s="156"/>
      <c r="K1441" s="156"/>
      <c r="L1441" s="156"/>
      <c r="M1441" s="156"/>
      <c r="N1441" s="156"/>
      <c r="O1441" s="156"/>
      <c r="P1441" s="156"/>
      <c r="Q1441" s="156"/>
      <c r="R1441" s="156"/>
      <c r="S1441" s="156"/>
      <c r="T1441" s="156"/>
      <c r="U1441" s="156"/>
      <c r="V1441" s="156"/>
      <c r="W1441" s="156"/>
      <c r="X1441" s="156"/>
      <c r="Y1441" s="147"/>
      <c r="Z1441" s="147"/>
      <c r="AA1441" s="147"/>
      <c r="AB1441" s="147"/>
      <c r="AC1441" s="147"/>
      <c r="AD1441" s="147"/>
      <c r="AE1441" s="147"/>
      <c r="AF1441" s="147" t="s">
        <v>386</v>
      </c>
      <c r="AG1441" s="147">
        <v>0</v>
      </c>
      <c r="AH1441" s="147"/>
      <c r="AI1441" s="147"/>
      <c r="AJ1441" s="147"/>
      <c r="AK1441" s="147"/>
      <c r="AL1441" s="147"/>
      <c r="AM1441" s="147"/>
      <c r="AN1441" s="147"/>
      <c r="AO1441" s="147"/>
      <c r="AP1441" s="147"/>
      <c r="AQ1441" s="147"/>
      <c r="AR1441" s="147"/>
      <c r="AS1441" s="147"/>
      <c r="AT1441" s="147"/>
      <c r="AU1441" s="147"/>
      <c r="AV1441" s="147"/>
      <c r="AW1441" s="147"/>
      <c r="AX1441" s="147"/>
      <c r="AY1441" s="147"/>
      <c r="AZ1441" s="147"/>
      <c r="BA1441" s="147"/>
      <c r="BB1441" s="147"/>
      <c r="BC1441" s="147"/>
      <c r="BD1441" s="147"/>
      <c r="BE1441" s="147"/>
      <c r="BF1441" s="147"/>
      <c r="BG1441" s="147"/>
    </row>
    <row r="1442" spans="1:59" outlineLevel="1" x14ac:dyDescent="0.2">
      <c r="A1442" s="154"/>
      <c r="B1442" s="155"/>
      <c r="C1442" s="185" t="s">
        <v>1739</v>
      </c>
      <c r="D1442" s="158"/>
      <c r="E1442" s="159"/>
      <c r="F1442" s="156"/>
      <c r="G1442" s="156"/>
      <c r="H1442" s="156"/>
      <c r="I1442" s="156"/>
      <c r="J1442" s="156"/>
      <c r="K1442" s="156"/>
      <c r="L1442" s="156"/>
      <c r="M1442" s="156"/>
      <c r="N1442" s="156"/>
      <c r="O1442" s="156"/>
      <c r="P1442" s="156"/>
      <c r="Q1442" s="156"/>
      <c r="R1442" s="156"/>
      <c r="S1442" s="156"/>
      <c r="T1442" s="156"/>
      <c r="U1442" s="156"/>
      <c r="V1442" s="156"/>
      <c r="W1442" s="156"/>
      <c r="X1442" s="156"/>
      <c r="Y1442" s="147"/>
      <c r="Z1442" s="147"/>
      <c r="AA1442" s="147"/>
      <c r="AB1442" s="147"/>
      <c r="AC1442" s="147"/>
      <c r="AD1442" s="147"/>
      <c r="AE1442" s="147"/>
      <c r="AF1442" s="147" t="s">
        <v>386</v>
      </c>
      <c r="AG1442" s="147">
        <v>0</v>
      </c>
      <c r="AH1442" s="147"/>
      <c r="AI1442" s="147"/>
      <c r="AJ1442" s="147"/>
      <c r="AK1442" s="147"/>
      <c r="AL1442" s="147"/>
      <c r="AM1442" s="147"/>
      <c r="AN1442" s="147"/>
      <c r="AO1442" s="147"/>
      <c r="AP1442" s="147"/>
      <c r="AQ1442" s="147"/>
      <c r="AR1442" s="147"/>
      <c r="AS1442" s="147"/>
      <c r="AT1442" s="147"/>
      <c r="AU1442" s="147"/>
      <c r="AV1442" s="147"/>
      <c r="AW1442" s="147"/>
      <c r="AX1442" s="147"/>
      <c r="AY1442" s="147"/>
      <c r="AZ1442" s="147"/>
      <c r="BA1442" s="147"/>
      <c r="BB1442" s="147"/>
      <c r="BC1442" s="147"/>
      <c r="BD1442" s="147"/>
      <c r="BE1442" s="147"/>
      <c r="BF1442" s="147"/>
      <c r="BG1442" s="147"/>
    </row>
    <row r="1443" spans="1:59" outlineLevel="1" x14ac:dyDescent="0.2">
      <c r="A1443" s="154"/>
      <c r="B1443" s="155"/>
      <c r="C1443" s="185" t="s">
        <v>1740</v>
      </c>
      <c r="D1443" s="158"/>
      <c r="E1443" s="159"/>
      <c r="F1443" s="156"/>
      <c r="G1443" s="156"/>
      <c r="H1443" s="156"/>
      <c r="I1443" s="156"/>
      <c r="J1443" s="156"/>
      <c r="K1443" s="156"/>
      <c r="L1443" s="156"/>
      <c r="M1443" s="156"/>
      <c r="N1443" s="156"/>
      <c r="O1443" s="156"/>
      <c r="P1443" s="156"/>
      <c r="Q1443" s="156"/>
      <c r="R1443" s="156"/>
      <c r="S1443" s="156"/>
      <c r="T1443" s="156"/>
      <c r="U1443" s="156"/>
      <c r="V1443" s="156"/>
      <c r="W1443" s="156"/>
      <c r="X1443" s="156"/>
      <c r="Y1443" s="147"/>
      <c r="Z1443" s="147"/>
      <c r="AA1443" s="147"/>
      <c r="AB1443" s="147"/>
      <c r="AC1443" s="147"/>
      <c r="AD1443" s="147"/>
      <c r="AE1443" s="147"/>
      <c r="AF1443" s="147" t="s">
        <v>386</v>
      </c>
      <c r="AG1443" s="147">
        <v>0</v>
      </c>
      <c r="AH1443" s="147"/>
      <c r="AI1443" s="147"/>
      <c r="AJ1443" s="147"/>
      <c r="AK1443" s="147"/>
      <c r="AL1443" s="147"/>
      <c r="AM1443" s="147"/>
      <c r="AN1443" s="147"/>
      <c r="AO1443" s="147"/>
      <c r="AP1443" s="147"/>
      <c r="AQ1443" s="147"/>
      <c r="AR1443" s="147"/>
      <c r="AS1443" s="147"/>
      <c r="AT1443" s="147"/>
      <c r="AU1443" s="147"/>
      <c r="AV1443" s="147"/>
      <c r="AW1443" s="147"/>
      <c r="AX1443" s="147"/>
      <c r="AY1443" s="147"/>
      <c r="AZ1443" s="147"/>
      <c r="BA1443" s="147"/>
      <c r="BB1443" s="147"/>
      <c r="BC1443" s="147"/>
      <c r="BD1443" s="147"/>
      <c r="BE1443" s="147"/>
      <c r="BF1443" s="147"/>
      <c r="BG1443" s="147"/>
    </row>
    <row r="1444" spans="1:59" outlineLevel="1" x14ac:dyDescent="0.2">
      <c r="A1444" s="154"/>
      <c r="B1444" s="155"/>
      <c r="C1444" s="185" t="s">
        <v>1741</v>
      </c>
      <c r="D1444" s="158"/>
      <c r="E1444" s="159">
        <v>2.0299999999999998</v>
      </c>
      <c r="F1444" s="156"/>
      <c r="G1444" s="156"/>
      <c r="H1444" s="156"/>
      <c r="I1444" s="156"/>
      <c r="J1444" s="156"/>
      <c r="K1444" s="156"/>
      <c r="L1444" s="156"/>
      <c r="M1444" s="156"/>
      <c r="N1444" s="156"/>
      <c r="O1444" s="156"/>
      <c r="P1444" s="156"/>
      <c r="Q1444" s="156"/>
      <c r="R1444" s="156"/>
      <c r="S1444" s="156"/>
      <c r="T1444" s="156"/>
      <c r="U1444" s="156"/>
      <c r="V1444" s="156"/>
      <c r="W1444" s="156"/>
      <c r="X1444" s="156"/>
      <c r="Y1444" s="147"/>
      <c r="Z1444" s="147"/>
      <c r="AA1444" s="147"/>
      <c r="AB1444" s="147"/>
      <c r="AC1444" s="147"/>
      <c r="AD1444" s="147"/>
      <c r="AE1444" s="147"/>
      <c r="AF1444" s="147" t="s">
        <v>386</v>
      </c>
      <c r="AG1444" s="147">
        <v>0</v>
      </c>
      <c r="AH1444" s="147"/>
      <c r="AI1444" s="147"/>
      <c r="AJ1444" s="147"/>
      <c r="AK1444" s="147"/>
      <c r="AL1444" s="147"/>
      <c r="AM1444" s="147"/>
      <c r="AN1444" s="147"/>
      <c r="AO1444" s="147"/>
      <c r="AP1444" s="147"/>
      <c r="AQ1444" s="147"/>
      <c r="AR1444" s="147"/>
      <c r="AS1444" s="147"/>
      <c r="AT1444" s="147"/>
      <c r="AU1444" s="147"/>
      <c r="AV1444" s="147"/>
      <c r="AW1444" s="147"/>
      <c r="AX1444" s="147"/>
      <c r="AY1444" s="147"/>
      <c r="AZ1444" s="147"/>
      <c r="BA1444" s="147"/>
      <c r="BB1444" s="147"/>
      <c r="BC1444" s="147"/>
      <c r="BD1444" s="147"/>
      <c r="BE1444" s="147"/>
      <c r="BF1444" s="147"/>
      <c r="BG1444" s="147"/>
    </row>
    <row r="1445" spans="1:59" outlineLevel="1" x14ac:dyDescent="0.2">
      <c r="A1445" s="170">
        <v>309</v>
      </c>
      <c r="B1445" s="171" t="s">
        <v>1742</v>
      </c>
      <c r="C1445" s="184" t="s">
        <v>1743</v>
      </c>
      <c r="D1445" s="172" t="s">
        <v>380</v>
      </c>
      <c r="E1445" s="173">
        <v>403.47239999999999</v>
      </c>
      <c r="F1445" s="174"/>
      <c r="G1445" s="175">
        <f>ROUND(E1445*F1445,2)</f>
        <v>0</v>
      </c>
      <c r="H1445" s="157">
        <v>271</v>
      </c>
      <c r="I1445" s="156">
        <f>ROUND(E1445*H1445,2)</f>
        <v>109341.02</v>
      </c>
      <c r="J1445" s="157">
        <v>0</v>
      </c>
      <c r="K1445" s="156">
        <f>ROUND(E1445*J1445,2)</f>
        <v>0</v>
      </c>
      <c r="L1445" s="156">
        <v>15</v>
      </c>
      <c r="M1445" s="156">
        <f>G1445*(1+L1445/100)</f>
        <v>0</v>
      </c>
      <c r="N1445" s="156">
        <v>0</v>
      </c>
      <c r="O1445" s="156">
        <f>ROUND(E1445*N1445,2)</f>
        <v>0</v>
      </c>
      <c r="P1445" s="156">
        <v>0</v>
      </c>
      <c r="Q1445" s="156">
        <f>ROUND(E1445*P1445,2)</f>
        <v>0</v>
      </c>
      <c r="R1445" s="156" t="s">
        <v>730</v>
      </c>
      <c r="S1445" s="156" t="s">
        <v>381</v>
      </c>
      <c r="T1445" s="156" t="s">
        <v>382</v>
      </c>
      <c r="U1445" s="156">
        <v>0</v>
      </c>
      <c r="V1445" s="156">
        <f>ROUND(E1445*U1445,2)</f>
        <v>0</v>
      </c>
      <c r="W1445" s="156"/>
      <c r="X1445" s="156" t="s">
        <v>407</v>
      </c>
      <c r="Y1445" s="147"/>
      <c r="Z1445" s="147"/>
      <c r="AA1445" s="147"/>
      <c r="AB1445" s="147"/>
      <c r="AC1445" s="147"/>
      <c r="AD1445" s="147"/>
      <c r="AE1445" s="147"/>
      <c r="AF1445" s="147" t="s">
        <v>408</v>
      </c>
      <c r="AG1445" s="147"/>
      <c r="AH1445" s="147"/>
      <c r="AI1445" s="147"/>
      <c r="AJ1445" s="147"/>
      <c r="AK1445" s="147"/>
      <c r="AL1445" s="147"/>
      <c r="AM1445" s="147"/>
      <c r="AN1445" s="147"/>
      <c r="AO1445" s="147"/>
      <c r="AP1445" s="147"/>
      <c r="AQ1445" s="147"/>
      <c r="AR1445" s="147"/>
      <c r="AS1445" s="147"/>
      <c r="AT1445" s="147"/>
      <c r="AU1445" s="147"/>
      <c r="AV1445" s="147"/>
      <c r="AW1445" s="147"/>
      <c r="AX1445" s="147"/>
      <c r="AY1445" s="147"/>
      <c r="AZ1445" s="147"/>
      <c r="BA1445" s="147"/>
      <c r="BB1445" s="147"/>
      <c r="BC1445" s="147"/>
      <c r="BD1445" s="147"/>
      <c r="BE1445" s="147"/>
      <c r="BF1445" s="147"/>
      <c r="BG1445" s="147"/>
    </row>
    <row r="1446" spans="1:59" outlineLevel="1" x14ac:dyDescent="0.2">
      <c r="A1446" s="154"/>
      <c r="B1446" s="155"/>
      <c r="C1446" s="185" t="s">
        <v>1744</v>
      </c>
      <c r="D1446" s="158"/>
      <c r="E1446" s="159"/>
      <c r="F1446" s="156"/>
      <c r="G1446" s="156"/>
      <c r="H1446" s="156"/>
      <c r="I1446" s="156"/>
      <c r="J1446" s="156"/>
      <c r="K1446" s="156"/>
      <c r="L1446" s="156"/>
      <c r="M1446" s="156"/>
      <c r="N1446" s="156"/>
      <c r="O1446" s="156"/>
      <c r="P1446" s="156"/>
      <c r="Q1446" s="156"/>
      <c r="R1446" s="156"/>
      <c r="S1446" s="156"/>
      <c r="T1446" s="156"/>
      <c r="U1446" s="156"/>
      <c r="V1446" s="156"/>
      <c r="W1446" s="156"/>
      <c r="X1446" s="156"/>
      <c r="Y1446" s="147"/>
      <c r="Z1446" s="147"/>
      <c r="AA1446" s="147"/>
      <c r="AB1446" s="147"/>
      <c r="AC1446" s="147"/>
      <c r="AD1446" s="147"/>
      <c r="AE1446" s="147"/>
      <c r="AF1446" s="147" t="s">
        <v>386</v>
      </c>
      <c r="AG1446" s="147">
        <v>0</v>
      </c>
      <c r="AH1446" s="147"/>
      <c r="AI1446" s="147"/>
      <c r="AJ1446" s="147"/>
      <c r="AK1446" s="147"/>
      <c r="AL1446" s="147"/>
      <c r="AM1446" s="147"/>
      <c r="AN1446" s="147"/>
      <c r="AO1446" s="147"/>
      <c r="AP1446" s="147"/>
      <c r="AQ1446" s="147"/>
      <c r="AR1446" s="147"/>
      <c r="AS1446" s="147"/>
      <c r="AT1446" s="147"/>
      <c r="AU1446" s="147"/>
      <c r="AV1446" s="147"/>
      <c r="AW1446" s="147"/>
      <c r="AX1446" s="147"/>
      <c r="AY1446" s="147"/>
      <c r="AZ1446" s="147"/>
      <c r="BA1446" s="147"/>
      <c r="BB1446" s="147"/>
      <c r="BC1446" s="147"/>
      <c r="BD1446" s="147"/>
      <c r="BE1446" s="147"/>
      <c r="BF1446" s="147"/>
      <c r="BG1446" s="147"/>
    </row>
    <row r="1447" spans="1:59" outlineLevel="1" x14ac:dyDescent="0.2">
      <c r="A1447" s="154"/>
      <c r="B1447" s="155"/>
      <c r="C1447" s="185" t="s">
        <v>1745</v>
      </c>
      <c r="D1447" s="158"/>
      <c r="E1447" s="159">
        <v>403.47</v>
      </c>
      <c r="F1447" s="156"/>
      <c r="G1447" s="156"/>
      <c r="H1447" s="156"/>
      <c r="I1447" s="156"/>
      <c r="J1447" s="156"/>
      <c r="K1447" s="156"/>
      <c r="L1447" s="156"/>
      <c r="M1447" s="156"/>
      <c r="N1447" s="156"/>
      <c r="O1447" s="156"/>
      <c r="P1447" s="156"/>
      <c r="Q1447" s="156"/>
      <c r="R1447" s="156"/>
      <c r="S1447" s="156"/>
      <c r="T1447" s="156"/>
      <c r="U1447" s="156"/>
      <c r="V1447" s="156"/>
      <c r="W1447" s="156"/>
      <c r="X1447" s="156"/>
      <c r="Y1447" s="147"/>
      <c r="Z1447" s="147"/>
      <c r="AA1447" s="147"/>
      <c r="AB1447" s="147"/>
      <c r="AC1447" s="147"/>
      <c r="AD1447" s="147"/>
      <c r="AE1447" s="147"/>
      <c r="AF1447" s="147" t="s">
        <v>386</v>
      </c>
      <c r="AG1447" s="147">
        <v>0</v>
      </c>
      <c r="AH1447" s="147"/>
      <c r="AI1447" s="147"/>
      <c r="AJ1447" s="147"/>
      <c r="AK1447" s="147"/>
      <c r="AL1447" s="147"/>
      <c r="AM1447" s="147"/>
      <c r="AN1447" s="147"/>
      <c r="AO1447" s="147"/>
      <c r="AP1447" s="147"/>
      <c r="AQ1447" s="147"/>
      <c r="AR1447" s="147"/>
      <c r="AS1447" s="147"/>
      <c r="AT1447" s="147"/>
      <c r="AU1447" s="147"/>
      <c r="AV1447" s="147"/>
      <c r="AW1447" s="147"/>
      <c r="AX1447" s="147"/>
      <c r="AY1447" s="147"/>
      <c r="AZ1447" s="147"/>
      <c r="BA1447" s="147"/>
      <c r="BB1447" s="147"/>
      <c r="BC1447" s="147"/>
      <c r="BD1447" s="147"/>
      <c r="BE1447" s="147"/>
      <c r="BF1447" s="147"/>
      <c r="BG1447" s="147"/>
    </row>
    <row r="1448" spans="1:59" outlineLevel="1" x14ac:dyDescent="0.2">
      <c r="A1448" s="170">
        <v>310</v>
      </c>
      <c r="B1448" s="171" t="s">
        <v>1746</v>
      </c>
      <c r="C1448" s="184" t="s">
        <v>1747</v>
      </c>
      <c r="D1448" s="172" t="s">
        <v>413</v>
      </c>
      <c r="E1448" s="173">
        <v>0.94235000000000002</v>
      </c>
      <c r="F1448" s="174"/>
      <c r="G1448" s="175">
        <f>ROUND(E1448*F1448,2)</f>
        <v>0</v>
      </c>
      <c r="H1448" s="157">
        <v>21550</v>
      </c>
      <c r="I1448" s="156">
        <f>ROUND(E1448*H1448,2)</f>
        <v>20307.64</v>
      </c>
      <c r="J1448" s="157">
        <v>0</v>
      </c>
      <c r="K1448" s="156">
        <f>ROUND(E1448*J1448,2)</f>
        <v>0</v>
      </c>
      <c r="L1448" s="156">
        <v>15</v>
      </c>
      <c r="M1448" s="156">
        <f>G1448*(1+L1448/100)</f>
        <v>0</v>
      </c>
      <c r="N1448" s="156">
        <v>1</v>
      </c>
      <c r="O1448" s="156">
        <f>ROUND(E1448*N1448,2)</f>
        <v>0.94</v>
      </c>
      <c r="P1448" s="156">
        <v>0</v>
      </c>
      <c r="Q1448" s="156">
        <f>ROUND(E1448*P1448,2)</f>
        <v>0</v>
      </c>
      <c r="R1448" s="156" t="s">
        <v>730</v>
      </c>
      <c r="S1448" s="156" t="s">
        <v>381</v>
      </c>
      <c r="T1448" s="156" t="s">
        <v>382</v>
      </c>
      <c r="U1448" s="156">
        <v>0</v>
      </c>
      <c r="V1448" s="156">
        <f>ROUND(E1448*U1448,2)</f>
        <v>0</v>
      </c>
      <c r="W1448" s="156"/>
      <c r="X1448" s="156" t="s">
        <v>407</v>
      </c>
      <c r="Y1448" s="147"/>
      <c r="Z1448" s="147"/>
      <c r="AA1448" s="147"/>
      <c r="AB1448" s="147"/>
      <c r="AC1448" s="147"/>
      <c r="AD1448" s="147"/>
      <c r="AE1448" s="147"/>
      <c r="AF1448" s="147" t="s">
        <v>408</v>
      </c>
      <c r="AG1448" s="147"/>
      <c r="AH1448" s="147"/>
      <c r="AI1448" s="147"/>
      <c r="AJ1448" s="147"/>
      <c r="AK1448" s="147"/>
      <c r="AL1448" s="147"/>
      <c r="AM1448" s="147"/>
      <c r="AN1448" s="147"/>
      <c r="AO1448" s="147"/>
      <c r="AP1448" s="147"/>
      <c r="AQ1448" s="147"/>
      <c r="AR1448" s="147"/>
      <c r="AS1448" s="147"/>
      <c r="AT1448" s="147"/>
      <c r="AU1448" s="147"/>
      <c r="AV1448" s="147"/>
      <c r="AW1448" s="147"/>
      <c r="AX1448" s="147"/>
      <c r="AY1448" s="147"/>
      <c r="AZ1448" s="147"/>
      <c r="BA1448" s="147"/>
      <c r="BB1448" s="147"/>
      <c r="BC1448" s="147"/>
      <c r="BD1448" s="147"/>
      <c r="BE1448" s="147"/>
      <c r="BF1448" s="147"/>
      <c r="BG1448" s="147"/>
    </row>
    <row r="1449" spans="1:59" outlineLevel="1" x14ac:dyDescent="0.2">
      <c r="A1449" s="154"/>
      <c r="B1449" s="155"/>
      <c r="C1449" s="185" t="s">
        <v>1748</v>
      </c>
      <c r="D1449" s="158"/>
      <c r="E1449" s="159"/>
      <c r="F1449" s="156"/>
      <c r="G1449" s="156"/>
      <c r="H1449" s="156"/>
      <c r="I1449" s="156"/>
      <c r="J1449" s="156"/>
      <c r="K1449" s="156"/>
      <c r="L1449" s="156"/>
      <c r="M1449" s="156"/>
      <c r="N1449" s="156"/>
      <c r="O1449" s="156"/>
      <c r="P1449" s="156"/>
      <c r="Q1449" s="156"/>
      <c r="R1449" s="156"/>
      <c r="S1449" s="156"/>
      <c r="T1449" s="156"/>
      <c r="U1449" s="156"/>
      <c r="V1449" s="156"/>
      <c r="W1449" s="156"/>
      <c r="X1449" s="156"/>
      <c r="Y1449" s="147"/>
      <c r="Z1449" s="147"/>
      <c r="AA1449" s="147"/>
      <c r="AB1449" s="147"/>
      <c r="AC1449" s="147"/>
      <c r="AD1449" s="147"/>
      <c r="AE1449" s="147"/>
      <c r="AF1449" s="147" t="s">
        <v>386</v>
      </c>
      <c r="AG1449" s="147">
        <v>0</v>
      </c>
      <c r="AH1449" s="147"/>
      <c r="AI1449" s="147"/>
      <c r="AJ1449" s="147"/>
      <c r="AK1449" s="147"/>
      <c r="AL1449" s="147"/>
      <c r="AM1449" s="147"/>
      <c r="AN1449" s="147"/>
      <c r="AO1449" s="147"/>
      <c r="AP1449" s="147"/>
      <c r="AQ1449" s="147"/>
      <c r="AR1449" s="147"/>
      <c r="AS1449" s="147"/>
      <c r="AT1449" s="147"/>
      <c r="AU1449" s="147"/>
      <c r="AV1449" s="147"/>
      <c r="AW1449" s="147"/>
      <c r="AX1449" s="147"/>
      <c r="AY1449" s="147"/>
      <c r="AZ1449" s="147"/>
      <c r="BA1449" s="147"/>
      <c r="BB1449" s="147"/>
      <c r="BC1449" s="147"/>
      <c r="BD1449" s="147"/>
      <c r="BE1449" s="147"/>
      <c r="BF1449" s="147"/>
      <c r="BG1449" s="147"/>
    </row>
    <row r="1450" spans="1:59" outlineLevel="1" x14ac:dyDescent="0.2">
      <c r="A1450" s="154"/>
      <c r="B1450" s="155"/>
      <c r="C1450" s="185" t="s">
        <v>1749</v>
      </c>
      <c r="D1450" s="158"/>
      <c r="E1450" s="159">
        <v>0.94</v>
      </c>
      <c r="F1450" s="156"/>
      <c r="G1450" s="156"/>
      <c r="H1450" s="156"/>
      <c r="I1450" s="156"/>
      <c r="J1450" s="156"/>
      <c r="K1450" s="156"/>
      <c r="L1450" s="156"/>
      <c r="M1450" s="156"/>
      <c r="N1450" s="156"/>
      <c r="O1450" s="156"/>
      <c r="P1450" s="156"/>
      <c r="Q1450" s="156"/>
      <c r="R1450" s="156"/>
      <c r="S1450" s="156"/>
      <c r="T1450" s="156"/>
      <c r="U1450" s="156"/>
      <c r="V1450" s="156"/>
      <c r="W1450" s="156"/>
      <c r="X1450" s="156"/>
      <c r="Y1450" s="147"/>
      <c r="Z1450" s="147"/>
      <c r="AA1450" s="147"/>
      <c r="AB1450" s="147"/>
      <c r="AC1450" s="147"/>
      <c r="AD1450" s="147"/>
      <c r="AE1450" s="147"/>
      <c r="AF1450" s="147" t="s">
        <v>386</v>
      </c>
      <c r="AG1450" s="147">
        <v>0</v>
      </c>
      <c r="AH1450" s="147"/>
      <c r="AI1450" s="147"/>
      <c r="AJ1450" s="147"/>
      <c r="AK1450" s="147"/>
      <c r="AL1450" s="147"/>
      <c r="AM1450" s="147"/>
      <c r="AN1450" s="147"/>
      <c r="AO1450" s="147"/>
      <c r="AP1450" s="147"/>
      <c r="AQ1450" s="147"/>
      <c r="AR1450" s="147"/>
      <c r="AS1450" s="147"/>
      <c r="AT1450" s="147"/>
      <c r="AU1450" s="147"/>
      <c r="AV1450" s="147"/>
      <c r="AW1450" s="147"/>
      <c r="AX1450" s="147"/>
      <c r="AY1450" s="147"/>
      <c r="AZ1450" s="147"/>
      <c r="BA1450" s="147"/>
      <c r="BB1450" s="147"/>
      <c r="BC1450" s="147"/>
      <c r="BD1450" s="147"/>
      <c r="BE1450" s="147"/>
      <c r="BF1450" s="147"/>
      <c r="BG1450" s="147"/>
    </row>
    <row r="1451" spans="1:59" outlineLevel="1" x14ac:dyDescent="0.2">
      <c r="A1451" s="170">
        <v>311</v>
      </c>
      <c r="B1451" s="171" t="s">
        <v>1750</v>
      </c>
      <c r="C1451" s="184" t="s">
        <v>1751</v>
      </c>
      <c r="D1451" s="172" t="s">
        <v>429</v>
      </c>
      <c r="E1451" s="173">
        <v>1</v>
      </c>
      <c r="F1451" s="174"/>
      <c r="G1451" s="175">
        <f>ROUND(E1451*F1451,2)</f>
        <v>0</v>
      </c>
      <c r="H1451" s="157">
        <v>14000</v>
      </c>
      <c r="I1451" s="156">
        <f>ROUND(E1451*H1451,2)</f>
        <v>14000</v>
      </c>
      <c r="J1451" s="157">
        <v>0</v>
      </c>
      <c r="K1451" s="156">
        <f>ROUND(E1451*J1451,2)</f>
        <v>0</v>
      </c>
      <c r="L1451" s="156">
        <v>15</v>
      </c>
      <c r="M1451" s="156">
        <f>G1451*(1+L1451/100)</f>
        <v>0</v>
      </c>
      <c r="N1451" s="156">
        <v>8.4000000000000005E-2</v>
      </c>
      <c r="O1451" s="156">
        <f>ROUND(E1451*N1451,2)</f>
        <v>0.08</v>
      </c>
      <c r="P1451" s="156">
        <v>0</v>
      </c>
      <c r="Q1451" s="156">
        <f>ROUND(E1451*P1451,2)</f>
        <v>0</v>
      </c>
      <c r="R1451" s="156"/>
      <c r="S1451" s="156" t="s">
        <v>398</v>
      </c>
      <c r="T1451" s="156" t="s">
        <v>399</v>
      </c>
      <c r="U1451" s="156">
        <v>0</v>
      </c>
      <c r="V1451" s="156">
        <f>ROUND(E1451*U1451,2)</f>
        <v>0</v>
      </c>
      <c r="W1451" s="156"/>
      <c r="X1451" s="156" t="s">
        <v>407</v>
      </c>
      <c r="Y1451" s="147"/>
      <c r="Z1451" s="147"/>
      <c r="AA1451" s="147"/>
      <c r="AB1451" s="147"/>
      <c r="AC1451" s="147"/>
      <c r="AD1451" s="147"/>
      <c r="AE1451" s="147"/>
      <c r="AF1451" s="147" t="s">
        <v>408</v>
      </c>
      <c r="AG1451" s="147"/>
      <c r="AH1451" s="147"/>
      <c r="AI1451" s="147"/>
      <c r="AJ1451" s="147"/>
      <c r="AK1451" s="147"/>
      <c r="AL1451" s="147"/>
      <c r="AM1451" s="147"/>
      <c r="AN1451" s="147"/>
      <c r="AO1451" s="147"/>
      <c r="AP1451" s="147"/>
      <c r="AQ1451" s="147"/>
      <c r="AR1451" s="147"/>
      <c r="AS1451" s="147"/>
      <c r="AT1451" s="147"/>
      <c r="AU1451" s="147"/>
      <c r="AV1451" s="147"/>
      <c r="AW1451" s="147"/>
      <c r="AX1451" s="147"/>
      <c r="AY1451" s="147"/>
      <c r="AZ1451" s="147"/>
      <c r="BA1451" s="147"/>
      <c r="BB1451" s="147"/>
      <c r="BC1451" s="147"/>
      <c r="BD1451" s="147"/>
      <c r="BE1451" s="147"/>
      <c r="BF1451" s="147"/>
      <c r="BG1451" s="147"/>
    </row>
    <row r="1452" spans="1:59" ht="22.5" outlineLevel="1" x14ac:dyDescent="0.2">
      <c r="A1452" s="154"/>
      <c r="B1452" s="155"/>
      <c r="C1452" s="185" t="s">
        <v>1477</v>
      </c>
      <c r="D1452" s="158"/>
      <c r="E1452" s="159"/>
      <c r="F1452" s="156"/>
      <c r="G1452" s="156"/>
      <c r="H1452" s="156"/>
      <c r="I1452" s="156"/>
      <c r="J1452" s="156"/>
      <c r="K1452" s="156"/>
      <c r="L1452" s="156"/>
      <c r="M1452" s="156"/>
      <c r="N1452" s="156"/>
      <c r="O1452" s="156"/>
      <c r="P1452" s="156"/>
      <c r="Q1452" s="156"/>
      <c r="R1452" s="156"/>
      <c r="S1452" s="156"/>
      <c r="T1452" s="156"/>
      <c r="U1452" s="156"/>
      <c r="V1452" s="156"/>
      <c r="W1452" s="156"/>
      <c r="X1452" s="156"/>
      <c r="Y1452" s="147"/>
      <c r="Z1452" s="147"/>
      <c r="AA1452" s="147"/>
      <c r="AB1452" s="147"/>
      <c r="AC1452" s="147"/>
      <c r="AD1452" s="147"/>
      <c r="AE1452" s="147"/>
      <c r="AF1452" s="147" t="s">
        <v>386</v>
      </c>
      <c r="AG1452" s="147">
        <v>0</v>
      </c>
      <c r="AH1452" s="147"/>
      <c r="AI1452" s="147"/>
      <c r="AJ1452" s="147"/>
      <c r="AK1452" s="147"/>
      <c r="AL1452" s="147"/>
      <c r="AM1452" s="147"/>
      <c r="AN1452" s="147"/>
      <c r="AO1452" s="147"/>
      <c r="AP1452" s="147"/>
      <c r="AQ1452" s="147"/>
      <c r="AR1452" s="147"/>
      <c r="AS1452" s="147"/>
      <c r="AT1452" s="147"/>
      <c r="AU1452" s="147"/>
      <c r="AV1452" s="147"/>
      <c r="AW1452" s="147"/>
      <c r="AX1452" s="147"/>
      <c r="AY1452" s="147"/>
      <c r="AZ1452" s="147"/>
      <c r="BA1452" s="147"/>
      <c r="BB1452" s="147"/>
      <c r="BC1452" s="147"/>
      <c r="BD1452" s="147"/>
      <c r="BE1452" s="147"/>
      <c r="BF1452" s="147"/>
      <c r="BG1452" s="147"/>
    </row>
    <row r="1453" spans="1:59" outlineLevel="1" x14ac:dyDescent="0.2">
      <c r="A1453" s="154"/>
      <c r="B1453" s="155"/>
      <c r="C1453" s="185" t="s">
        <v>1752</v>
      </c>
      <c r="D1453" s="158"/>
      <c r="E1453" s="159"/>
      <c r="F1453" s="156"/>
      <c r="G1453" s="156"/>
      <c r="H1453" s="156"/>
      <c r="I1453" s="156"/>
      <c r="J1453" s="156"/>
      <c r="K1453" s="156"/>
      <c r="L1453" s="156"/>
      <c r="M1453" s="156"/>
      <c r="N1453" s="156"/>
      <c r="O1453" s="156"/>
      <c r="P1453" s="156"/>
      <c r="Q1453" s="156"/>
      <c r="R1453" s="156"/>
      <c r="S1453" s="156"/>
      <c r="T1453" s="156"/>
      <c r="U1453" s="156"/>
      <c r="V1453" s="156"/>
      <c r="W1453" s="156"/>
      <c r="X1453" s="156"/>
      <c r="Y1453" s="147"/>
      <c r="Z1453" s="147"/>
      <c r="AA1453" s="147"/>
      <c r="AB1453" s="147"/>
      <c r="AC1453" s="147"/>
      <c r="AD1453" s="147"/>
      <c r="AE1453" s="147"/>
      <c r="AF1453" s="147" t="s">
        <v>386</v>
      </c>
      <c r="AG1453" s="147">
        <v>0</v>
      </c>
      <c r="AH1453" s="147"/>
      <c r="AI1453" s="147"/>
      <c r="AJ1453" s="147"/>
      <c r="AK1453" s="147"/>
      <c r="AL1453" s="147"/>
      <c r="AM1453" s="147"/>
      <c r="AN1453" s="147"/>
      <c r="AO1453" s="147"/>
      <c r="AP1453" s="147"/>
      <c r="AQ1453" s="147"/>
      <c r="AR1453" s="147"/>
      <c r="AS1453" s="147"/>
      <c r="AT1453" s="147"/>
      <c r="AU1453" s="147"/>
      <c r="AV1453" s="147"/>
      <c r="AW1453" s="147"/>
      <c r="AX1453" s="147"/>
      <c r="AY1453" s="147"/>
      <c r="AZ1453" s="147"/>
      <c r="BA1453" s="147"/>
      <c r="BB1453" s="147"/>
      <c r="BC1453" s="147"/>
      <c r="BD1453" s="147"/>
      <c r="BE1453" s="147"/>
      <c r="BF1453" s="147"/>
      <c r="BG1453" s="147"/>
    </row>
    <row r="1454" spans="1:59" outlineLevel="1" x14ac:dyDescent="0.2">
      <c r="A1454" s="154"/>
      <c r="B1454" s="155"/>
      <c r="C1454" s="185" t="s">
        <v>1454</v>
      </c>
      <c r="D1454" s="158"/>
      <c r="E1454" s="159"/>
      <c r="F1454" s="156"/>
      <c r="G1454" s="156"/>
      <c r="H1454" s="156"/>
      <c r="I1454" s="156"/>
      <c r="J1454" s="156"/>
      <c r="K1454" s="156"/>
      <c r="L1454" s="156"/>
      <c r="M1454" s="156"/>
      <c r="N1454" s="156"/>
      <c r="O1454" s="156"/>
      <c r="P1454" s="156"/>
      <c r="Q1454" s="156"/>
      <c r="R1454" s="156"/>
      <c r="S1454" s="156"/>
      <c r="T1454" s="156"/>
      <c r="U1454" s="156"/>
      <c r="V1454" s="156"/>
      <c r="W1454" s="156"/>
      <c r="X1454" s="156"/>
      <c r="Y1454" s="147"/>
      <c r="Z1454" s="147"/>
      <c r="AA1454" s="147"/>
      <c r="AB1454" s="147"/>
      <c r="AC1454" s="147"/>
      <c r="AD1454" s="147"/>
      <c r="AE1454" s="147"/>
      <c r="AF1454" s="147" t="s">
        <v>386</v>
      </c>
      <c r="AG1454" s="147">
        <v>0</v>
      </c>
      <c r="AH1454" s="147"/>
      <c r="AI1454" s="147"/>
      <c r="AJ1454" s="147"/>
      <c r="AK1454" s="147"/>
      <c r="AL1454" s="147"/>
      <c r="AM1454" s="147"/>
      <c r="AN1454" s="147"/>
      <c r="AO1454" s="147"/>
      <c r="AP1454" s="147"/>
      <c r="AQ1454" s="147"/>
      <c r="AR1454" s="147"/>
      <c r="AS1454" s="147"/>
      <c r="AT1454" s="147"/>
      <c r="AU1454" s="147"/>
      <c r="AV1454" s="147"/>
      <c r="AW1454" s="147"/>
      <c r="AX1454" s="147"/>
      <c r="AY1454" s="147"/>
      <c r="AZ1454" s="147"/>
      <c r="BA1454" s="147"/>
      <c r="BB1454" s="147"/>
      <c r="BC1454" s="147"/>
      <c r="BD1454" s="147"/>
      <c r="BE1454" s="147"/>
      <c r="BF1454" s="147"/>
      <c r="BG1454" s="147"/>
    </row>
    <row r="1455" spans="1:59" outlineLevel="1" x14ac:dyDescent="0.2">
      <c r="A1455" s="154"/>
      <c r="B1455" s="155"/>
      <c r="C1455" s="185" t="s">
        <v>233</v>
      </c>
      <c r="D1455" s="158"/>
      <c r="E1455" s="159">
        <v>1</v>
      </c>
      <c r="F1455" s="156"/>
      <c r="G1455" s="156"/>
      <c r="H1455" s="156"/>
      <c r="I1455" s="156"/>
      <c r="J1455" s="156"/>
      <c r="K1455" s="156"/>
      <c r="L1455" s="156"/>
      <c r="M1455" s="156"/>
      <c r="N1455" s="156"/>
      <c r="O1455" s="156"/>
      <c r="P1455" s="156"/>
      <c r="Q1455" s="156"/>
      <c r="R1455" s="156"/>
      <c r="S1455" s="156"/>
      <c r="T1455" s="156"/>
      <c r="U1455" s="156"/>
      <c r="V1455" s="156"/>
      <c r="W1455" s="156"/>
      <c r="X1455" s="156"/>
      <c r="Y1455" s="147"/>
      <c r="Z1455" s="147"/>
      <c r="AA1455" s="147"/>
      <c r="AB1455" s="147"/>
      <c r="AC1455" s="147"/>
      <c r="AD1455" s="147"/>
      <c r="AE1455" s="147"/>
      <c r="AF1455" s="147" t="s">
        <v>386</v>
      </c>
      <c r="AG1455" s="147">
        <v>0</v>
      </c>
      <c r="AH1455" s="147"/>
      <c r="AI1455" s="147"/>
      <c r="AJ1455" s="147"/>
      <c r="AK1455" s="147"/>
      <c r="AL1455" s="147"/>
      <c r="AM1455" s="147"/>
      <c r="AN1455" s="147"/>
      <c r="AO1455" s="147"/>
      <c r="AP1455" s="147"/>
      <c r="AQ1455" s="147"/>
      <c r="AR1455" s="147"/>
      <c r="AS1455" s="147"/>
      <c r="AT1455" s="147"/>
      <c r="AU1455" s="147"/>
      <c r="AV1455" s="147"/>
      <c r="AW1455" s="147"/>
      <c r="AX1455" s="147"/>
      <c r="AY1455" s="147"/>
      <c r="AZ1455" s="147"/>
      <c r="BA1455" s="147"/>
      <c r="BB1455" s="147"/>
      <c r="BC1455" s="147"/>
      <c r="BD1455" s="147"/>
      <c r="BE1455" s="147"/>
      <c r="BF1455" s="147"/>
      <c r="BG1455" s="147"/>
    </row>
    <row r="1456" spans="1:59" outlineLevel="1" x14ac:dyDescent="0.2">
      <c r="A1456" s="170">
        <v>312</v>
      </c>
      <c r="B1456" s="171" t="s">
        <v>1753</v>
      </c>
      <c r="C1456" s="184" t="s">
        <v>1754</v>
      </c>
      <c r="D1456" s="172" t="s">
        <v>429</v>
      </c>
      <c r="E1456" s="173">
        <v>1</v>
      </c>
      <c r="F1456" s="174"/>
      <c r="G1456" s="175">
        <f>ROUND(E1456*F1456,2)</f>
        <v>0</v>
      </c>
      <c r="H1456" s="157">
        <v>16000</v>
      </c>
      <c r="I1456" s="156">
        <f>ROUND(E1456*H1456,2)</f>
        <v>16000</v>
      </c>
      <c r="J1456" s="157">
        <v>0</v>
      </c>
      <c r="K1456" s="156">
        <f>ROUND(E1456*J1456,2)</f>
        <v>0</v>
      </c>
      <c r="L1456" s="156">
        <v>15</v>
      </c>
      <c r="M1456" s="156">
        <f>G1456*(1+L1456/100)</f>
        <v>0</v>
      </c>
      <c r="N1456" s="156">
        <v>9.8000000000000004E-2</v>
      </c>
      <c r="O1456" s="156">
        <f>ROUND(E1456*N1456,2)</f>
        <v>0.1</v>
      </c>
      <c r="P1456" s="156">
        <v>0</v>
      </c>
      <c r="Q1456" s="156">
        <f>ROUND(E1456*P1456,2)</f>
        <v>0</v>
      </c>
      <c r="R1456" s="156"/>
      <c r="S1456" s="156" t="s">
        <v>398</v>
      </c>
      <c r="T1456" s="156" t="s">
        <v>399</v>
      </c>
      <c r="U1456" s="156">
        <v>0</v>
      </c>
      <c r="V1456" s="156">
        <f>ROUND(E1456*U1456,2)</f>
        <v>0</v>
      </c>
      <c r="W1456" s="156"/>
      <c r="X1456" s="156" t="s">
        <v>407</v>
      </c>
      <c r="Y1456" s="147"/>
      <c r="Z1456" s="147"/>
      <c r="AA1456" s="147"/>
      <c r="AB1456" s="147"/>
      <c r="AC1456" s="147"/>
      <c r="AD1456" s="147"/>
      <c r="AE1456" s="147"/>
      <c r="AF1456" s="147" t="s">
        <v>408</v>
      </c>
      <c r="AG1456" s="147"/>
      <c r="AH1456" s="147"/>
      <c r="AI1456" s="147"/>
      <c r="AJ1456" s="147"/>
      <c r="AK1456" s="147"/>
      <c r="AL1456" s="147"/>
      <c r="AM1456" s="147"/>
      <c r="AN1456" s="147"/>
      <c r="AO1456" s="147"/>
      <c r="AP1456" s="147"/>
      <c r="AQ1456" s="147"/>
      <c r="AR1456" s="147"/>
      <c r="AS1456" s="147"/>
      <c r="AT1456" s="147"/>
      <c r="AU1456" s="147"/>
      <c r="AV1456" s="147"/>
      <c r="AW1456" s="147"/>
      <c r="AX1456" s="147"/>
      <c r="AY1456" s="147"/>
      <c r="AZ1456" s="147"/>
      <c r="BA1456" s="147"/>
      <c r="BB1456" s="147"/>
      <c r="BC1456" s="147"/>
      <c r="BD1456" s="147"/>
      <c r="BE1456" s="147"/>
      <c r="BF1456" s="147"/>
      <c r="BG1456" s="147"/>
    </row>
    <row r="1457" spans="1:59" ht="22.5" outlineLevel="1" x14ac:dyDescent="0.2">
      <c r="A1457" s="154"/>
      <c r="B1457" s="155"/>
      <c r="C1457" s="185" t="s">
        <v>1477</v>
      </c>
      <c r="D1457" s="158"/>
      <c r="E1457" s="159"/>
      <c r="F1457" s="156"/>
      <c r="G1457" s="156"/>
      <c r="H1457" s="156"/>
      <c r="I1457" s="156"/>
      <c r="J1457" s="156"/>
      <c r="K1457" s="156"/>
      <c r="L1457" s="156"/>
      <c r="M1457" s="156"/>
      <c r="N1457" s="156"/>
      <c r="O1457" s="156"/>
      <c r="P1457" s="156"/>
      <c r="Q1457" s="156"/>
      <c r="R1457" s="156"/>
      <c r="S1457" s="156"/>
      <c r="T1457" s="156"/>
      <c r="U1457" s="156"/>
      <c r="V1457" s="156"/>
      <c r="W1457" s="156"/>
      <c r="X1457" s="156"/>
      <c r="Y1457" s="147"/>
      <c r="Z1457" s="147"/>
      <c r="AA1457" s="147"/>
      <c r="AB1457" s="147"/>
      <c r="AC1457" s="147"/>
      <c r="AD1457" s="147"/>
      <c r="AE1457" s="147"/>
      <c r="AF1457" s="147" t="s">
        <v>386</v>
      </c>
      <c r="AG1457" s="147">
        <v>0</v>
      </c>
      <c r="AH1457" s="147"/>
      <c r="AI1457" s="147"/>
      <c r="AJ1457" s="147"/>
      <c r="AK1457" s="147"/>
      <c r="AL1457" s="147"/>
      <c r="AM1457" s="147"/>
      <c r="AN1457" s="147"/>
      <c r="AO1457" s="147"/>
      <c r="AP1457" s="147"/>
      <c r="AQ1457" s="147"/>
      <c r="AR1457" s="147"/>
      <c r="AS1457" s="147"/>
      <c r="AT1457" s="147"/>
      <c r="AU1457" s="147"/>
      <c r="AV1457" s="147"/>
      <c r="AW1457" s="147"/>
      <c r="AX1457" s="147"/>
      <c r="AY1457" s="147"/>
      <c r="AZ1457" s="147"/>
      <c r="BA1457" s="147"/>
      <c r="BB1457" s="147"/>
      <c r="BC1457" s="147"/>
      <c r="BD1457" s="147"/>
      <c r="BE1457" s="147"/>
      <c r="BF1457" s="147"/>
      <c r="BG1457" s="147"/>
    </row>
    <row r="1458" spans="1:59" outlineLevel="1" x14ac:dyDescent="0.2">
      <c r="A1458" s="154"/>
      <c r="B1458" s="155"/>
      <c r="C1458" s="185" t="s">
        <v>1755</v>
      </c>
      <c r="D1458" s="158"/>
      <c r="E1458" s="159"/>
      <c r="F1458" s="156"/>
      <c r="G1458" s="156"/>
      <c r="H1458" s="156"/>
      <c r="I1458" s="156"/>
      <c r="J1458" s="156"/>
      <c r="K1458" s="156"/>
      <c r="L1458" s="156"/>
      <c r="M1458" s="156"/>
      <c r="N1458" s="156"/>
      <c r="O1458" s="156"/>
      <c r="P1458" s="156"/>
      <c r="Q1458" s="156"/>
      <c r="R1458" s="156"/>
      <c r="S1458" s="156"/>
      <c r="T1458" s="156"/>
      <c r="U1458" s="156"/>
      <c r="V1458" s="156"/>
      <c r="W1458" s="156"/>
      <c r="X1458" s="156"/>
      <c r="Y1458" s="147"/>
      <c r="Z1458" s="147"/>
      <c r="AA1458" s="147"/>
      <c r="AB1458" s="147"/>
      <c r="AC1458" s="147"/>
      <c r="AD1458" s="147"/>
      <c r="AE1458" s="147"/>
      <c r="AF1458" s="147" t="s">
        <v>386</v>
      </c>
      <c r="AG1458" s="147">
        <v>0</v>
      </c>
      <c r="AH1458" s="147"/>
      <c r="AI1458" s="147"/>
      <c r="AJ1458" s="147"/>
      <c r="AK1458" s="147"/>
      <c r="AL1458" s="147"/>
      <c r="AM1458" s="147"/>
      <c r="AN1458" s="147"/>
      <c r="AO1458" s="147"/>
      <c r="AP1458" s="147"/>
      <c r="AQ1458" s="147"/>
      <c r="AR1458" s="147"/>
      <c r="AS1458" s="147"/>
      <c r="AT1458" s="147"/>
      <c r="AU1458" s="147"/>
      <c r="AV1458" s="147"/>
      <c r="AW1458" s="147"/>
      <c r="AX1458" s="147"/>
      <c r="AY1458" s="147"/>
      <c r="AZ1458" s="147"/>
      <c r="BA1458" s="147"/>
      <c r="BB1458" s="147"/>
      <c r="BC1458" s="147"/>
      <c r="BD1458" s="147"/>
      <c r="BE1458" s="147"/>
      <c r="BF1458" s="147"/>
      <c r="BG1458" s="147"/>
    </row>
    <row r="1459" spans="1:59" outlineLevel="1" x14ac:dyDescent="0.2">
      <c r="A1459" s="154"/>
      <c r="B1459" s="155"/>
      <c r="C1459" s="185" t="s">
        <v>1454</v>
      </c>
      <c r="D1459" s="158"/>
      <c r="E1459" s="159"/>
      <c r="F1459" s="156"/>
      <c r="G1459" s="156"/>
      <c r="H1459" s="156"/>
      <c r="I1459" s="156"/>
      <c r="J1459" s="156"/>
      <c r="K1459" s="156"/>
      <c r="L1459" s="156"/>
      <c r="M1459" s="156"/>
      <c r="N1459" s="156"/>
      <c r="O1459" s="156"/>
      <c r="P1459" s="156"/>
      <c r="Q1459" s="156"/>
      <c r="R1459" s="156"/>
      <c r="S1459" s="156"/>
      <c r="T1459" s="156"/>
      <c r="U1459" s="156"/>
      <c r="V1459" s="156"/>
      <c r="W1459" s="156"/>
      <c r="X1459" s="156"/>
      <c r="Y1459" s="147"/>
      <c r="Z1459" s="147"/>
      <c r="AA1459" s="147"/>
      <c r="AB1459" s="147"/>
      <c r="AC1459" s="147"/>
      <c r="AD1459" s="147"/>
      <c r="AE1459" s="147"/>
      <c r="AF1459" s="147" t="s">
        <v>386</v>
      </c>
      <c r="AG1459" s="147">
        <v>0</v>
      </c>
      <c r="AH1459" s="147"/>
      <c r="AI1459" s="147"/>
      <c r="AJ1459" s="147"/>
      <c r="AK1459" s="147"/>
      <c r="AL1459" s="147"/>
      <c r="AM1459" s="147"/>
      <c r="AN1459" s="147"/>
      <c r="AO1459" s="147"/>
      <c r="AP1459" s="147"/>
      <c r="AQ1459" s="147"/>
      <c r="AR1459" s="147"/>
      <c r="AS1459" s="147"/>
      <c r="AT1459" s="147"/>
      <c r="AU1459" s="147"/>
      <c r="AV1459" s="147"/>
      <c r="AW1459" s="147"/>
      <c r="AX1459" s="147"/>
      <c r="AY1459" s="147"/>
      <c r="AZ1459" s="147"/>
      <c r="BA1459" s="147"/>
      <c r="BB1459" s="147"/>
      <c r="BC1459" s="147"/>
      <c r="BD1459" s="147"/>
      <c r="BE1459" s="147"/>
      <c r="BF1459" s="147"/>
      <c r="BG1459" s="147"/>
    </row>
    <row r="1460" spans="1:59" outlineLevel="1" x14ac:dyDescent="0.2">
      <c r="A1460" s="154"/>
      <c r="B1460" s="155"/>
      <c r="C1460" s="185" t="s">
        <v>233</v>
      </c>
      <c r="D1460" s="158"/>
      <c r="E1460" s="159">
        <v>1</v>
      </c>
      <c r="F1460" s="156"/>
      <c r="G1460" s="156"/>
      <c r="H1460" s="156"/>
      <c r="I1460" s="156"/>
      <c r="J1460" s="156"/>
      <c r="K1460" s="156"/>
      <c r="L1460" s="156"/>
      <c r="M1460" s="156"/>
      <c r="N1460" s="156"/>
      <c r="O1460" s="156"/>
      <c r="P1460" s="156"/>
      <c r="Q1460" s="156"/>
      <c r="R1460" s="156"/>
      <c r="S1460" s="156"/>
      <c r="T1460" s="156"/>
      <c r="U1460" s="156"/>
      <c r="V1460" s="156"/>
      <c r="W1460" s="156"/>
      <c r="X1460" s="156"/>
      <c r="Y1460" s="147"/>
      <c r="Z1460" s="147"/>
      <c r="AA1460" s="147"/>
      <c r="AB1460" s="147"/>
      <c r="AC1460" s="147"/>
      <c r="AD1460" s="147"/>
      <c r="AE1460" s="147"/>
      <c r="AF1460" s="147" t="s">
        <v>386</v>
      </c>
      <c r="AG1460" s="147">
        <v>0</v>
      </c>
      <c r="AH1460" s="147"/>
      <c r="AI1460" s="147"/>
      <c r="AJ1460" s="147"/>
      <c r="AK1460" s="147"/>
      <c r="AL1460" s="147"/>
      <c r="AM1460" s="147"/>
      <c r="AN1460" s="147"/>
      <c r="AO1460" s="147"/>
      <c r="AP1460" s="147"/>
      <c r="AQ1460" s="147"/>
      <c r="AR1460" s="147"/>
      <c r="AS1460" s="147"/>
      <c r="AT1460" s="147"/>
      <c r="AU1460" s="147"/>
      <c r="AV1460" s="147"/>
      <c r="AW1460" s="147"/>
      <c r="AX1460" s="147"/>
      <c r="AY1460" s="147"/>
      <c r="AZ1460" s="147"/>
      <c r="BA1460" s="147"/>
      <c r="BB1460" s="147"/>
      <c r="BC1460" s="147"/>
      <c r="BD1460" s="147"/>
      <c r="BE1460" s="147"/>
      <c r="BF1460" s="147"/>
      <c r="BG1460" s="147"/>
    </row>
    <row r="1461" spans="1:59" outlineLevel="1" x14ac:dyDescent="0.2">
      <c r="A1461" s="176">
        <v>313</v>
      </c>
      <c r="B1461" s="177" t="s">
        <v>1756</v>
      </c>
      <c r="C1461" s="186" t="s">
        <v>1757</v>
      </c>
      <c r="D1461" s="178" t="s">
        <v>0</v>
      </c>
      <c r="E1461" s="179">
        <v>121959.59239999999</v>
      </c>
      <c r="F1461" s="174"/>
      <c r="G1461" s="181">
        <f>ROUND(E1461*F1461,2)</f>
        <v>0</v>
      </c>
      <c r="H1461" s="157">
        <v>0</v>
      </c>
      <c r="I1461" s="156">
        <f>ROUND(E1461*H1461,2)</f>
        <v>0</v>
      </c>
      <c r="J1461" s="157">
        <v>2.15</v>
      </c>
      <c r="K1461" s="156">
        <f>ROUND(E1461*J1461,2)</f>
        <v>262213.12</v>
      </c>
      <c r="L1461" s="156">
        <v>15</v>
      </c>
      <c r="M1461" s="156">
        <f>G1461*(1+L1461/100)</f>
        <v>0</v>
      </c>
      <c r="N1461" s="156">
        <v>0</v>
      </c>
      <c r="O1461" s="156">
        <f>ROUND(E1461*N1461,2)</f>
        <v>0</v>
      </c>
      <c r="P1461" s="156">
        <v>0</v>
      </c>
      <c r="Q1461" s="156">
        <f>ROUND(E1461*P1461,2)</f>
        <v>0</v>
      </c>
      <c r="R1461" s="156"/>
      <c r="S1461" s="156" t="s">
        <v>381</v>
      </c>
      <c r="T1461" s="156" t="s">
        <v>381</v>
      </c>
      <c r="U1461" s="156">
        <v>0</v>
      </c>
      <c r="V1461" s="156">
        <f>ROUND(E1461*U1461,2)</f>
        <v>0</v>
      </c>
      <c r="W1461" s="156"/>
      <c r="X1461" s="156" t="s">
        <v>292</v>
      </c>
      <c r="Y1461" s="147"/>
      <c r="Z1461" s="147"/>
      <c r="AA1461" s="147"/>
      <c r="AB1461" s="147"/>
      <c r="AC1461" s="147"/>
      <c r="AD1461" s="147"/>
      <c r="AE1461" s="147"/>
      <c r="AF1461" s="147" t="s">
        <v>420</v>
      </c>
      <c r="AG1461" s="147"/>
      <c r="AH1461" s="147"/>
      <c r="AI1461" s="147"/>
      <c r="AJ1461" s="147"/>
      <c r="AK1461" s="147"/>
      <c r="AL1461" s="147"/>
      <c r="AM1461" s="147"/>
      <c r="AN1461" s="147"/>
      <c r="AO1461" s="147"/>
      <c r="AP1461" s="147"/>
      <c r="AQ1461" s="147"/>
      <c r="AR1461" s="147"/>
      <c r="AS1461" s="147"/>
      <c r="AT1461" s="147"/>
      <c r="AU1461" s="147"/>
      <c r="AV1461" s="147"/>
      <c r="AW1461" s="147"/>
      <c r="AX1461" s="147"/>
      <c r="AY1461" s="147"/>
      <c r="AZ1461" s="147"/>
      <c r="BA1461" s="147"/>
      <c r="BB1461" s="147"/>
      <c r="BC1461" s="147"/>
      <c r="BD1461" s="147"/>
      <c r="BE1461" s="147"/>
      <c r="BF1461" s="147"/>
      <c r="BG1461" s="147"/>
    </row>
    <row r="1462" spans="1:59" x14ac:dyDescent="0.2">
      <c r="A1462" s="164" t="s">
        <v>376</v>
      </c>
      <c r="B1462" s="165" t="s">
        <v>328</v>
      </c>
      <c r="C1462" s="183" t="s">
        <v>329</v>
      </c>
      <c r="D1462" s="166"/>
      <c r="E1462" s="167"/>
      <c r="F1462" s="168"/>
      <c r="G1462" s="169">
        <f>SUMIF(AF1463:AF1514,"&lt;&gt;NOR",G1463:G1514)</f>
        <v>0</v>
      </c>
      <c r="H1462" s="163"/>
      <c r="I1462" s="163">
        <f>SUM(I1463:I1514)</f>
        <v>364243.08</v>
      </c>
      <c r="J1462" s="163"/>
      <c r="K1462" s="163">
        <f>SUM(K1463:K1514)</f>
        <v>317830.09000000003</v>
      </c>
      <c r="L1462" s="163"/>
      <c r="M1462" s="163">
        <f>SUM(M1463:M1514)</f>
        <v>0</v>
      </c>
      <c r="N1462" s="163"/>
      <c r="O1462" s="163">
        <f>SUM(O1463:O1514)</f>
        <v>9.3299999999999983</v>
      </c>
      <c r="P1462" s="163"/>
      <c r="Q1462" s="163">
        <f>SUM(Q1463:Q1514)</f>
        <v>0</v>
      </c>
      <c r="R1462" s="163"/>
      <c r="S1462" s="163"/>
      <c r="T1462" s="163"/>
      <c r="U1462" s="163"/>
      <c r="V1462" s="163">
        <f>SUM(V1463:V1514)</f>
        <v>0</v>
      </c>
      <c r="W1462" s="163"/>
      <c r="X1462" s="163"/>
      <c r="AF1462" t="s">
        <v>377</v>
      </c>
    </row>
    <row r="1463" spans="1:59" outlineLevel="1" x14ac:dyDescent="0.2">
      <c r="A1463" s="170">
        <v>314</v>
      </c>
      <c r="B1463" s="171" t="s">
        <v>1758</v>
      </c>
      <c r="C1463" s="184" t="s">
        <v>1759</v>
      </c>
      <c r="D1463" s="172" t="s">
        <v>380</v>
      </c>
      <c r="E1463" s="173">
        <v>371.20490000000001</v>
      </c>
      <c r="F1463" s="174"/>
      <c r="G1463" s="175">
        <f>ROUND(E1463*F1463,2)</f>
        <v>0</v>
      </c>
      <c r="H1463" s="157">
        <v>452</v>
      </c>
      <c r="I1463" s="156">
        <f>ROUND(E1463*H1463,2)</f>
        <v>167784.61</v>
      </c>
      <c r="J1463" s="157">
        <v>0</v>
      </c>
      <c r="K1463" s="156">
        <f>ROUND(E1463*J1463,2)</f>
        <v>0</v>
      </c>
      <c r="L1463" s="156">
        <v>15</v>
      </c>
      <c r="M1463" s="156">
        <f>G1463*(1+L1463/100)</f>
        <v>0</v>
      </c>
      <c r="N1463" s="156">
        <v>1.9199999999999998E-2</v>
      </c>
      <c r="O1463" s="156">
        <f>ROUND(E1463*N1463,2)</f>
        <v>7.13</v>
      </c>
      <c r="P1463" s="156">
        <v>0</v>
      </c>
      <c r="Q1463" s="156">
        <f>ROUND(E1463*P1463,2)</f>
        <v>0</v>
      </c>
      <c r="R1463" s="156"/>
      <c r="S1463" s="156" t="s">
        <v>381</v>
      </c>
      <c r="T1463" s="156" t="s">
        <v>382</v>
      </c>
      <c r="U1463" s="156">
        <v>0</v>
      </c>
      <c r="V1463" s="156">
        <f>ROUND(E1463*U1463,2)</f>
        <v>0</v>
      </c>
      <c r="W1463" s="156"/>
      <c r="X1463" s="156" t="s">
        <v>383</v>
      </c>
      <c r="Y1463" s="147"/>
      <c r="Z1463" s="147"/>
      <c r="AA1463" s="147"/>
      <c r="AB1463" s="147"/>
      <c r="AC1463" s="147"/>
      <c r="AD1463" s="147"/>
      <c r="AE1463" s="147"/>
      <c r="AF1463" s="147" t="s">
        <v>541</v>
      </c>
      <c r="AG1463" s="147"/>
      <c r="AH1463" s="147"/>
      <c r="AI1463" s="147"/>
      <c r="AJ1463" s="147"/>
      <c r="AK1463" s="147"/>
      <c r="AL1463" s="147"/>
      <c r="AM1463" s="147"/>
      <c r="AN1463" s="147"/>
      <c r="AO1463" s="147"/>
      <c r="AP1463" s="147"/>
      <c r="AQ1463" s="147"/>
      <c r="AR1463" s="147"/>
      <c r="AS1463" s="147"/>
      <c r="AT1463" s="147"/>
      <c r="AU1463" s="147"/>
      <c r="AV1463" s="147"/>
      <c r="AW1463" s="147"/>
      <c r="AX1463" s="147"/>
      <c r="AY1463" s="147"/>
      <c r="AZ1463" s="147"/>
      <c r="BA1463" s="147"/>
      <c r="BB1463" s="147"/>
      <c r="BC1463" s="147"/>
      <c r="BD1463" s="147"/>
      <c r="BE1463" s="147"/>
      <c r="BF1463" s="147"/>
      <c r="BG1463" s="147"/>
    </row>
    <row r="1464" spans="1:59" ht="33.75" outlineLevel="1" x14ac:dyDescent="0.2">
      <c r="A1464" s="154"/>
      <c r="B1464" s="155"/>
      <c r="C1464" s="185" t="s">
        <v>1760</v>
      </c>
      <c r="D1464" s="158"/>
      <c r="E1464" s="159"/>
      <c r="F1464" s="156"/>
      <c r="G1464" s="156"/>
      <c r="H1464" s="156"/>
      <c r="I1464" s="156"/>
      <c r="J1464" s="156"/>
      <c r="K1464" s="156"/>
      <c r="L1464" s="156"/>
      <c r="M1464" s="156"/>
      <c r="N1464" s="156"/>
      <c r="O1464" s="156"/>
      <c r="P1464" s="156"/>
      <c r="Q1464" s="156"/>
      <c r="R1464" s="156"/>
      <c r="S1464" s="156"/>
      <c r="T1464" s="156"/>
      <c r="U1464" s="156"/>
      <c r="V1464" s="156"/>
      <c r="W1464" s="156"/>
      <c r="X1464" s="156"/>
      <c r="Y1464" s="147"/>
      <c r="Z1464" s="147"/>
      <c r="AA1464" s="147"/>
      <c r="AB1464" s="147"/>
      <c r="AC1464" s="147"/>
      <c r="AD1464" s="147"/>
      <c r="AE1464" s="147"/>
      <c r="AF1464" s="147" t="s">
        <v>386</v>
      </c>
      <c r="AG1464" s="147">
        <v>0</v>
      </c>
      <c r="AH1464" s="147"/>
      <c r="AI1464" s="147"/>
      <c r="AJ1464" s="147"/>
      <c r="AK1464" s="147"/>
      <c r="AL1464" s="147"/>
      <c r="AM1464" s="147"/>
      <c r="AN1464" s="147"/>
      <c r="AO1464" s="147"/>
      <c r="AP1464" s="147"/>
      <c r="AQ1464" s="147"/>
      <c r="AR1464" s="147"/>
      <c r="AS1464" s="147"/>
      <c r="AT1464" s="147"/>
      <c r="AU1464" s="147"/>
      <c r="AV1464" s="147"/>
      <c r="AW1464" s="147"/>
      <c r="AX1464" s="147"/>
      <c r="AY1464" s="147"/>
      <c r="AZ1464" s="147"/>
      <c r="BA1464" s="147"/>
      <c r="BB1464" s="147"/>
      <c r="BC1464" s="147"/>
      <c r="BD1464" s="147"/>
      <c r="BE1464" s="147"/>
      <c r="BF1464" s="147"/>
      <c r="BG1464" s="147"/>
    </row>
    <row r="1465" spans="1:59" outlineLevel="1" x14ac:dyDescent="0.2">
      <c r="A1465" s="154"/>
      <c r="B1465" s="155"/>
      <c r="C1465" s="185" t="s">
        <v>1761</v>
      </c>
      <c r="D1465" s="158"/>
      <c r="E1465" s="159"/>
      <c r="F1465" s="156"/>
      <c r="G1465" s="156"/>
      <c r="H1465" s="156"/>
      <c r="I1465" s="156"/>
      <c r="J1465" s="156"/>
      <c r="K1465" s="156"/>
      <c r="L1465" s="156"/>
      <c r="M1465" s="156"/>
      <c r="N1465" s="156"/>
      <c r="O1465" s="156"/>
      <c r="P1465" s="156"/>
      <c r="Q1465" s="156"/>
      <c r="R1465" s="156"/>
      <c r="S1465" s="156"/>
      <c r="T1465" s="156"/>
      <c r="U1465" s="156"/>
      <c r="V1465" s="156"/>
      <c r="W1465" s="156"/>
      <c r="X1465" s="156"/>
      <c r="Y1465" s="147"/>
      <c r="Z1465" s="147"/>
      <c r="AA1465" s="147"/>
      <c r="AB1465" s="147"/>
      <c r="AC1465" s="147"/>
      <c r="AD1465" s="147"/>
      <c r="AE1465" s="147"/>
      <c r="AF1465" s="147" t="s">
        <v>386</v>
      </c>
      <c r="AG1465" s="147">
        <v>0</v>
      </c>
      <c r="AH1465" s="147"/>
      <c r="AI1465" s="147"/>
      <c r="AJ1465" s="147"/>
      <c r="AK1465" s="147"/>
      <c r="AL1465" s="147"/>
      <c r="AM1465" s="147"/>
      <c r="AN1465" s="147"/>
      <c r="AO1465" s="147"/>
      <c r="AP1465" s="147"/>
      <c r="AQ1465" s="147"/>
      <c r="AR1465" s="147"/>
      <c r="AS1465" s="147"/>
      <c r="AT1465" s="147"/>
      <c r="AU1465" s="147"/>
      <c r="AV1465" s="147"/>
      <c r="AW1465" s="147"/>
      <c r="AX1465" s="147"/>
      <c r="AY1465" s="147"/>
      <c r="AZ1465" s="147"/>
      <c r="BA1465" s="147"/>
      <c r="BB1465" s="147"/>
      <c r="BC1465" s="147"/>
      <c r="BD1465" s="147"/>
      <c r="BE1465" s="147"/>
      <c r="BF1465" s="147"/>
      <c r="BG1465" s="147"/>
    </row>
    <row r="1466" spans="1:59" outlineLevel="1" x14ac:dyDescent="0.2">
      <c r="A1466" s="154"/>
      <c r="B1466" s="155"/>
      <c r="C1466" s="185" t="s">
        <v>1762</v>
      </c>
      <c r="D1466" s="158"/>
      <c r="E1466" s="159">
        <v>371.2</v>
      </c>
      <c r="F1466" s="156"/>
      <c r="G1466" s="156"/>
      <c r="H1466" s="156"/>
      <c r="I1466" s="156"/>
      <c r="J1466" s="156"/>
      <c r="K1466" s="156"/>
      <c r="L1466" s="156"/>
      <c r="M1466" s="156"/>
      <c r="N1466" s="156"/>
      <c r="O1466" s="156"/>
      <c r="P1466" s="156"/>
      <c r="Q1466" s="156"/>
      <c r="R1466" s="156"/>
      <c r="S1466" s="156"/>
      <c r="T1466" s="156"/>
      <c r="U1466" s="156"/>
      <c r="V1466" s="156"/>
      <c r="W1466" s="156"/>
      <c r="X1466" s="156"/>
      <c r="Y1466" s="147"/>
      <c r="Z1466" s="147"/>
      <c r="AA1466" s="147"/>
      <c r="AB1466" s="147"/>
      <c r="AC1466" s="147"/>
      <c r="AD1466" s="147"/>
      <c r="AE1466" s="147"/>
      <c r="AF1466" s="147" t="s">
        <v>386</v>
      </c>
      <c r="AG1466" s="147">
        <v>0</v>
      </c>
      <c r="AH1466" s="147"/>
      <c r="AI1466" s="147"/>
      <c r="AJ1466" s="147"/>
      <c r="AK1466" s="147"/>
      <c r="AL1466" s="147"/>
      <c r="AM1466" s="147"/>
      <c r="AN1466" s="147"/>
      <c r="AO1466" s="147"/>
      <c r="AP1466" s="147"/>
      <c r="AQ1466" s="147"/>
      <c r="AR1466" s="147"/>
      <c r="AS1466" s="147"/>
      <c r="AT1466" s="147"/>
      <c r="AU1466" s="147"/>
      <c r="AV1466" s="147"/>
      <c r="AW1466" s="147"/>
      <c r="AX1466" s="147"/>
      <c r="AY1466" s="147"/>
      <c r="AZ1466" s="147"/>
      <c r="BA1466" s="147"/>
      <c r="BB1466" s="147"/>
      <c r="BC1466" s="147"/>
      <c r="BD1466" s="147"/>
      <c r="BE1466" s="147"/>
      <c r="BF1466" s="147"/>
      <c r="BG1466" s="147"/>
    </row>
    <row r="1467" spans="1:59" outlineLevel="1" x14ac:dyDescent="0.2">
      <c r="A1467" s="170">
        <v>315</v>
      </c>
      <c r="B1467" s="171" t="s">
        <v>1763</v>
      </c>
      <c r="C1467" s="184" t="s">
        <v>1764</v>
      </c>
      <c r="D1467" s="172" t="s">
        <v>380</v>
      </c>
      <c r="E1467" s="173">
        <v>427.64</v>
      </c>
      <c r="F1467" s="174"/>
      <c r="G1467" s="175">
        <f>ROUND(E1467*F1467,2)</f>
        <v>0</v>
      </c>
      <c r="H1467" s="157">
        <v>23.95</v>
      </c>
      <c r="I1467" s="156">
        <f>ROUND(E1467*H1467,2)</f>
        <v>10241.98</v>
      </c>
      <c r="J1467" s="157">
        <v>24.55</v>
      </c>
      <c r="K1467" s="156">
        <f>ROUND(E1467*J1467,2)</f>
        <v>10498.56</v>
      </c>
      <c r="L1467" s="156">
        <v>15</v>
      </c>
      <c r="M1467" s="156">
        <f>G1467*(1+L1467/100)</f>
        <v>0</v>
      </c>
      <c r="N1467" s="156">
        <v>2.1000000000000001E-4</v>
      </c>
      <c r="O1467" s="156">
        <f>ROUND(E1467*N1467,2)</f>
        <v>0.09</v>
      </c>
      <c r="P1467" s="156">
        <v>0</v>
      </c>
      <c r="Q1467" s="156">
        <f>ROUND(E1467*P1467,2)</f>
        <v>0</v>
      </c>
      <c r="R1467" s="156"/>
      <c r="S1467" s="156" t="s">
        <v>381</v>
      </c>
      <c r="T1467" s="156" t="s">
        <v>382</v>
      </c>
      <c r="U1467" s="156">
        <v>0</v>
      </c>
      <c r="V1467" s="156">
        <f>ROUND(E1467*U1467,2)</f>
        <v>0</v>
      </c>
      <c r="W1467" s="156"/>
      <c r="X1467" s="156" t="s">
        <v>383</v>
      </c>
      <c r="Y1467" s="147"/>
      <c r="Z1467" s="147"/>
      <c r="AA1467" s="147"/>
      <c r="AB1467" s="147"/>
      <c r="AC1467" s="147"/>
      <c r="AD1467" s="147"/>
      <c r="AE1467" s="147"/>
      <c r="AF1467" s="147" t="s">
        <v>541</v>
      </c>
      <c r="AG1467" s="147"/>
      <c r="AH1467" s="147"/>
      <c r="AI1467" s="147"/>
      <c r="AJ1467" s="147"/>
      <c r="AK1467" s="147"/>
      <c r="AL1467" s="147"/>
      <c r="AM1467" s="147"/>
      <c r="AN1467" s="147"/>
      <c r="AO1467" s="147"/>
      <c r="AP1467" s="147"/>
      <c r="AQ1467" s="147"/>
      <c r="AR1467" s="147"/>
      <c r="AS1467" s="147"/>
      <c r="AT1467" s="147"/>
      <c r="AU1467" s="147"/>
      <c r="AV1467" s="147"/>
      <c r="AW1467" s="147"/>
      <c r="AX1467" s="147"/>
      <c r="AY1467" s="147"/>
      <c r="AZ1467" s="147"/>
      <c r="BA1467" s="147"/>
      <c r="BB1467" s="147"/>
      <c r="BC1467" s="147"/>
      <c r="BD1467" s="147"/>
      <c r="BE1467" s="147"/>
      <c r="BF1467" s="147"/>
      <c r="BG1467" s="147"/>
    </row>
    <row r="1468" spans="1:59" outlineLevel="1" x14ac:dyDescent="0.2">
      <c r="A1468" s="154"/>
      <c r="B1468" s="155"/>
      <c r="C1468" s="185" t="s">
        <v>1765</v>
      </c>
      <c r="D1468" s="158"/>
      <c r="E1468" s="159"/>
      <c r="F1468" s="156"/>
      <c r="G1468" s="156"/>
      <c r="H1468" s="156"/>
      <c r="I1468" s="156"/>
      <c r="J1468" s="156"/>
      <c r="K1468" s="156"/>
      <c r="L1468" s="156"/>
      <c r="M1468" s="156"/>
      <c r="N1468" s="156"/>
      <c r="O1468" s="156"/>
      <c r="P1468" s="156"/>
      <c r="Q1468" s="156"/>
      <c r="R1468" s="156"/>
      <c r="S1468" s="156"/>
      <c r="T1468" s="156"/>
      <c r="U1468" s="156"/>
      <c r="V1468" s="156"/>
      <c r="W1468" s="156"/>
      <c r="X1468" s="156"/>
      <c r="Y1468" s="147"/>
      <c r="Z1468" s="147"/>
      <c r="AA1468" s="147"/>
      <c r="AB1468" s="147"/>
      <c r="AC1468" s="147"/>
      <c r="AD1468" s="147"/>
      <c r="AE1468" s="147"/>
      <c r="AF1468" s="147" t="s">
        <v>386</v>
      </c>
      <c r="AG1468" s="147">
        <v>0</v>
      </c>
      <c r="AH1468" s="147"/>
      <c r="AI1468" s="147"/>
      <c r="AJ1468" s="147"/>
      <c r="AK1468" s="147"/>
      <c r="AL1468" s="147"/>
      <c r="AM1468" s="147"/>
      <c r="AN1468" s="147"/>
      <c r="AO1468" s="147"/>
      <c r="AP1468" s="147"/>
      <c r="AQ1468" s="147"/>
      <c r="AR1468" s="147"/>
      <c r="AS1468" s="147"/>
      <c r="AT1468" s="147"/>
      <c r="AU1468" s="147"/>
      <c r="AV1468" s="147"/>
      <c r="AW1468" s="147"/>
      <c r="AX1468" s="147"/>
      <c r="AY1468" s="147"/>
      <c r="AZ1468" s="147"/>
      <c r="BA1468" s="147"/>
      <c r="BB1468" s="147"/>
      <c r="BC1468" s="147"/>
      <c r="BD1468" s="147"/>
      <c r="BE1468" s="147"/>
      <c r="BF1468" s="147"/>
      <c r="BG1468" s="147"/>
    </row>
    <row r="1469" spans="1:59" outlineLevel="1" x14ac:dyDescent="0.2">
      <c r="A1469" s="154"/>
      <c r="B1469" s="155"/>
      <c r="C1469" s="185" t="s">
        <v>1766</v>
      </c>
      <c r="D1469" s="158"/>
      <c r="E1469" s="159"/>
      <c r="F1469" s="156"/>
      <c r="G1469" s="156"/>
      <c r="H1469" s="156"/>
      <c r="I1469" s="156"/>
      <c r="J1469" s="156"/>
      <c r="K1469" s="156"/>
      <c r="L1469" s="156"/>
      <c r="M1469" s="156"/>
      <c r="N1469" s="156"/>
      <c r="O1469" s="156"/>
      <c r="P1469" s="156"/>
      <c r="Q1469" s="156"/>
      <c r="R1469" s="156"/>
      <c r="S1469" s="156"/>
      <c r="T1469" s="156"/>
      <c r="U1469" s="156"/>
      <c r="V1469" s="156"/>
      <c r="W1469" s="156"/>
      <c r="X1469" s="156"/>
      <c r="Y1469" s="147"/>
      <c r="Z1469" s="147"/>
      <c r="AA1469" s="147"/>
      <c r="AB1469" s="147"/>
      <c r="AC1469" s="147"/>
      <c r="AD1469" s="147"/>
      <c r="AE1469" s="147"/>
      <c r="AF1469" s="147" t="s">
        <v>386</v>
      </c>
      <c r="AG1469" s="147">
        <v>0</v>
      </c>
      <c r="AH1469" s="147"/>
      <c r="AI1469" s="147"/>
      <c r="AJ1469" s="147"/>
      <c r="AK1469" s="147"/>
      <c r="AL1469" s="147"/>
      <c r="AM1469" s="147"/>
      <c r="AN1469" s="147"/>
      <c r="AO1469" s="147"/>
      <c r="AP1469" s="147"/>
      <c r="AQ1469" s="147"/>
      <c r="AR1469" s="147"/>
      <c r="AS1469" s="147"/>
      <c r="AT1469" s="147"/>
      <c r="AU1469" s="147"/>
      <c r="AV1469" s="147"/>
      <c r="AW1469" s="147"/>
      <c r="AX1469" s="147"/>
      <c r="AY1469" s="147"/>
      <c r="AZ1469" s="147"/>
      <c r="BA1469" s="147"/>
      <c r="BB1469" s="147"/>
      <c r="BC1469" s="147"/>
      <c r="BD1469" s="147"/>
      <c r="BE1469" s="147"/>
      <c r="BF1469" s="147"/>
      <c r="BG1469" s="147"/>
    </row>
    <row r="1470" spans="1:59" outlineLevel="1" x14ac:dyDescent="0.2">
      <c r="A1470" s="154"/>
      <c r="B1470" s="155"/>
      <c r="C1470" s="185" t="s">
        <v>628</v>
      </c>
      <c r="D1470" s="158"/>
      <c r="E1470" s="159"/>
      <c r="F1470" s="156"/>
      <c r="G1470" s="156"/>
      <c r="H1470" s="156"/>
      <c r="I1470" s="156"/>
      <c r="J1470" s="156"/>
      <c r="K1470" s="156"/>
      <c r="L1470" s="156"/>
      <c r="M1470" s="156"/>
      <c r="N1470" s="156"/>
      <c r="O1470" s="156"/>
      <c r="P1470" s="156"/>
      <c r="Q1470" s="156"/>
      <c r="R1470" s="156"/>
      <c r="S1470" s="156"/>
      <c r="T1470" s="156"/>
      <c r="U1470" s="156"/>
      <c r="V1470" s="156"/>
      <c r="W1470" s="156"/>
      <c r="X1470" s="156"/>
      <c r="Y1470" s="147"/>
      <c r="Z1470" s="147"/>
      <c r="AA1470" s="147"/>
      <c r="AB1470" s="147"/>
      <c r="AC1470" s="147"/>
      <c r="AD1470" s="147"/>
      <c r="AE1470" s="147"/>
      <c r="AF1470" s="147" t="s">
        <v>386</v>
      </c>
      <c r="AG1470" s="147">
        <v>0</v>
      </c>
      <c r="AH1470" s="147"/>
      <c r="AI1470" s="147"/>
      <c r="AJ1470" s="147"/>
      <c r="AK1470" s="147"/>
      <c r="AL1470" s="147"/>
      <c r="AM1470" s="147"/>
      <c r="AN1470" s="147"/>
      <c r="AO1470" s="147"/>
      <c r="AP1470" s="147"/>
      <c r="AQ1470" s="147"/>
      <c r="AR1470" s="147"/>
      <c r="AS1470" s="147"/>
      <c r="AT1470" s="147"/>
      <c r="AU1470" s="147"/>
      <c r="AV1470" s="147"/>
      <c r="AW1470" s="147"/>
      <c r="AX1470" s="147"/>
      <c r="AY1470" s="147"/>
      <c r="AZ1470" s="147"/>
      <c r="BA1470" s="147"/>
      <c r="BB1470" s="147"/>
      <c r="BC1470" s="147"/>
      <c r="BD1470" s="147"/>
      <c r="BE1470" s="147"/>
      <c r="BF1470" s="147"/>
      <c r="BG1470" s="147"/>
    </row>
    <row r="1471" spans="1:59" ht="33.75" outlineLevel="1" x14ac:dyDescent="0.2">
      <c r="A1471" s="154"/>
      <c r="B1471" s="155"/>
      <c r="C1471" s="185" t="s">
        <v>1145</v>
      </c>
      <c r="D1471" s="158"/>
      <c r="E1471" s="159"/>
      <c r="F1471" s="156"/>
      <c r="G1471" s="156"/>
      <c r="H1471" s="156"/>
      <c r="I1471" s="156"/>
      <c r="J1471" s="156"/>
      <c r="K1471" s="156"/>
      <c r="L1471" s="156"/>
      <c r="M1471" s="156"/>
      <c r="N1471" s="156"/>
      <c r="O1471" s="156"/>
      <c r="P1471" s="156"/>
      <c r="Q1471" s="156"/>
      <c r="R1471" s="156"/>
      <c r="S1471" s="156"/>
      <c r="T1471" s="156"/>
      <c r="U1471" s="156"/>
      <c r="V1471" s="156"/>
      <c r="W1471" s="156"/>
      <c r="X1471" s="156"/>
      <c r="Y1471" s="147"/>
      <c r="Z1471" s="147"/>
      <c r="AA1471" s="147"/>
      <c r="AB1471" s="147"/>
      <c r="AC1471" s="147"/>
      <c r="AD1471" s="147"/>
      <c r="AE1471" s="147"/>
      <c r="AF1471" s="147" t="s">
        <v>386</v>
      </c>
      <c r="AG1471" s="147">
        <v>0</v>
      </c>
      <c r="AH1471" s="147"/>
      <c r="AI1471" s="147"/>
      <c r="AJ1471" s="147"/>
      <c r="AK1471" s="147"/>
      <c r="AL1471" s="147"/>
      <c r="AM1471" s="147"/>
      <c r="AN1471" s="147"/>
      <c r="AO1471" s="147"/>
      <c r="AP1471" s="147"/>
      <c r="AQ1471" s="147"/>
      <c r="AR1471" s="147"/>
      <c r="AS1471" s="147"/>
      <c r="AT1471" s="147"/>
      <c r="AU1471" s="147"/>
      <c r="AV1471" s="147"/>
      <c r="AW1471" s="147"/>
      <c r="AX1471" s="147"/>
      <c r="AY1471" s="147"/>
      <c r="AZ1471" s="147"/>
      <c r="BA1471" s="147"/>
      <c r="BB1471" s="147"/>
      <c r="BC1471" s="147"/>
      <c r="BD1471" s="147"/>
      <c r="BE1471" s="147"/>
      <c r="BF1471" s="147"/>
      <c r="BG1471" s="147"/>
    </row>
    <row r="1472" spans="1:59" outlineLevel="1" x14ac:dyDescent="0.2">
      <c r="A1472" s="154"/>
      <c r="B1472" s="155"/>
      <c r="C1472" s="185" t="s">
        <v>1767</v>
      </c>
      <c r="D1472" s="158"/>
      <c r="E1472" s="159"/>
      <c r="F1472" s="156"/>
      <c r="G1472" s="156"/>
      <c r="H1472" s="156"/>
      <c r="I1472" s="156"/>
      <c r="J1472" s="156"/>
      <c r="K1472" s="156"/>
      <c r="L1472" s="156"/>
      <c r="M1472" s="156"/>
      <c r="N1472" s="156"/>
      <c r="O1472" s="156"/>
      <c r="P1472" s="156"/>
      <c r="Q1472" s="156"/>
      <c r="R1472" s="156"/>
      <c r="S1472" s="156"/>
      <c r="T1472" s="156"/>
      <c r="U1472" s="156"/>
      <c r="V1472" s="156"/>
      <c r="W1472" s="156"/>
      <c r="X1472" s="156"/>
      <c r="Y1472" s="147"/>
      <c r="Z1472" s="147"/>
      <c r="AA1472" s="147"/>
      <c r="AB1472" s="147"/>
      <c r="AC1472" s="147"/>
      <c r="AD1472" s="147"/>
      <c r="AE1472" s="147"/>
      <c r="AF1472" s="147" t="s">
        <v>386</v>
      </c>
      <c r="AG1472" s="147">
        <v>0</v>
      </c>
      <c r="AH1472" s="147"/>
      <c r="AI1472" s="147"/>
      <c r="AJ1472" s="147"/>
      <c r="AK1472" s="147"/>
      <c r="AL1472" s="147"/>
      <c r="AM1472" s="147"/>
      <c r="AN1472" s="147"/>
      <c r="AO1472" s="147"/>
      <c r="AP1472" s="147"/>
      <c r="AQ1472" s="147"/>
      <c r="AR1472" s="147"/>
      <c r="AS1472" s="147"/>
      <c r="AT1472" s="147"/>
      <c r="AU1472" s="147"/>
      <c r="AV1472" s="147"/>
      <c r="AW1472" s="147"/>
      <c r="AX1472" s="147"/>
      <c r="AY1472" s="147"/>
      <c r="AZ1472" s="147"/>
      <c r="BA1472" s="147"/>
      <c r="BB1472" s="147"/>
      <c r="BC1472" s="147"/>
      <c r="BD1472" s="147"/>
      <c r="BE1472" s="147"/>
      <c r="BF1472" s="147"/>
      <c r="BG1472" s="147"/>
    </row>
    <row r="1473" spans="1:59" outlineLevel="1" x14ac:dyDescent="0.2">
      <c r="A1473" s="154"/>
      <c r="B1473" s="155"/>
      <c r="C1473" s="185" t="s">
        <v>1768</v>
      </c>
      <c r="D1473" s="158"/>
      <c r="E1473" s="159">
        <v>427.64</v>
      </c>
      <c r="F1473" s="156"/>
      <c r="G1473" s="156"/>
      <c r="H1473" s="156"/>
      <c r="I1473" s="156"/>
      <c r="J1473" s="156"/>
      <c r="K1473" s="156"/>
      <c r="L1473" s="156"/>
      <c r="M1473" s="156"/>
      <c r="N1473" s="156"/>
      <c r="O1473" s="156"/>
      <c r="P1473" s="156"/>
      <c r="Q1473" s="156"/>
      <c r="R1473" s="156"/>
      <c r="S1473" s="156"/>
      <c r="T1473" s="156"/>
      <c r="U1473" s="156"/>
      <c r="V1473" s="156"/>
      <c r="W1473" s="156"/>
      <c r="X1473" s="156"/>
      <c r="Y1473" s="147"/>
      <c r="Z1473" s="147"/>
      <c r="AA1473" s="147"/>
      <c r="AB1473" s="147"/>
      <c r="AC1473" s="147"/>
      <c r="AD1473" s="147"/>
      <c r="AE1473" s="147"/>
      <c r="AF1473" s="147" t="s">
        <v>386</v>
      </c>
      <c r="AG1473" s="147">
        <v>0</v>
      </c>
      <c r="AH1473" s="147"/>
      <c r="AI1473" s="147"/>
      <c r="AJ1473" s="147"/>
      <c r="AK1473" s="147"/>
      <c r="AL1473" s="147"/>
      <c r="AM1473" s="147"/>
      <c r="AN1473" s="147"/>
      <c r="AO1473" s="147"/>
      <c r="AP1473" s="147"/>
      <c r="AQ1473" s="147"/>
      <c r="AR1473" s="147"/>
      <c r="AS1473" s="147"/>
      <c r="AT1473" s="147"/>
      <c r="AU1473" s="147"/>
      <c r="AV1473" s="147"/>
      <c r="AW1473" s="147"/>
      <c r="AX1473" s="147"/>
      <c r="AY1473" s="147"/>
      <c r="AZ1473" s="147"/>
      <c r="BA1473" s="147"/>
      <c r="BB1473" s="147"/>
      <c r="BC1473" s="147"/>
      <c r="BD1473" s="147"/>
      <c r="BE1473" s="147"/>
      <c r="BF1473" s="147"/>
      <c r="BG1473" s="147"/>
    </row>
    <row r="1474" spans="1:59" outlineLevel="1" x14ac:dyDescent="0.2">
      <c r="A1474" s="170">
        <v>316</v>
      </c>
      <c r="B1474" s="171" t="s">
        <v>1769</v>
      </c>
      <c r="C1474" s="184" t="s">
        <v>1770</v>
      </c>
      <c r="D1474" s="172" t="s">
        <v>397</v>
      </c>
      <c r="E1474" s="173">
        <v>89.1</v>
      </c>
      <c r="F1474" s="174"/>
      <c r="G1474" s="175">
        <f>ROUND(E1474*F1474,2)</f>
        <v>0</v>
      </c>
      <c r="H1474" s="157">
        <v>73.7</v>
      </c>
      <c r="I1474" s="156">
        <f>ROUND(E1474*H1474,2)</f>
        <v>6566.67</v>
      </c>
      <c r="J1474" s="157">
        <v>223.8</v>
      </c>
      <c r="K1474" s="156">
        <f>ROUND(E1474*J1474,2)</f>
        <v>19940.580000000002</v>
      </c>
      <c r="L1474" s="156">
        <v>15</v>
      </c>
      <c r="M1474" s="156">
        <f>G1474*(1+L1474/100)</f>
        <v>0</v>
      </c>
      <c r="N1474" s="156">
        <v>2.4399999999999999E-3</v>
      </c>
      <c r="O1474" s="156">
        <f>ROUND(E1474*N1474,2)</f>
        <v>0.22</v>
      </c>
      <c r="P1474" s="156">
        <v>0</v>
      </c>
      <c r="Q1474" s="156">
        <f>ROUND(E1474*P1474,2)</f>
        <v>0</v>
      </c>
      <c r="R1474" s="156"/>
      <c r="S1474" s="156" t="s">
        <v>381</v>
      </c>
      <c r="T1474" s="156" t="s">
        <v>382</v>
      </c>
      <c r="U1474" s="156">
        <v>0</v>
      </c>
      <c r="V1474" s="156">
        <f>ROUND(E1474*U1474,2)</f>
        <v>0</v>
      </c>
      <c r="W1474" s="156"/>
      <c r="X1474" s="156" t="s">
        <v>383</v>
      </c>
      <c r="Y1474" s="147"/>
      <c r="Z1474" s="147"/>
      <c r="AA1474" s="147"/>
      <c r="AB1474" s="147"/>
      <c r="AC1474" s="147"/>
      <c r="AD1474" s="147"/>
      <c r="AE1474" s="147"/>
      <c r="AF1474" s="147" t="s">
        <v>541</v>
      </c>
      <c r="AG1474" s="147"/>
      <c r="AH1474" s="147"/>
      <c r="AI1474" s="147"/>
      <c r="AJ1474" s="147"/>
      <c r="AK1474" s="147"/>
      <c r="AL1474" s="147"/>
      <c r="AM1474" s="147"/>
      <c r="AN1474" s="147"/>
      <c r="AO1474" s="147"/>
      <c r="AP1474" s="147"/>
      <c r="AQ1474" s="147"/>
      <c r="AR1474" s="147"/>
      <c r="AS1474" s="147"/>
      <c r="AT1474" s="147"/>
      <c r="AU1474" s="147"/>
      <c r="AV1474" s="147"/>
      <c r="AW1474" s="147"/>
      <c r="AX1474" s="147"/>
      <c r="AY1474" s="147"/>
      <c r="AZ1474" s="147"/>
      <c r="BA1474" s="147"/>
      <c r="BB1474" s="147"/>
      <c r="BC1474" s="147"/>
      <c r="BD1474" s="147"/>
      <c r="BE1474" s="147"/>
      <c r="BF1474" s="147"/>
      <c r="BG1474" s="147"/>
    </row>
    <row r="1475" spans="1:59" outlineLevel="1" x14ac:dyDescent="0.2">
      <c r="A1475" s="154"/>
      <c r="B1475" s="155"/>
      <c r="C1475" s="185" t="s">
        <v>1771</v>
      </c>
      <c r="D1475" s="158"/>
      <c r="E1475" s="159"/>
      <c r="F1475" s="156"/>
      <c r="G1475" s="156"/>
      <c r="H1475" s="156"/>
      <c r="I1475" s="156"/>
      <c r="J1475" s="156"/>
      <c r="K1475" s="156"/>
      <c r="L1475" s="156"/>
      <c r="M1475" s="156"/>
      <c r="N1475" s="156"/>
      <c r="O1475" s="156"/>
      <c r="P1475" s="156"/>
      <c r="Q1475" s="156"/>
      <c r="R1475" s="156"/>
      <c r="S1475" s="156"/>
      <c r="T1475" s="156"/>
      <c r="U1475" s="156"/>
      <c r="V1475" s="156"/>
      <c r="W1475" s="156"/>
      <c r="X1475" s="156"/>
      <c r="Y1475" s="147"/>
      <c r="Z1475" s="147"/>
      <c r="AA1475" s="147"/>
      <c r="AB1475" s="147"/>
      <c r="AC1475" s="147"/>
      <c r="AD1475" s="147"/>
      <c r="AE1475" s="147"/>
      <c r="AF1475" s="147" t="s">
        <v>386</v>
      </c>
      <c r="AG1475" s="147">
        <v>0</v>
      </c>
      <c r="AH1475" s="147"/>
      <c r="AI1475" s="147"/>
      <c r="AJ1475" s="147"/>
      <c r="AK1475" s="147"/>
      <c r="AL1475" s="147"/>
      <c r="AM1475" s="147"/>
      <c r="AN1475" s="147"/>
      <c r="AO1475" s="147"/>
      <c r="AP1475" s="147"/>
      <c r="AQ1475" s="147"/>
      <c r="AR1475" s="147"/>
      <c r="AS1475" s="147"/>
      <c r="AT1475" s="147"/>
      <c r="AU1475" s="147"/>
      <c r="AV1475" s="147"/>
      <c r="AW1475" s="147"/>
      <c r="AX1475" s="147"/>
      <c r="AY1475" s="147"/>
      <c r="AZ1475" s="147"/>
      <c r="BA1475" s="147"/>
      <c r="BB1475" s="147"/>
      <c r="BC1475" s="147"/>
      <c r="BD1475" s="147"/>
      <c r="BE1475" s="147"/>
      <c r="BF1475" s="147"/>
      <c r="BG1475" s="147"/>
    </row>
    <row r="1476" spans="1:59" outlineLevel="1" x14ac:dyDescent="0.2">
      <c r="A1476" s="154"/>
      <c r="B1476" s="155"/>
      <c r="C1476" s="185" t="s">
        <v>1772</v>
      </c>
      <c r="D1476" s="158"/>
      <c r="E1476" s="159"/>
      <c r="F1476" s="156"/>
      <c r="G1476" s="156"/>
      <c r="H1476" s="156"/>
      <c r="I1476" s="156"/>
      <c r="J1476" s="156"/>
      <c r="K1476" s="156"/>
      <c r="L1476" s="156"/>
      <c r="M1476" s="156"/>
      <c r="N1476" s="156"/>
      <c r="O1476" s="156"/>
      <c r="P1476" s="156"/>
      <c r="Q1476" s="156"/>
      <c r="R1476" s="156"/>
      <c r="S1476" s="156"/>
      <c r="T1476" s="156"/>
      <c r="U1476" s="156"/>
      <c r="V1476" s="156"/>
      <c r="W1476" s="156"/>
      <c r="X1476" s="156"/>
      <c r="Y1476" s="147"/>
      <c r="Z1476" s="147"/>
      <c r="AA1476" s="147"/>
      <c r="AB1476" s="147"/>
      <c r="AC1476" s="147"/>
      <c r="AD1476" s="147"/>
      <c r="AE1476" s="147"/>
      <c r="AF1476" s="147" t="s">
        <v>386</v>
      </c>
      <c r="AG1476" s="147">
        <v>0</v>
      </c>
      <c r="AH1476" s="147"/>
      <c r="AI1476" s="147"/>
      <c r="AJ1476" s="147"/>
      <c r="AK1476" s="147"/>
      <c r="AL1476" s="147"/>
      <c r="AM1476" s="147"/>
      <c r="AN1476" s="147"/>
      <c r="AO1476" s="147"/>
      <c r="AP1476" s="147"/>
      <c r="AQ1476" s="147"/>
      <c r="AR1476" s="147"/>
      <c r="AS1476" s="147"/>
      <c r="AT1476" s="147"/>
      <c r="AU1476" s="147"/>
      <c r="AV1476" s="147"/>
      <c r="AW1476" s="147"/>
      <c r="AX1476" s="147"/>
      <c r="AY1476" s="147"/>
      <c r="AZ1476" s="147"/>
      <c r="BA1476" s="147"/>
      <c r="BB1476" s="147"/>
      <c r="BC1476" s="147"/>
      <c r="BD1476" s="147"/>
      <c r="BE1476" s="147"/>
      <c r="BF1476" s="147"/>
      <c r="BG1476" s="147"/>
    </row>
    <row r="1477" spans="1:59" outlineLevel="1" x14ac:dyDescent="0.2">
      <c r="A1477" s="154"/>
      <c r="B1477" s="155"/>
      <c r="C1477" s="185" t="s">
        <v>1773</v>
      </c>
      <c r="D1477" s="158"/>
      <c r="E1477" s="159"/>
      <c r="F1477" s="156"/>
      <c r="G1477" s="156"/>
      <c r="H1477" s="156"/>
      <c r="I1477" s="156"/>
      <c r="J1477" s="156"/>
      <c r="K1477" s="156"/>
      <c r="L1477" s="156"/>
      <c r="M1477" s="156"/>
      <c r="N1477" s="156"/>
      <c r="O1477" s="156"/>
      <c r="P1477" s="156"/>
      <c r="Q1477" s="156"/>
      <c r="R1477" s="156"/>
      <c r="S1477" s="156"/>
      <c r="T1477" s="156"/>
      <c r="U1477" s="156"/>
      <c r="V1477" s="156"/>
      <c r="W1477" s="156"/>
      <c r="X1477" s="156"/>
      <c r="Y1477" s="147"/>
      <c r="Z1477" s="147"/>
      <c r="AA1477" s="147"/>
      <c r="AB1477" s="147"/>
      <c r="AC1477" s="147"/>
      <c r="AD1477" s="147"/>
      <c r="AE1477" s="147"/>
      <c r="AF1477" s="147" t="s">
        <v>386</v>
      </c>
      <c r="AG1477" s="147">
        <v>0</v>
      </c>
      <c r="AH1477" s="147"/>
      <c r="AI1477" s="147"/>
      <c r="AJ1477" s="147"/>
      <c r="AK1477" s="147"/>
      <c r="AL1477" s="147"/>
      <c r="AM1477" s="147"/>
      <c r="AN1477" s="147"/>
      <c r="AO1477" s="147"/>
      <c r="AP1477" s="147"/>
      <c r="AQ1477" s="147"/>
      <c r="AR1477" s="147"/>
      <c r="AS1477" s="147"/>
      <c r="AT1477" s="147"/>
      <c r="AU1477" s="147"/>
      <c r="AV1477" s="147"/>
      <c r="AW1477" s="147"/>
      <c r="AX1477" s="147"/>
      <c r="AY1477" s="147"/>
      <c r="AZ1477" s="147"/>
      <c r="BA1477" s="147"/>
      <c r="BB1477" s="147"/>
      <c r="BC1477" s="147"/>
      <c r="BD1477" s="147"/>
      <c r="BE1477" s="147"/>
      <c r="BF1477" s="147"/>
      <c r="BG1477" s="147"/>
    </row>
    <row r="1478" spans="1:59" outlineLevel="1" x14ac:dyDescent="0.2">
      <c r="A1478" s="154"/>
      <c r="B1478" s="155"/>
      <c r="C1478" s="185" t="s">
        <v>1774</v>
      </c>
      <c r="D1478" s="158"/>
      <c r="E1478" s="159">
        <v>89.1</v>
      </c>
      <c r="F1478" s="156"/>
      <c r="G1478" s="156"/>
      <c r="H1478" s="156"/>
      <c r="I1478" s="156"/>
      <c r="J1478" s="156"/>
      <c r="K1478" s="156"/>
      <c r="L1478" s="156"/>
      <c r="M1478" s="156"/>
      <c r="N1478" s="156"/>
      <c r="O1478" s="156"/>
      <c r="P1478" s="156"/>
      <c r="Q1478" s="156"/>
      <c r="R1478" s="156"/>
      <c r="S1478" s="156"/>
      <c r="T1478" s="156"/>
      <c r="U1478" s="156"/>
      <c r="V1478" s="156"/>
      <c r="W1478" s="156"/>
      <c r="X1478" s="156"/>
      <c r="Y1478" s="147"/>
      <c r="Z1478" s="147"/>
      <c r="AA1478" s="147"/>
      <c r="AB1478" s="147"/>
      <c r="AC1478" s="147"/>
      <c r="AD1478" s="147"/>
      <c r="AE1478" s="147"/>
      <c r="AF1478" s="147" t="s">
        <v>386</v>
      </c>
      <c r="AG1478" s="147">
        <v>0</v>
      </c>
      <c r="AH1478" s="147"/>
      <c r="AI1478" s="147"/>
      <c r="AJ1478" s="147"/>
      <c r="AK1478" s="147"/>
      <c r="AL1478" s="147"/>
      <c r="AM1478" s="147"/>
      <c r="AN1478" s="147"/>
      <c r="AO1478" s="147"/>
      <c r="AP1478" s="147"/>
      <c r="AQ1478" s="147"/>
      <c r="AR1478" s="147"/>
      <c r="AS1478" s="147"/>
      <c r="AT1478" s="147"/>
      <c r="AU1478" s="147"/>
      <c r="AV1478" s="147"/>
      <c r="AW1478" s="147"/>
      <c r="AX1478" s="147"/>
      <c r="AY1478" s="147"/>
      <c r="AZ1478" s="147"/>
      <c r="BA1478" s="147"/>
      <c r="BB1478" s="147"/>
      <c r="BC1478" s="147"/>
      <c r="BD1478" s="147"/>
      <c r="BE1478" s="147"/>
      <c r="BF1478" s="147"/>
      <c r="BG1478" s="147"/>
    </row>
    <row r="1479" spans="1:59" outlineLevel="1" x14ac:dyDescent="0.2">
      <c r="A1479" s="176">
        <v>317</v>
      </c>
      <c r="B1479" s="177" t="s">
        <v>1775</v>
      </c>
      <c r="C1479" s="186" t="s">
        <v>1776</v>
      </c>
      <c r="D1479" s="178" t="s">
        <v>397</v>
      </c>
      <c r="E1479" s="179">
        <v>89.1</v>
      </c>
      <c r="F1479" s="174"/>
      <c r="G1479" s="181">
        <f>ROUND(E1479*F1479,2)</f>
        <v>0</v>
      </c>
      <c r="H1479" s="157">
        <v>67.069999999999993</v>
      </c>
      <c r="I1479" s="156">
        <f>ROUND(E1479*H1479,2)</f>
        <v>5975.94</v>
      </c>
      <c r="J1479" s="157">
        <v>112.93</v>
      </c>
      <c r="K1479" s="156">
        <f>ROUND(E1479*J1479,2)</f>
        <v>10062.06</v>
      </c>
      <c r="L1479" s="156">
        <v>15</v>
      </c>
      <c r="M1479" s="156">
        <f>G1479*(1+L1479/100)</f>
        <v>0</v>
      </c>
      <c r="N1479" s="156">
        <v>2.0200000000000001E-3</v>
      </c>
      <c r="O1479" s="156">
        <f>ROUND(E1479*N1479,2)</f>
        <v>0.18</v>
      </c>
      <c r="P1479" s="156">
        <v>0</v>
      </c>
      <c r="Q1479" s="156">
        <f>ROUND(E1479*P1479,2)</f>
        <v>0</v>
      </c>
      <c r="R1479" s="156"/>
      <c r="S1479" s="156" t="s">
        <v>381</v>
      </c>
      <c r="T1479" s="156" t="s">
        <v>382</v>
      </c>
      <c r="U1479" s="156">
        <v>0</v>
      </c>
      <c r="V1479" s="156">
        <f>ROUND(E1479*U1479,2)</f>
        <v>0</v>
      </c>
      <c r="W1479" s="156"/>
      <c r="X1479" s="156" t="s">
        <v>383</v>
      </c>
      <c r="Y1479" s="147"/>
      <c r="Z1479" s="147"/>
      <c r="AA1479" s="147"/>
      <c r="AB1479" s="147"/>
      <c r="AC1479" s="147"/>
      <c r="AD1479" s="147"/>
      <c r="AE1479" s="147"/>
      <c r="AF1479" s="147" t="s">
        <v>541</v>
      </c>
      <c r="AG1479" s="147"/>
      <c r="AH1479" s="147"/>
      <c r="AI1479" s="147"/>
      <c r="AJ1479" s="147"/>
      <c r="AK1479" s="147"/>
      <c r="AL1479" s="147"/>
      <c r="AM1479" s="147"/>
      <c r="AN1479" s="147"/>
      <c r="AO1479" s="147"/>
      <c r="AP1479" s="147"/>
      <c r="AQ1479" s="147"/>
      <c r="AR1479" s="147"/>
      <c r="AS1479" s="147"/>
      <c r="AT1479" s="147"/>
      <c r="AU1479" s="147"/>
      <c r="AV1479" s="147"/>
      <c r="AW1479" s="147"/>
      <c r="AX1479" s="147"/>
      <c r="AY1479" s="147"/>
      <c r="AZ1479" s="147"/>
      <c r="BA1479" s="147"/>
      <c r="BB1479" s="147"/>
      <c r="BC1479" s="147"/>
      <c r="BD1479" s="147"/>
      <c r="BE1479" s="147"/>
      <c r="BF1479" s="147"/>
      <c r="BG1479" s="147"/>
    </row>
    <row r="1480" spans="1:59" outlineLevel="1" x14ac:dyDescent="0.2">
      <c r="A1480" s="170">
        <v>318</v>
      </c>
      <c r="B1480" s="171" t="s">
        <v>1777</v>
      </c>
      <c r="C1480" s="184" t="s">
        <v>1778</v>
      </c>
      <c r="D1480" s="172" t="s">
        <v>397</v>
      </c>
      <c r="E1480" s="173">
        <v>557.22299999999996</v>
      </c>
      <c r="F1480" s="174"/>
      <c r="G1480" s="175">
        <f>ROUND(E1480*F1480,2)</f>
        <v>0</v>
      </c>
      <c r="H1480" s="157">
        <v>9.8800000000000008</v>
      </c>
      <c r="I1480" s="156">
        <f>ROUND(E1480*H1480,2)</f>
        <v>5505.36</v>
      </c>
      <c r="J1480" s="157">
        <v>116.12</v>
      </c>
      <c r="K1480" s="156">
        <f>ROUND(E1480*J1480,2)</f>
        <v>64704.73</v>
      </c>
      <c r="L1480" s="156">
        <v>15</v>
      </c>
      <c r="M1480" s="156">
        <f>G1480*(1+L1480/100)</f>
        <v>0</v>
      </c>
      <c r="N1480" s="156">
        <v>3.2000000000000003E-4</v>
      </c>
      <c r="O1480" s="156">
        <f>ROUND(E1480*N1480,2)</f>
        <v>0.18</v>
      </c>
      <c r="P1480" s="156">
        <v>0</v>
      </c>
      <c r="Q1480" s="156">
        <f>ROUND(E1480*P1480,2)</f>
        <v>0</v>
      </c>
      <c r="R1480" s="156"/>
      <c r="S1480" s="156" t="s">
        <v>381</v>
      </c>
      <c r="T1480" s="156" t="s">
        <v>382</v>
      </c>
      <c r="U1480" s="156">
        <v>0</v>
      </c>
      <c r="V1480" s="156">
        <f>ROUND(E1480*U1480,2)</f>
        <v>0</v>
      </c>
      <c r="W1480" s="156"/>
      <c r="X1480" s="156" t="s">
        <v>383</v>
      </c>
      <c r="Y1480" s="147"/>
      <c r="Z1480" s="147"/>
      <c r="AA1480" s="147"/>
      <c r="AB1480" s="147"/>
      <c r="AC1480" s="147"/>
      <c r="AD1480" s="147"/>
      <c r="AE1480" s="147"/>
      <c r="AF1480" s="147" t="s">
        <v>541</v>
      </c>
      <c r="AG1480" s="147"/>
      <c r="AH1480" s="147"/>
      <c r="AI1480" s="147"/>
      <c r="AJ1480" s="147"/>
      <c r="AK1480" s="147"/>
      <c r="AL1480" s="147"/>
      <c r="AM1480" s="147"/>
      <c r="AN1480" s="147"/>
      <c r="AO1480" s="147"/>
      <c r="AP1480" s="147"/>
      <c r="AQ1480" s="147"/>
      <c r="AR1480" s="147"/>
      <c r="AS1480" s="147"/>
      <c r="AT1480" s="147"/>
      <c r="AU1480" s="147"/>
      <c r="AV1480" s="147"/>
      <c r="AW1480" s="147"/>
      <c r="AX1480" s="147"/>
      <c r="AY1480" s="147"/>
      <c r="AZ1480" s="147"/>
      <c r="BA1480" s="147"/>
      <c r="BB1480" s="147"/>
      <c r="BC1480" s="147"/>
      <c r="BD1480" s="147"/>
      <c r="BE1480" s="147"/>
      <c r="BF1480" s="147"/>
      <c r="BG1480" s="147"/>
    </row>
    <row r="1481" spans="1:59" outlineLevel="1" x14ac:dyDescent="0.2">
      <c r="A1481" s="154"/>
      <c r="B1481" s="155"/>
      <c r="C1481" s="185" t="s">
        <v>1779</v>
      </c>
      <c r="D1481" s="158"/>
      <c r="E1481" s="159"/>
      <c r="F1481" s="156"/>
      <c r="G1481" s="156"/>
      <c r="H1481" s="156"/>
      <c r="I1481" s="156"/>
      <c r="J1481" s="156"/>
      <c r="K1481" s="156"/>
      <c r="L1481" s="156"/>
      <c r="M1481" s="156"/>
      <c r="N1481" s="156"/>
      <c r="O1481" s="156"/>
      <c r="P1481" s="156"/>
      <c r="Q1481" s="156"/>
      <c r="R1481" s="156"/>
      <c r="S1481" s="156"/>
      <c r="T1481" s="156"/>
      <c r="U1481" s="156"/>
      <c r="V1481" s="156"/>
      <c r="W1481" s="156"/>
      <c r="X1481" s="156"/>
      <c r="Y1481" s="147"/>
      <c r="Z1481" s="147"/>
      <c r="AA1481" s="147"/>
      <c r="AB1481" s="147"/>
      <c r="AC1481" s="147"/>
      <c r="AD1481" s="147"/>
      <c r="AE1481" s="147"/>
      <c r="AF1481" s="147" t="s">
        <v>386</v>
      </c>
      <c r="AG1481" s="147">
        <v>0</v>
      </c>
      <c r="AH1481" s="147"/>
      <c r="AI1481" s="147"/>
      <c r="AJ1481" s="147"/>
      <c r="AK1481" s="147"/>
      <c r="AL1481" s="147"/>
      <c r="AM1481" s="147"/>
      <c r="AN1481" s="147"/>
      <c r="AO1481" s="147"/>
      <c r="AP1481" s="147"/>
      <c r="AQ1481" s="147"/>
      <c r="AR1481" s="147"/>
      <c r="AS1481" s="147"/>
      <c r="AT1481" s="147"/>
      <c r="AU1481" s="147"/>
      <c r="AV1481" s="147"/>
      <c r="AW1481" s="147"/>
      <c r="AX1481" s="147"/>
      <c r="AY1481" s="147"/>
      <c r="AZ1481" s="147"/>
      <c r="BA1481" s="147"/>
      <c r="BB1481" s="147"/>
      <c r="BC1481" s="147"/>
      <c r="BD1481" s="147"/>
      <c r="BE1481" s="147"/>
      <c r="BF1481" s="147"/>
      <c r="BG1481" s="147"/>
    </row>
    <row r="1482" spans="1:59" outlineLevel="1" x14ac:dyDescent="0.2">
      <c r="A1482" s="154"/>
      <c r="B1482" s="155"/>
      <c r="C1482" s="185" t="s">
        <v>1780</v>
      </c>
      <c r="D1482" s="158"/>
      <c r="E1482" s="159"/>
      <c r="F1482" s="156"/>
      <c r="G1482" s="156"/>
      <c r="H1482" s="156"/>
      <c r="I1482" s="156"/>
      <c r="J1482" s="156"/>
      <c r="K1482" s="156"/>
      <c r="L1482" s="156"/>
      <c r="M1482" s="156"/>
      <c r="N1482" s="156"/>
      <c r="O1482" s="156"/>
      <c r="P1482" s="156"/>
      <c r="Q1482" s="156"/>
      <c r="R1482" s="156"/>
      <c r="S1482" s="156"/>
      <c r="T1482" s="156"/>
      <c r="U1482" s="156"/>
      <c r="V1482" s="156"/>
      <c r="W1482" s="156"/>
      <c r="X1482" s="156"/>
      <c r="Y1482" s="147"/>
      <c r="Z1482" s="147"/>
      <c r="AA1482" s="147"/>
      <c r="AB1482" s="147"/>
      <c r="AC1482" s="147"/>
      <c r="AD1482" s="147"/>
      <c r="AE1482" s="147"/>
      <c r="AF1482" s="147" t="s">
        <v>386</v>
      </c>
      <c r="AG1482" s="147">
        <v>0</v>
      </c>
      <c r="AH1482" s="147"/>
      <c r="AI1482" s="147"/>
      <c r="AJ1482" s="147"/>
      <c r="AK1482" s="147"/>
      <c r="AL1482" s="147"/>
      <c r="AM1482" s="147"/>
      <c r="AN1482" s="147"/>
      <c r="AO1482" s="147"/>
      <c r="AP1482" s="147"/>
      <c r="AQ1482" s="147"/>
      <c r="AR1482" s="147"/>
      <c r="AS1482" s="147"/>
      <c r="AT1482" s="147"/>
      <c r="AU1482" s="147"/>
      <c r="AV1482" s="147"/>
      <c r="AW1482" s="147"/>
      <c r="AX1482" s="147"/>
      <c r="AY1482" s="147"/>
      <c r="AZ1482" s="147"/>
      <c r="BA1482" s="147"/>
      <c r="BB1482" s="147"/>
      <c r="BC1482" s="147"/>
      <c r="BD1482" s="147"/>
      <c r="BE1482" s="147"/>
      <c r="BF1482" s="147"/>
      <c r="BG1482" s="147"/>
    </row>
    <row r="1483" spans="1:59" outlineLevel="1" x14ac:dyDescent="0.2">
      <c r="A1483" s="154"/>
      <c r="B1483" s="155"/>
      <c r="C1483" s="185" t="s">
        <v>628</v>
      </c>
      <c r="D1483" s="158"/>
      <c r="E1483" s="159"/>
      <c r="F1483" s="156"/>
      <c r="G1483" s="156"/>
      <c r="H1483" s="156"/>
      <c r="I1483" s="156"/>
      <c r="J1483" s="156"/>
      <c r="K1483" s="156"/>
      <c r="L1483" s="156"/>
      <c r="M1483" s="156"/>
      <c r="N1483" s="156"/>
      <c r="O1483" s="156"/>
      <c r="P1483" s="156"/>
      <c r="Q1483" s="156"/>
      <c r="R1483" s="156"/>
      <c r="S1483" s="156"/>
      <c r="T1483" s="156"/>
      <c r="U1483" s="156"/>
      <c r="V1483" s="156"/>
      <c r="W1483" s="156"/>
      <c r="X1483" s="156"/>
      <c r="Y1483" s="147"/>
      <c r="Z1483" s="147"/>
      <c r="AA1483" s="147"/>
      <c r="AB1483" s="147"/>
      <c r="AC1483" s="147"/>
      <c r="AD1483" s="147"/>
      <c r="AE1483" s="147"/>
      <c r="AF1483" s="147" t="s">
        <v>386</v>
      </c>
      <c r="AG1483" s="147">
        <v>0</v>
      </c>
      <c r="AH1483" s="147"/>
      <c r="AI1483" s="147"/>
      <c r="AJ1483" s="147"/>
      <c r="AK1483" s="147"/>
      <c r="AL1483" s="147"/>
      <c r="AM1483" s="147"/>
      <c r="AN1483" s="147"/>
      <c r="AO1483" s="147"/>
      <c r="AP1483" s="147"/>
      <c r="AQ1483" s="147"/>
      <c r="AR1483" s="147"/>
      <c r="AS1483" s="147"/>
      <c r="AT1483" s="147"/>
      <c r="AU1483" s="147"/>
      <c r="AV1483" s="147"/>
      <c r="AW1483" s="147"/>
      <c r="AX1483" s="147"/>
      <c r="AY1483" s="147"/>
      <c r="AZ1483" s="147"/>
      <c r="BA1483" s="147"/>
      <c r="BB1483" s="147"/>
      <c r="BC1483" s="147"/>
      <c r="BD1483" s="147"/>
      <c r="BE1483" s="147"/>
      <c r="BF1483" s="147"/>
      <c r="BG1483" s="147"/>
    </row>
    <row r="1484" spans="1:59" ht="33.75" outlineLevel="1" x14ac:dyDescent="0.2">
      <c r="A1484" s="154"/>
      <c r="B1484" s="155"/>
      <c r="C1484" s="185" t="s">
        <v>1781</v>
      </c>
      <c r="D1484" s="158"/>
      <c r="E1484" s="159"/>
      <c r="F1484" s="156"/>
      <c r="G1484" s="156"/>
      <c r="H1484" s="156"/>
      <c r="I1484" s="156"/>
      <c r="J1484" s="156"/>
      <c r="K1484" s="156"/>
      <c r="L1484" s="156"/>
      <c r="M1484" s="156"/>
      <c r="N1484" s="156"/>
      <c r="O1484" s="156"/>
      <c r="P1484" s="156"/>
      <c r="Q1484" s="156"/>
      <c r="R1484" s="156"/>
      <c r="S1484" s="156"/>
      <c r="T1484" s="156"/>
      <c r="U1484" s="156"/>
      <c r="V1484" s="156"/>
      <c r="W1484" s="156"/>
      <c r="X1484" s="156"/>
      <c r="Y1484" s="147"/>
      <c r="Z1484" s="147"/>
      <c r="AA1484" s="147"/>
      <c r="AB1484" s="147"/>
      <c r="AC1484" s="147"/>
      <c r="AD1484" s="147"/>
      <c r="AE1484" s="147"/>
      <c r="AF1484" s="147" t="s">
        <v>386</v>
      </c>
      <c r="AG1484" s="147">
        <v>0</v>
      </c>
      <c r="AH1484" s="147"/>
      <c r="AI1484" s="147"/>
      <c r="AJ1484" s="147"/>
      <c r="AK1484" s="147"/>
      <c r="AL1484" s="147"/>
      <c r="AM1484" s="147"/>
      <c r="AN1484" s="147"/>
      <c r="AO1484" s="147"/>
      <c r="AP1484" s="147"/>
      <c r="AQ1484" s="147"/>
      <c r="AR1484" s="147"/>
      <c r="AS1484" s="147"/>
      <c r="AT1484" s="147"/>
      <c r="AU1484" s="147"/>
      <c r="AV1484" s="147"/>
      <c r="AW1484" s="147"/>
      <c r="AX1484" s="147"/>
      <c r="AY1484" s="147"/>
      <c r="AZ1484" s="147"/>
      <c r="BA1484" s="147"/>
      <c r="BB1484" s="147"/>
      <c r="BC1484" s="147"/>
      <c r="BD1484" s="147"/>
      <c r="BE1484" s="147"/>
      <c r="BF1484" s="147"/>
      <c r="BG1484" s="147"/>
    </row>
    <row r="1485" spans="1:59" outlineLevel="1" x14ac:dyDescent="0.2">
      <c r="A1485" s="154"/>
      <c r="B1485" s="155"/>
      <c r="C1485" s="185" t="s">
        <v>1782</v>
      </c>
      <c r="D1485" s="158"/>
      <c r="E1485" s="159"/>
      <c r="F1485" s="156"/>
      <c r="G1485" s="156"/>
      <c r="H1485" s="156"/>
      <c r="I1485" s="156"/>
      <c r="J1485" s="156"/>
      <c r="K1485" s="156"/>
      <c r="L1485" s="156"/>
      <c r="M1485" s="156"/>
      <c r="N1485" s="156"/>
      <c r="O1485" s="156"/>
      <c r="P1485" s="156"/>
      <c r="Q1485" s="156"/>
      <c r="R1485" s="156"/>
      <c r="S1485" s="156"/>
      <c r="T1485" s="156"/>
      <c r="U1485" s="156"/>
      <c r="V1485" s="156"/>
      <c r="W1485" s="156"/>
      <c r="X1485" s="156"/>
      <c r="Y1485" s="147"/>
      <c r="Z1485" s="147"/>
      <c r="AA1485" s="147"/>
      <c r="AB1485" s="147"/>
      <c r="AC1485" s="147"/>
      <c r="AD1485" s="147"/>
      <c r="AE1485" s="147"/>
      <c r="AF1485" s="147" t="s">
        <v>386</v>
      </c>
      <c r="AG1485" s="147">
        <v>0</v>
      </c>
      <c r="AH1485" s="147"/>
      <c r="AI1485" s="147"/>
      <c r="AJ1485" s="147"/>
      <c r="AK1485" s="147"/>
      <c r="AL1485" s="147"/>
      <c r="AM1485" s="147"/>
      <c r="AN1485" s="147"/>
      <c r="AO1485" s="147"/>
      <c r="AP1485" s="147"/>
      <c r="AQ1485" s="147"/>
      <c r="AR1485" s="147"/>
      <c r="AS1485" s="147"/>
      <c r="AT1485" s="147"/>
      <c r="AU1485" s="147"/>
      <c r="AV1485" s="147"/>
      <c r="AW1485" s="147"/>
      <c r="AX1485" s="147"/>
      <c r="AY1485" s="147"/>
      <c r="AZ1485" s="147"/>
      <c r="BA1485" s="147"/>
      <c r="BB1485" s="147"/>
      <c r="BC1485" s="147"/>
      <c r="BD1485" s="147"/>
      <c r="BE1485" s="147"/>
      <c r="BF1485" s="147"/>
      <c r="BG1485" s="147"/>
    </row>
    <row r="1486" spans="1:59" outlineLevel="1" x14ac:dyDescent="0.2">
      <c r="A1486" s="154"/>
      <c r="B1486" s="155"/>
      <c r="C1486" s="185" t="s">
        <v>1783</v>
      </c>
      <c r="D1486" s="158"/>
      <c r="E1486" s="159">
        <v>557.22</v>
      </c>
      <c r="F1486" s="156"/>
      <c r="G1486" s="156"/>
      <c r="H1486" s="156"/>
      <c r="I1486" s="156"/>
      <c r="J1486" s="156"/>
      <c r="K1486" s="156"/>
      <c r="L1486" s="156"/>
      <c r="M1486" s="156"/>
      <c r="N1486" s="156"/>
      <c r="O1486" s="156"/>
      <c r="P1486" s="156"/>
      <c r="Q1486" s="156"/>
      <c r="R1486" s="156"/>
      <c r="S1486" s="156"/>
      <c r="T1486" s="156"/>
      <c r="U1486" s="156"/>
      <c r="V1486" s="156"/>
      <c r="W1486" s="156"/>
      <c r="X1486" s="156"/>
      <c r="Y1486" s="147"/>
      <c r="Z1486" s="147"/>
      <c r="AA1486" s="147"/>
      <c r="AB1486" s="147"/>
      <c r="AC1486" s="147"/>
      <c r="AD1486" s="147"/>
      <c r="AE1486" s="147"/>
      <c r="AF1486" s="147" t="s">
        <v>386</v>
      </c>
      <c r="AG1486" s="147">
        <v>0</v>
      </c>
      <c r="AH1486" s="147"/>
      <c r="AI1486" s="147"/>
      <c r="AJ1486" s="147"/>
      <c r="AK1486" s="147"/>
      <c r="AL1486" s="147"/>
      <c r="AM1486" s="147"/>
      <c r="AN1486" s="147"/>
      <c r="AO1486" s="147"/>
      <c r="AP1486" s="147"/>
      <c r="AQ1486" s="147"/>
      <c r="AR1486" s="147"/>
      <c r="AS1486" s="147"/>
      <c r="AT1486" s="147"/>
      <c r="AU1486" s="147"/>
      <c r="AV1486" s="147"/>
      <c r="AW1486" s="147"/>
      <c r="AX1486" s="147"/>
      <c r="AY1486" s="147"/>
      <c r="AZ1486" s="147"/>
      <c r="BA1486" s="147"/>
      <c r="BB1486" s="147"/>
      <c r="BC1486" s="147"/>
      <c r="BD1486" s="147"/>
      <c r="BE1486" s="147"/>
      <c r="BF1486" s="147"/>
      <c r="BG1486" s="147"/>
    </row>
    <row r="1487" spans="1:59" outlineLevel="1" x14ac:dyDescent="0.2">
      <c r="A1487" s="170">
        <v>319</v>
      </c>
      <c r="B1487" s="171" t="s">
        <v>1784</v>
      </c>
      <c r="C1487" s="184" t="s">
        <v>1785</v>
      </c>
      <c r="D1487" s="172" t="s">
        <v>397</v>
      </c>
      <c r="E1487" s="173">
        <v>25.8</v>
      </c>
      <c r="F1487" s="174"/>
      <c r="G1487" s="175">
        <f>ROUND(E1487*F1487,2)</f>
        <v>0</v>
      </c>
      <c r="H1487" s="157">
        <v>9.8800000000000008</v>
      </c>
      <c r="I1487" s="156">
        <f>ROUND(E1487*H1487,2)</f>
        <v>254.9</v>
      </c>
      <c r="J1487" s="157">
        <v>185.12</v>
      </c>
      <c r="K1487" s="156">
        <f>ROUND(E1487*J1487,2)</f>
        <v>4776.1000000000004</v>
      </c>
      <c r="L1487" s="156">
        <v>15</v>
      </c>
      <c r="M1487" s="156">
        <f>G1487*(1+L1487/100)</f>
        <v>0</v>
      </c>
      <c r="N1487" s="156">
        <v>3.2000000000000003E-4</v>
      </c>
      <c r="O1487" s="156">
        <f>ROUND(E1487*N1487,2)</f>
        <v>0.01</v>
      </c>
      <c r="P1487" s="156">
        <v>0</v>
      </c>
      <c r="Q1487" s="156">
        <f>ROUND(E1487*P1487,2)</f>
        <v>0</v>
      </c>
      <c r="R1487" s="156"/>
      <c r="S1487" s="156" t="s">
        <v>381</v>
      </c>
      <c r="T1487" s="156" t="s">
        <v>382</v>
      </c>
      <c r="U1487" s="156">
        <v>0</v>
      </c>
      <c r="V1487" s="156">
        <f>ROUND(E1487*U1487,2)</f>
        <v>0</v>
      </c>
      <c r="W1487" s="156"/>
      <c r="X1487" s="156" t="s">
        <v>383</v>
      </c>
      <c r="Y1487" s="147"/>
      <c r="Z1487" s="147"/>
      <c r="AA1487" s="147"/>
      <c r="AB1487" s="147"/>
      <c r="AC1487" s="147"/>
      <c r="AD1487" s="147"/>
      <c r="AE1487" s="147"/>
      <c r="AF1487" s="147" t="s">
        <v>541</v>
      </c>
      <c r="AG1487" s="147"/>
      <c r="AH1487" s="147"/>
      <c r="AI1487" s="147"/>
      <c r="AJ1487" s="147"/>
      <c r="AK1487" s="147"/>
      <c r="AL1487" s="147"/>
      <c r="AM1487" s="147"/>
      <c r="AN1487" s="147"/>
      <c r="AO1487" s="147"/>
      <c r="AP1487" s="147"/>
      <c r="AQ1487" s="147"/>
      <c r="AR1487" s="147"/>
      <c r="AS1487" s="147"/>
      <c r="AT1487" s="147"/>
      <c r="AU1487" s="147"/>
      <c r="AV1487" s="147"/>
      <c r="AW1487" s="147"/>
      <c r="AX1487" s="147"/>
      <c r="AY1487" s="147"/>
      <c r="AZ1487" s="147"/>
      <c r="BA1487" s="147"/>
      <c r="BB1487" s="147"/>
      <c r="BC1487" s="147"/>
      <c r="BD1487" s="147"/>
      <c r="BE1487" s="147"/>
      <c r="BF1487" s="147"/>
      <c r="BG1487" s="147"/>
    </row>
    <row r="1488" spans="1:59" outlineLevel="1" x14ac:dyDescent="0.2">
      <c r="A1488" s="154"/>
      <c r="B1488" s="155"/>
      <c r="C1488" s="185" t="s">
        <v>1786</v>
      </c>
      <c r="D1488" s="158"/>
      <c r="E1488" s="159"/>
      <c r="F1488" s="156"/>
      <c r="G1488" s="156"/>
      <c r="H1488" s="156"/>
      <c r="I1488" s="156"/>
      <c r="J1488" s="156"/>
      <c r="K1488" s="156"/>
      <c r="L1488" s="156"/>
      <c r="M1488" s="156"/>
      <c r="N1488" s="156"/>
      <c r="O1488" s="156"/>
      <c r="P1488" s="156"/>
      <c r="Q1488" s="156"/>
      <c r="R1488" s="156"/>
      <c r="S1488" s="156"/>
      <c r="T1488" s="156"/>
      <c r="U1488" s="156"/>
      <c r="V1488" s="156"/>
      <c r="W1488" s="156"/>
      <c r="X1488" s="156"/>
      <c r="Y1488" s="147"/>
      <c r="Z1488" s="147"/>
      <c r="AA1488" s="147"/>
      <c r="AB1488" s="147"/>
      <c r="AC1488" s="147"/>
      <c r="AD1488" s="147"/>
      <c r="AE1488" s="147"/>
      <c r="AF1488" s="147" t="s">
        <v>386</v>
      </c>
      <c r="AG1488" s="147">
        <v>0</v>
      </c>
      <c r="AH1488" s="147"/>
      <c r="AI1488" s="147"/>
      <c r="AJ1488" s="147"/>
      <c r="AK1488" s="147"/>
      <c r="AL1488" s="147"/>
      <c r="AM1488" s="147"/>
      <c r="AN1488" s="147"/>
      <c r="AO1488" s="147"/>
      <c r="AP1488" s="147"/>
      <c r="AQ1488" s="147"/>
      <c r="AR1488" s="147"/>
      <c r="AS1488" s="147"/>
      <c r="AT1488" s="147"/>
      <c r="AU1488" s="147"/>
      <c r="AV1488" s="147"/>
      <c r="AW1488" s="147"/>
      <c r="AX1488" s="147"/>
      <c r="AY1488" s="147"/>
      <c r="AZ1488" s="147"/>
      <c r="BA1488" s="147"/>
      <c r="BB1488" s="147"/>
      <c r="BC1488" s="147"/>
      <c r="BD1488" s="147"/>
      <c r="BE1488" s="147"/>
      <c r="BF1488" s="147"/>
      <c r="BG1488" s="147"/>
    </row>
    <row r="1489" spans="1:59" outlineLevel="1" x14ac:dyDescent="0.2">
      <c r="A1489" s="154"/>
      <c r="B1489" s="155"/>
      <c r="C1489" s="185" t="s">
        <v>1787</v>
      </c>
      <c r="D1489" s="158"/>
      <c r="E1489" s="159"/>
      <c r="F1489" s="156"/>
      <c r="G1489" s="156"/>
      <c r="H1489" s="156"/>
      <c r="I1489" s="156"/>
      <c r="J1489" s="156"/>
      <c r="K1489" s="156"/>
      <c r="L1489" s="156"/>
      <c r="M1489" s="156"/>
      <c r="N1489" s="156"/>
      <c r="O1489" s="156"/>
      <c r="P1489" s="156"/>
      <c r="Q1489" s="156"/>
      <c r="R1489" s="156"/>
      <c r="S1489" s="156"/>
      <c r="T1489" s="156"/>
      <c r="U1489" s="156"/>
      <c r="V1489" s="156"/>
      <c r="W1489" s="156"/>
      <c r="X1489" s="156"/>
      <c r="Y1489" s="147"/>
      <c r="Z1489" s="147"/>
      <c r="AA1489" s="147"/>
      <c r="AB1489" s="147"/>
      <c r="AC1489" s="147"/>
      <c r="AD1489" s="147"/>
      <c r="AE1489" s="147"/>
      <c r="AF1489" s="147" t="s">
        <v>386</v>
      </c>
      <c r="AG1489" s="147">
        <v>0</v>
      </c>
      <c r="AH1489" s="147"/>
      <c r="AI1489" s="147"/>
      <c r="AJ1489" s="147"/>
      <c r="AK1489" s="147"/>
      <c r="AL1489" s="147"/>
      <c r="AM1489" s="147"/>
      <c r="AN1489" s="147"/>
      <c r="AO1489" s="147"/>
      <c r="AP1489" s="147"/>
      <c r="AQ1489" s="147"/>
      <c r="AR1489" s="147"/>
      <c r="AS1489" s="147"/>
      <c r="AT1489" s="147"/>
      <c r="AU1489" s="147"/>
      <c r="AV1489" s="147"/>
      <c r="AW1489" s="147"/>
      <c r="AX1489" s="147"/>
      <c r="AY1489" s="147"/>
      <c r="AZ1489" s="147"/>
      <c r="BA1489" s="147"/>
      <c r="BB1489" s="147"/>
      <c r="BC1489" s="147"/>
      <c r="BD1489" s="147"/>
      <c r="BE1489" s="147"/>
      <c r="BF1489" s="147"/>
      <c r="BG1489" s="147"/>
    </row>
    <row r="1490" spans="1:59" outlineLevel="1" x14ac:dyDescent="0.2">
      <c r="A1490" s="154"/>
      <c r="B1490" s="155"/>
      <c r="C1490" s="185" t="s">
        <v>1788</v>
      </c>
      <c r="D1490" s="158"/>
      <c r="E1490" s="159"/>
      <c r="F1490" s="156"/>
      <c r="G1490" s="156"/>
      <c r="H1490" s="156"/>
      <c r="I1490" s="156"/>
      <c r="J1490" s="156"/>
      <c r="K1490" s="156"/>
      <c r="L1490" s="156"/>
      <c r="M1490" s="156"/>
      <c r="N1490" s="156"/>
      <c r="O1490" s="156"/>
      <c r="P1490" s="156"/>
      <c r="Q1490" s="156"/>
      <c r="R1490" s="156"/>
      <c r="S1490" s="156"/>
      <c r="T1490" s="156"/>
      <c r="U1490" s="156"/>
      <c r="V1490" s="156"/>
      <c r="W1490" s="156"/>
      <c r="X1490" s="156"/>
      <c r="Y1490" s="147"/>
      <c r="Z1490" s="147"/>
      <c r="AA1490" s="147"/>
      <c r="AB1490" s="147"/>
      <c r="AC1490" s="147"/>
      <c r="AD1490" s="147"/>
      <c r="AE1490" s="147"/>
      <c r="AF1490" s="147" t="s">
        <v>386</v>
      </c>
      <c r="AG1490" s="147">
        <v>0</v>
      </c>
      <c r="AH1490" s="147"/>
      <c r="AI1490" s="147"/>
      <c r="AJ1490" s="147"/>
      <c r="AK1490" s="147"/>
      <c r="AL1490" s="147"/>
      <c r="AM1490" s="147"/>
      <c r="AN1490" s="147"/>
      <c r="AO1490" s="147"/>
      <c r="AP1490" s="147"/>
      <c r="AQ1490" s="147"/>
      <c r="AR1490" s="147"/>
      <c r="AS1490" s="147"/>
      <c r="AT1490" s="147"/>
      <c r="AU1490" s="147"/>
      <c r="AV1490" s="147"/>
      <c r="AW1490" s="147"/>
      <c r="AX1490" s="147"/>
      <c r="AY1490" s="147"/>
      <c r="AZ1490" s="147"/>
      <c r="BA1490" s="147"/>
      <c r="BB1490" s="147"/>
      <c r="BC1490" s="147"/>
      <c r="BD1490" s="147"/>
      <c r="BE1490" s="147"/>
      <c r="BF1490" s="147"/>
      <c r="BG1490" s="147"/>
    </row>
    <row r="1491" spans="1:59" outlineLevel="1" x14ac:dyDescent="0.2">
      <c r="A1491" s="154"/>
      <c r="B1491" s="155"/>
      <c r="C1491" s="185" t="s">
        <v>1789</v>
      </c>
      <c r="D1491" s="158"/>
      <c r="E1491" s="159">
        <v>25.8</v>
      </c>
      <c r="F1491" s="156"/>
      <c r="G1491" s="156"/>
      <c r="H1491" s="156"/>
      <c r="I1491" s="156"/>
      <c r="J1491" s="156"/>
      <c r="K1491" s="156"/>
      <c r="L1491" s="156"/>
      <c r="M1491" s="156"/>
      <c r="N1491" s="156"/>
      <c r="O1491" s="156"/>
      <c r="P1491" s="156"/>
      <c r="Q1491" s="156"/>
      <c r="R1491" s="156"/>
      <c r="S1491" s="156"/>
      <c r="T1491" s="156"/>
      <c r="U1491" s="156"/>
      <c r="V1491" s="156"/>
      <c r="W1491" s="156"/>
      <c r="X1491" s="156"/>
      <c r="Y1491" s="147"/>
      <c r="Z1491" s="147"/>
      <c r="AA1491" s="147"/>
      <c r="AB1491" s="147"/>
      <c r="AC1491" s="147"/>
      <c r="AD1491" s="147"/>
      <c r="AE1491" s="147"/>
      <c r="AF1491" s="147" t="s">
        <v>386</v>
      </c>
      <c r="AG1491" s="147">
        <v>0</v>
      </c>
      <c r="AH1491" s="147"/>
      <c r="AI1491" s="147"/>
      <c r="AJ1491" s="147"/>
      <c r="AK1491" s="147"/>
      <c r="AL1491" s="147"/>
      <c r="AM1491" s="147"/>
      <c r="AN1491" s="147"/>
      <c r="AO1491" s="147"/>
      <c r="AP1491" s="147"/>
      <c r="AQ1491" s="147"/>
      <c r="AR1491" s="147"/>
      <c r="AS1491" s="147"/>
      <c r="AT1491" s="147"/>
      <c r="AU1491" s="147"/>
      <c r="AV1491" s="147"/>
      <c r="AW1491" s="147"/>
      <c r="AX1491" s="147"/>
      <c r="AY1491" s="147"/>
      <c r="AZ1491" s="147"/>
      <c r="BA1491" s="147"/>
      <c r="BB1491" s="147"/>
      <c r="BC1491" s="147"/>
      <c r="BD1491" s="147"/>
      <c r="BE1491" s="147"/>
      <c r="BF1491" s="147"/>
      <c r="BG1491" s="147"/>
    </row>
    <row r="1492" spans="1:59" outlineLevel="1" x14ac:dyDescent="0.2">
      <c r="A1492" s="170">
        <v>320</v>
      </c>
      <c r="B1492" s="171" t="s">
        <v>1790</v>
      </c>
      <c r="C1492" s="184" t="s">
        <v>1791</v>
      </c>
      <c r="D1492" s="172" t="s">
        <v>397</v>
      </c>
      <c r="E1492" s="173">
        <v>583.02300000000002</v>
      </c>
      <c r="F1492" s="174"/>
      <c r="G1492" s="175">
        <f>ROUND(E1492*F1492,2)</f>
        <v>0</v>
      </c>
      <c r="H1492" s="157">
        <v>5.42</v>
      </c>
      <c r="I1492" s="156">
        <f>ROUND(E1492*H1492,2)</f>
        <v>3159.98</v>
      </c>
      <c r="J1492" s="157">
        <v>86.78</v>
      </c>
      <c r="K1492" s="156">
        <f>ROUND(E1492*J1492,2)</f>
        <v>50594.74</v>
      </c>
      <c r="L1492" s="156">
        <v>15</v>
      </c>
      <c r="M1492" s="156">
        <f>G1492*(1+L1492/100)</f>
        <v>0</v>
      </c>
      <c r="N1492" s="156">
        <v>0</v>
      </c>
      <c r="O1492" s="156">
        <f>ROUND(E1492*N1492,2)</f>
        <v>0</v>
      </c>
      <c r="P1492" s="156">
        <v>0</v>
      </c>
      <c r="Q1492" s="156">
        <f>ROUND(E1492*P1492,2)</f>
        <v>0</v>
      </c>
      <c r="R1492" s="156"/>
      <c r="S1492" s="156" t="s">
        <v>381</v>
      </c>
      <c r="T1492" s="156" t="s">
        <v>382</v>
      </c>
      <c r="U1492" s="156">
        <v>0</v>
      </c>
      <c r="V1492" s="156">
        <f>ROUND(E1492*U1492,2)</f>
        <v>0</v>
      </c>
      <c r="W1492" s="156"/>
      <c r="X1492" s="156" t="s">
        <v>383</v>
      </c>
      <c r="Y1492" s="147"/>
      <c r="Z1492" s="147"/>
      <c r="AA1492" s="147"/>
      <c r="AB1492" s="147"/>
      <c r="AC1492" s="147"/>
      <c r="AD1492" s="147"/>
      <c r="AE1492" s="147"/>
      <c r="AF1492" s="147" t="s">
        <v>541</v>
      </c>
      <c r="AG1492" s="147"/>
      <c r="AH1492" s="147"/>
      <c r="AI1492" s="147"/>
      <c r="AJ1492" s="147"/>
      <c r="AK1492" s="147"/>
      <c r="AL1492" s="147"/>
      <c r="AM1492" s="147"/>
      <c r="AN1492" s="147"/>
      <c r="AO1492" s="147"/>
      <c r="AP1492" s="147"/>
      <c r="AQ1492" s="147"/>
      <c r="AR1492" s="147"/>
      <c r="AS1492" s="147"/>
      <c r="AT1492" s="147"/>
      <c r="AU1492" s="147"/>
      <c r="AV1492" s="147"/>
      <c r="AW1492" s="147"/>
      <c r="AX1492" s="147"/>
      <c r="AY1492" s="147"/>
      <c r="AZ1492" s="147"/>
      <c r="BA1492" s="147"/>
      <c r="BB1492" s="147"/>
      <c r="BC1492" s="147"/>
      <c r="BD1492" s="147"/>
      <c r="BE1492" s="147"/>
      <c r="BF1492" s="147"/>
      <c r="BG1492" s="147"/>
    </row>
    <row r="1493" spans="1:59" outlineLevel="1" x14ac:dyDescent="0.2">
      <c r="A1493" s="154"/>
      <c r="B1493" s="155"/>
      <c r="C1493" s="185" t="s">
        <v>1792</v>
      </c>
      <c r="D1493" s="158"/>
      <c r="E1493" s="159"/>
      <c r="F1493" s="156"/>
      <c r="G1493" s="156"/>
      <c r="H1493" s="156"/>
      <c r="I1493" s="156"/>
      <c r="J1493" s="156"/>
      <c r="K1493" s="156"/>
      <c r="L1493" s="156"/>
      <c r="M1493" s="156"/>
      <c r="N1493" s="156"/>
      <c r="O1493" s="156"/>
      <c r="P1493" s="156"/>
      <c r="Q1493" s="156"/>
      <c r="R1493" s="156"/>
      <c r="S1493" s="156"/>
      <c r="T1493" s="156"/>
      <c r="U1493" s="156"/>
      <c r="V1493" s="156"/>
      <c r="W1493" s="156"/>
      <c r="X1493" s="156"/>
      <c r="Y1493" s="147"/>
      <c r="Z1493" s="147"/>
      <c r="AA1493" s="147"/>
      <c r="AB1493" s="147"/>
      <c r="AC1493" s="147"/>
      <c r="AD1493" s="147"/>
      <c r="AE1493" s="147"/>
      <c r="AF1493" s="147" t="s">
        <v>386</v>
      </c>
      <c r="AG1493" s="147">
        <v>0</v>
      </c>
      <c r="AH1493" s="147"/>
      <c r="AI1493" s="147"/>
      <c r="AJ1493" s="147"/>
      <c r="AK1493" s="147"/>
      <c r="AL1493" s="147"/>
      <c r="AM1493" s="147"/>
      <c r="AN1493" s="147"/>
      <c r="AO1493" s="147"/>
      <c r="AP1493" s="147"/>
      <c r="AQ1493" s="147"/>
      <c r="AR1493" s="147"/>
      <c r="AS1493" s="147"/>
      <c r="AT1493" s="147"/>
      <c r="AU1493" s="147"/>
      <c r="AV1493" s="147"/>
      <c r="AW1493" s="147"/>
      <c r="AX1493" s="147"/>
      <c r="AY1493" s="147"/>
      <c r="AZ1493" s="147"/>
      <c r="BA1493" s="147"/>
      <c r="BB1493" s="147"/>
      <c r="BC1493" s="147"/>
      <c r="BD1493" s="147"/>
      <c r="BE1493" s="147"/>
      <c r="BF1493" s="147"/>
      <c r="BG1493" s="147"/>
    </row>
    <row r="1494" spans="1:59" outlineLevel="1" x14ac:dyDescent="0.2">
      <c r="A1494" s="154"/>
      <c r="B1494" s="155"/>
      <c r="C1494" s="185" t="s">
        <v>1793</v>
      </c>
      <c r="D1494" s="158"/>
      <c r="E1494" s="159">
        <v>583.02</v>
      </c>
      <c r="F1494" s="156"/>
      <c r="G1494" s="156"/>
      <c r="H1494" s="156"/>
      <c r="I1494" s="156"/>
      <c r="J1494" s="156"/>
      <c r="K1494" s="156"/>
      <c r="L1494" s="156"/>
      <c r="M1494" s="156"/>
      <c r="N1494" s="156"/>
      <c r="O1494" s="156"/>
      <c r="P1494" s="156"/>
      <c r="Q1494" s="156"/>
      <c r="R1494" s="156"/>
      <c r="S1494" s="156"/>
      <c r="T1494" s="156"/>
      <c r="U1494" s="156"/>
      <c r="V1494" s="156"/>
      <c r="W1494" s="156"/>
      <c r="X1494" s="156"/>
      <c r="Y1494" s="147"/>
      <c r="Z1494" s="147"/>
      <c r="AA1494" s="147"/>
      <c r="AB1494" s="147"/>
      <c r="AC1494" s="147"/>
      <c r="AD1494" s="147"/>
      <c r="AE1494" s="147"/>
      <c r="AF1494" s="147" t="s">
        <v>386</v>
      </c>
      <c r="AG1494" s="147">
        <v>0</v>
      </c>
      <c r="AH1494" s="147"/>
      <c r="AI1494" s="147"/>
      <c r="AJ1494" s="147"/>
      <c r="AK1494" s="147"/>
      <c r="AL1494" s="147"/>
      <c r="AM1494" s="147"/>
      <c r="AN1494" s="147"/>
      <c r="AO1494" s="147"/>
      <c r="AP1494" s="147"/>
      <c r="AQ1494" s="147"/>
      <c r="AR1494" s="147"/>
      <c r="AS1494" s="147"/>
      <c r="AT1494" s="147"/>
      <c r="AU1494" s="147"/>
      <c r="AV1494" s="147"/>
      <c r="AW1494" s="147"/>
      <c r="AX1494" s="147"/>
      <c r="AY1494" s="147"/>
      <c r="AZ1494" s="147"/>
      <c r="BA1494" s="147"/>
      <c r="BB1494" s="147"/>
      <c r="BC1494" s="147"/>
      <c r="BD1494" s="147"/>
      <c r="BE1494" s="147"/>
      <c r="BF1494" s="147"/>
      <c r="BG1494" s="147"/>
    </row>
    <row r="1495" spans="1:59" outlineLevel="1" x14ac:dyDescent="0.2">
      <c r="A1495" s="170">
        <v>321</v>
      </c>
      <c r="B1495" s="171" t="s">
        <v>1794</v>
      </c>
      <c r="C1495" s="184" t="s">
        <v>1795</v>
      </c>
      <c r="D1495" s="172" t="s">
        <v>380</v>
      </c>
      <c r="E1495" s="173">
        <v>286.38</v>
      </c>
      <c r="F1495" s="174"/>
      <c r="G1495" s="175">
        <f>ROUND(E1495*F1495,2)</f>
        <v>0</v>
      </c>
      <c r="H1495" s="157">
        <v>105.52</v>
      </c>
      <c r="I1495" s="156">
        <f>ROUND(E1495*H1495,2)</f>
        <v>30218.82</v>
      </c>
      <c r="J1495" s="157">
        <v>480.48</v>
      </c>
      <c r="K1495" s="156">
        <f>ROUND(E1495*J1495,2)</f>
        <v>137599.85999999999</v>
      </c>
      <c r="L1495" s="156">
        <v>15</v>
      </c>
      <c r="M1495" s="156">
        <f>G1495*(1+L1495/100)</f>
        <v>0</v>
      </c>
      <c r="N1495" s="156">
        <v>5.0400000000000002E-3</v>
      </c>
      <c r="O1495" s="156">
        <f>ROUND(E1495*N1495,2)</f>
        <v>1.44</v>
      </c>
      <c r="P1495" s="156">
        <v>0</v>
      </c>
      <c r="Q1495" s="156">
        <f>ROUND(E1495*P1495,2)</f>
        <v>0</v>
      </c>
      <c r="R1495" s="156"/>
      <c r="S1495" s="156" t="s">
        <v>381</v>
      </c>
      <c r="T1495" s="156" t="s">
        <v>382</v>
      </c>
      <c r="U1495" s="156">
        <v>0</v>
      </c>
      <c r="V1495" s="156">
        <f>ROUND(E1495*U1495,2)</f>
        <v>0</v>
      </c>
      <c r="W1495" s="156"/>
      <c r="X1495" s="156" t="s">
        <v>383</v>
      </c>
      <c r="Y1495" s="147"/>
      <c r="Z1495" s="147"/>
      <c r="AA1495" s="147"/>
      <c r="AB1495" s="147"/>
      <c r="AC1495" s="147"/>
      <c r="AD1495" s="147"/>
      <c r="AE1495" s="147"/>
      <c r="AF1495" s="147" t="s">
        <v>541</v>
      </c>
      <c r="AG1495" s="147"/>
      <c r="AH1495" s="147"/>
      <c r="AI1495" s="147"/>
      <c r="AJ1495" s="147"/>
      <c r="AK1495" s="147"/>
      <c r="AL1495" s="147"/>
      <c r="AM1495" s="147"/>
      <c r="AN1495" s="147"/>
      <c r="AO1495" s="147"/>
      <c r="AP1495" s="147"/>
      <c r="AQ1495" s="147"/>
      <c r="AR1495" s="147"/>
      <c r="AS1495" s="147"/>
      <c r="AT1495" s="147"/>
      <c r="AU1495" s="147"/>
      <c r="AV1495" s="147"/>
      <c r="AW1495" s="147"/>
      <c r="AX1495" s="147"/>
      <c r="AY1495" s="147"/>
      <c r="AZ1495" s="147"/>
      <c r="BA1495" s="147"/>
      <c r="BB1495" s="147"/>
      <c r="BC1495" s="147"/>
      <c r="BD1495" s="147"/>
      <c r="BE1495" s="147"/>
      <c r="BF1495" s="147"/>
      <c r="BG1495" s="147"/>
    </row>
    <row r="1496" spans="1:59" outlineLevel="1" x14ac:dyDescent="0.2">
      <c r="A1496" s="154"/>
      <c r="B1496" s="155"/>
      <c r="C1496" s="249" t="s">
        <v>1796</v>
      </c>
      <c r="D1496" s="250"/>
      <c r="E1496" s="250"/>
      <c r="F1496" s="250"/>
      <c r="G1496" s="250"/>
      <c r="H1496" s="156"/>
      <c r="I1496" s="156"/>
      <c r="J1496" s="156"/>
      <c r="K1496" s="156"/>
      <c r="L1496" s="156"/>
      <c r="M1496" s="156"/>
      <c r="N1496" s="156"/>
      <c r="O1496" s="156"/>
      <c r="P1496" s="156"/>
      <c r="Q1496" s="156"/>
      <c r="R1496" s="156"/>
      <c r="S1496" s="156"/>
      <c r="T1496" s="156"/>
      <c r="U1496" s="156"/>
      <c r="V1496" s="156"/>
      <c r="W1496" s="156"/>
      <c r="X1496" s="156"/>
      <c r="Y1496" s="147"/>
      <c r="Z1496" s="147"/>
      <c r="AA1496" s="147"/>
      <c r="AB1496" s="147"/>
      <c r="AC1496" s="147"/>
      <c r="AD1496" s="147"/>
      <c r="AE1496" s="147"/>
      <c r="AF1496" s="147" t="s">
        <v>655</v>
      </c>
      <c r="AG1496" s="147"/>
      <c r="AH1496" s="147"/>
      <c r="AI1496" s="147"/>
      <c r="AJ1496" s="147"/>
      <c r="AK1496" s="147"/>
      <c r="AL1496" s="147"/>
      <c r="AM1496" s="147"/>
      <c r="AN1496" s="147"/>
      <c r="AO1496" s="147"/>
      <c r="AP1496" s="147"/>
      <c r="AQ1496" s="147"/>
      <c r="AR1496" s="147"/>
      <c r="AS1496" s="147"/>
      <c r="AT1496" s="147"/>
      <c r="AU1496" s="147"/>
      <c r="AV1496" s="147"/>
      <c r="AW1496" s="147"/>
      <c r="AX1496" s="147"/>
      <c r="AY1496" s="147"/>
      <c r="AZ1496" s="147"/>
      <c r="BA1496" s="147"/>
      <c r="BB1496" s="147"/>
      <c r="BC1496" s="147"/>
      <c r="BD1496" s="147"/>
      <c r="BE1496" s="147"/>
      <c r="BF1496" s="147"/>
      <c r="BG1496" s="147"/>
    </row>
    <row r="1497" spans="1:59" outlineLevel="1" x14ac:dyDescent="0.2">
      <c r="A1497" s="154"/>
      <c r="B1497" s="155"/>
      <c r="C1497" s="185" t="s">
        <v>1797</v>
      </c>
      <c r="D1497" s="158"/>
      <c r="E1497" s="159"/>
      <c r="F1497" s="156"/>
      <c r="G1497" s="156"/>
      <c r="H1497" s="156"/>
      <c r="I1497" s="156"/>
      <c r="J1497" s="156"/>
      <c r="K1497" s="156"/>
      <c r="L1497" s="156"/>
      <c r="M1497" s="156"/>
      <c r="N1497" s="156"/>
      <c r="O1497" s="156"/>
      <c r="P1497" s="156"/>
      <c r="Q1497" s="156"/>
      <c r="R1497" s="156"/>
      <c r="S1497" s="156"/>
      <c r="T1497" s="156"/>
      <c r="U1497" s="156"/>
      <c r="V1497" s="156"/>
      <c r="W1497" s="156"/>
      <c r="X1497" s="156"/>
      <c r="Y1497" s="147"/>
      <c r="Z1497" s="147"/>
      <c r="AA1497" s="147"/>
      <c r="AB1497" s="147"/>
      <c r="AC1497" s="147"/>
      <c r="AD1497" s="147"/>
      <c r="AE1497" s="147"/>
      <c r="AF1497" s="147" t="s">
        <v>386</v>
      </c>
      <c r="AG1497" s="147">
        <v>0</v>
      </c>
      <c r="AH1497" s="147"/>
      <c r="AI1497" s="147"/>
      <c r="AJ1497" s="147"/>
      <c r="AK1497" s="147"/>
      <c r="AL1497" s="147"/>
      <c r="AM1497" s="147"/>
      <c r="AN1497" s="147"/>
      <c r="AO1497" s="147"/>
      <c r="AP1497" s="147"/>
      <c r="AQ1497" s="147"/>
      <c r="AR1497" s="147"/>
      <c r="AS1497" s="147"/>
      <c r="AT1497" s="147"/>
      <c r="AU1497" s="147"/>
      <c r="AV1497" s="147"/>
      <c r="AW1497" s="147"/>
      <c r="AX1497" s="147"/>
      <c r="AY1497" s="147"/>
      <c r="AZ1497" s="147"/>
      <c r="BA1497" s="147"/>
      <c r="BB1497" s="147"/>
      <c r="BC1497" s="147"/>
      <c r="BD1497" s="147"/>
      <c r="BE1497" s="147"/>
      <c r="BF1497" s="147"/>
      <c r="BG1497" s="147"/>
    </row>
    <row r="1498" spans="1:59" outlineLevel="1" x14ac:dyDescent="0.2">
      <c r="A1498" s="154"/>
      <c r="B1498" s="155"/>
      <c r="C1498" s="185" t="s">
        <v>628</v>
      </c>
      <c r="D1498" s="158"/>
      <c r="E1498" s="159"/>
      <c r="F1498" s="156"/>
      <c r="G1498" s="156"/>
      <c r="H1498" s="156"/>
      <c r="I1498" s="156"/>
      <c r="J1498" s="156"/>
      <c r="K1498" s="156"/>
      <c r="L1498" s="156"/>
      <c r="M1498" s="156"/>
      <c r="N1498" s="156"/>
      <c r="O1498" s="156"/>
      <c r="P1498" s="156"/>
      <c r="Q1498" s="156"/>
      <c r="R1498" s="156"/>
      <c r="S1498" s="156"/>
      <c r="T1498" s="156"/>
      <c r="U1498" s="156"/>
      <c r="V1498" s="156"/>
      <c r="W1498" s="156"/>
      <c r="X1498" s="156"/>
      <c r="Y1498" s="147"/>
      <c r="Z1498" s="147"/>
      <c r="AA1498" s="147"/>
      <c r="AB1498" s="147"/>
      <c r="AC1498" s="147"/>
      <c r="AD1498" s="147"/>
      <c r="AE1498" s="147"/>
      <c r="AF1498" s="147" t="s">
        <v>386</v>
      </c>
      <c r="AG1498" s="147">
        <v>0</v>
      </c>
      <c r="AH1498" s="147"/>
      <c r="AI1498" s="147"/>
      <c r="AJ1498" s="147"/>
      <c r="AK1498" s="147"/>
      <c r="AL1498" s="147"/>
      <c r="AM1498" s="147"/>
      <c r="AN1498" s="147"/>
      <c r="AO1498" s="147"/>
      <c r="AP1498" s="147"/>
      <c r="AQ1498" s="147"/>
      <c r="AR1498" s="147"/>
      <c r="AS1498" s="147"/>
      <c r="AT1498" s="147"/>
      <c r="AU1498" s="147"/>
      <c r="AV1498" s="147"/>
      <c r="AW1498" s="147"/>
      <c r="AX1498" s="147"/>
      <c r="AY1498" s="147"/>
      <c r="AZ1498" s="147"/>
      <c r="BA1498" s="147"/>
      <c r="BB1498" s="147"/>
      <c r="BC1498" s="147"/>
      <c r="BD1498" s="147"/>
      <c r="BE1498" s="147"/>
      <c r="BF1498" s="147"/>
      <c r="BG1498" s="147"/>
    </row>
    <row r="1499" spans="1:59" ht="33.75" outlineLevel="1" x14ac:dyDescent="0.2">
      <c r="A1499" s="154"/>
      <c r="B1499" s="155"/>
      <c r="C1499" s="185" t="s">
        <v>1145</v>
      </c>
      <c r="D1499" s="158"/>
      <c r="E1499" s="159"/>
      <c r="F1499" s="156"/>
      <c r="G1499" s="156"/>
      <c r="H1499" s="156"/>
      <c r="I1499" s="156"/>
      <c r="J1499" s="156"/>
      <c r="K1499" s="156"/>
      <c r="L1499" s="156"/>
      <c r="M1499" s="156"/>
      <c r="N1499" s="156"/>
      <c r="O1499" s="156"/>
      <c r="P1499" s="156"/>
      <c r="Q1499" s="156"/>
      <c r="R1499" s="156"/>
      <c r="S1499" s="156"/>
      <c r="T1499" s="156"/>
      <c r="U1499" s="156"/>
      <c r="V1499" s="156"/>
      <c r="W1499" s="156"/>
      <c r="X1499" s="156"/>
      <c r="Y1499" s="147"/>
      <c r="Z1499" s="147"/>
      <c r="AA1499" s="147"/>
      <c r="AB1499" s="147"/>
      <c r="AC1499" s="147"/>
      <c r="AD1499" s="147"/>
      <c r="AE1499" s="147"/>
      <c r="AF1499" s="147" t="s">
        <v>386</v>
      </c>
      <c r="AG1499" s="147">
        <v>0</v>
      </c>
      <c r="AH1499" s="147"/>
      <c r="AI1499" s="147"/>
      <c r="AJ1499" s="147"/>
      <c r="AK1499" s="147"/>
      <c r="AL1499" s="147"/>
      <c r="AM1499" s="147"/>
      <c r="AN1499" s="147"/>
      <c r="AO1499" s="147"/>
      <c r="AP1499" s="147"/>
      <c r="AQ1499" s="147"/>
      <c r="AR1499" s="147"/>
      <c r="AS1499" s="147"/>
      <c r="AT1499" s="147"/>
      <c r="AU1499" s="147"/>
      <c r="AV1499" s="147"/>
      <c r="AW1499" s="147"/>
      <c r="AX1499" s="147"/>
      <c r="AY1499" s="147"/>
      <c r="AZ1499" s="147"/>
      <c r="BA1499" s="147"/>
      <c r="BB1499" s="147"/>
      <c r="BC1499" s="147"/>
      <c r="BD1499" s="147"/>
      <c r="BE1499" s="147"/>
      <c r="BF1499" s="147"/>
      <c r="BG1499" s="147"/>
    </row>
    <row r="1500" spans="1:59" outlineLevel="1" x14ac:dyDescent="0.2">
      <c r="A1500" s="154"/>
      <c r="B1500" s="155"/>
      <c r="C1500" s="185" t="s">
        <v>1234</v>
      </c>
      <c r="D1500" s="158"/>
      <c r="E1500" s="159"/>
      <c r="F1500" s="156"/>
      <c r="G1500" s="156"/>
      <c r="H1500" s="156"/>
      <c r="I1500" s="156"/>
      <c r="J1500" s="156"/>
      <c r="K1500" s="156"/>
      <c r="L1500" s="156"/>
      <c r="M1500" s="156"/>
      <c r="N1500" s="156"/>
      <c r="O1500" s="156"/>
      <c r="P1500" s="156"/>
      <c r="Q1500" s="156"/>
      <c r="R1500" s="156"/>
      <c r="S1500" s="156"/>
      <c r="T1500" s="156"/>
      <c r="U1500" s="156"/>
      <c r="V1500" s="156"/>
      <c r="W1500" s="156"/>
      <c r="X1500" s="156"/>
      <c r="Y1500" s="147"/>
      <c r="Z1500" s="147"/>
      <c r="AA1500" s="147"/>
      <c r="AB1500" s="147"/>
      <c r="AC1500" s="147"/>
      <c r="AD1500" s="147"/>
      <c r="AE1500" s="147"/>
      <c r="AF1500" s="147" t="s">
        <v>386</v>
      </c>
      <c r="AG1500" s="147">
        <v>0</v>
      </c>
      <c r="AH1500" s="147"/>
      <c r="AI1500" s="147"/>
      <c r="AJ1500" s="147"/>
      <c r="AK1500" s="147"/>
      <c r="AL1500" s="147"/>
      <c r="AM1500" s="147"/>
      <c r="AN1500" s="147"/>
      <c r="AO1500" s="147"/>
      <c r="AP1500" s="147"/>
      <c r="AQ1500" s="147"/>
      <c r="AR1500" s="147"/>
      <c r="AS1500" s="147"/>
      <c r="AT1500" s="147"/>
      <c r="AU1500" s="147"/>
      <c r="AV1500" s="147"/>
      <c r="AW1500" s="147"/>
      <c r="AX1500" s="147"/>
      <c r="AY1500" s="147"/>
      <c r="AZ1500" s="147"/>
      <c r="BA1500" s="147"/>
      <c r="BB1500" s="147"/>
      <c r="BC1500" s="147"/>
      <c r="BD1500" s="147"/>
      <c r="BE1500" s="147"/>
      <c r="BF1500" s="147"/>
      <c r="BG1500" s="147"/>
    </row>
    <row r="1501" spans="1:59" outlineLevel="1" x14ac:dyDescent="0.2">
      <c r="A1501" s="154"/>
      <c r="B1501" s="155"/>
      <c r="C1501" s="185" t="s">
        <v>1110</v>
      </c>
      <c r="D1501" s="158"/>
      <c r="E1501" s="159"/>
      <c r="F1501" s="156"/>
      <c r="G1501" s="156"/>
      <c r="H1501" s="156"/>
      <c r="I1501" s="156"/>
      <c r="J1501" s="156"/>
      <c r="K1501" s="156"/>
      <c r="L1501" s="156"/>
      <c r="M1501" s="156"/>
      <c r="N1501" s="156"/>
      <c r="O1501" s="156"/>
      <c r="P1501" s="156"/>
      <c r="Q1501" s="156"/>
      <c r="R1501" s="156"/>
      <c r="S1501" s="156"/>
      <c r="T1501" s="156"/>
      <c r="U1501" s="156"/>
      <c r="V1501" s="156"/>
      <c r="W1501" s="156"/>
      <c r="X1501" s="156"/>
      <c r="Y1501" s="147"/>
      <c r="Z1501" s="147"/>
      <c r="AA1501" s="147"/>
      <c r="AB1501" s="147"/>
      <c r="AC1501" s="147"/>
      <c r="AD1501" s="147"/>
      <c r="AE1501" s="147"/>
      <c r="AF1501" s="147" t="s">
        <v>386</v>
      </c>
      <c r="AG1501" s="147">
        <v>0</v>
      </c>
      <c r="AH1501" s="147"/>
      <c r="AI1501" s="147"/>
      <c r="AJ1501" s="147"/>
      <c r="AK1501" s="147"/>
      <c r="AL1501" s="147"/>
      <c r="AM1501" s="147"/>
      <c r="AN1501" s="147"/>
      <c r="AO1501" s="147"/>
      <c r="AP1501" s="147"/>
      <c r="AQ1501" s="147"/>
      <c r="AR1501" s="147"/>
      <c r="AS1501" s="147"/>
      <c r="AT1501" s="147"/>
      <c r="AU1501" s="147"/>
      <c r="AV1501" s="147"/>
      <c r="AW1501" s="147"/>
      <c r="AX1501" s="147"/>
      <c r="AY1501" s="147"/>
      <c r="AZ1501" s="147"/>
      <c r="BA1501" s="147"/>
      <c r="BB1501" s="147"/>
      <c r="BC1501" s="147"/>
      <c r="BD1501" s="147"/>
      <c r="BE1501" s="147"/>
      <c r="BF1501" s="147"/>
      <c r="BG1501" s="147"/>
    </row>
    <row r="1502" spans="1:59" outlineLevel="1" x14ac:dyDescent="0.2">
      <c r="A1502" s="154"/>
      <c r="B1502" s="155"/>
      <c r="C1502" s="185" t="s">
        <v>1222</v>
      </c>
      <c r="D1502" s="158"/>
      <c r="E1502" s="159"/>
      <c r="F1502" s="156"/>
      <c r="G1502" s="156"/>
      <c r="H1502" s="156"/>
      <c r="I1502" s="156"/>
      <c r="J1502" s="156"/>
      <c r="K1502" s="156"/>
      <c r="L1502" s="156"/>
      <c r="M1502" s="156"/>
      <c r="N1502" s="156"/>
      <c r="O1502" s="156"/>
      <c r="P1502" s="156"/>
      <c r="Q1502" s="156"/>
      <c r="R1502" s="156"/>
      <c r="S1502" s="156"/>
      <c r="T1502" s="156"/>
      <c r="U1502" s="156"/>
      <c r="V1502" s="156"/>
      <c r="W1502" s="156"/>
      <c r="X1502" s="156"/>
      <c r="Y1502" s="147"/>
      <c r="Z1502" s="147"/>
      <c r="AA1502" s="147"/>
      <c r="AB1502" s="147"/>
      <c r="AC1502" s="147"/>
      <c r="AD1502" s="147"/>
      <c r="AE1502" s="147"/>
      <c r="AF1502" s="147" t="s">
        <v>386</v>
      </c>
      <c r="AG1502" s="147">
        <v>0</v>
      </c>
      <c r="AH1502" s="147"/>
      <c r="AI1502" s="147"/>
      <c r="AJ1502" s="147"/>
      <c r="AK1502" s="147"/>
      <c r="AL1502" s="147"/>
      <c r="AM1502" s="147"/>
      <c r="AN1502" s="147"/>
      <c r="AO1502" s="147"/>
      <c r="AP1502" s="147"/>
      <c r="AQ1502" s="147"/>
      <c r="AR1502" s="147"/>
      <c r="AS1502" s="147"/>
      <c r="AT1502" s="147"/>
      <c r="AU1502" s="147"/>
      <c r="AV1502" s="147"/>
      <c r="AW1502" s="147"/>
      <c r="AX1502" s="147"/>
      <c r="AY1502" s="147"/>
      <c r="AZ1502" s="147"/>
      <c r="BA1502" s="147"/>
      <c r="BB1502" s="147"/>
      <c r="BC1502" s="147"/>
      <c r="BD1502" s="147"/>
      <c r="BE1502" s="147"/>
      <c r="BF1502" s="147"/>
      <c r="BG1502" s="147"/>
    </row>
    <row r="1503" spans="1:59" outlineLevel="1" x14ac:dyDescent="0.2">
      <c r="A1503" s="154"/>
      <c r="B1503" s="155"/>
      <c r="C1503" s="185" t="s">
        <v>1798</v>
      </c>
      <c r="D1503" s="158"/>
      <c r="E1503" s="159"/>
      <c r="F1503" s="156"/>
      <c r="G1503" s="156"/>
      <c r="H1503" s="156"/>
      <c r="I1503" s="156"/>
      <c r="J1503" s="156"/>
      <c r="K1503" s="156"/>
      <c r="L1503" s="156"/>
      <c r="M1503" s="156"/>
      <c r="N1503" s="156"/>
      <c r="O1503" s="156"/>
      <c r="P1503" s="156"/>
      <c r="Q1503" s="156"/>
      <c r="R1503" s="156"/>
      <c r="S1503" s="156"/>
      <c r="T1503" s="156"/>
      <c r="U1503" s="156"/>
      <c r="V1503" s="156"/>
      <c r="W1503" s="156"/>
      <c r="X1503" s="156"/>
      <c r="Y1503" s="147"/>
      <c r="Z1503" s="147"/>
      <c r="AA1503" s="147"/>
      <c r="AB1503" s="147"/>
      <c r="AC1503" s="147"/>
      <c r="AD1503" s="147"/>
      <c r="AE1503" s="147"/>
      <c r="AF1503" s="147" t="s">
        <v>386</v>
      </c>
      <c r="AG1503" s="147">
        <v>0</v>
      </c>
      <c r="AH1503" s="147"/>
      <c r="AI1503" s="147"/>
      <c r="AJ1503" s="147"/>
      <c r="AK1503" s="147"/>
      <c r="AL1503" s="147"/>
      <c r="AM1503" s="147"/>
      <c r="AN1503" s="147"/>
      <c r="AO1503" s="147"/>
      <c r="AP1503" s="147"/>
      <c r="AQ1503" s="147"/>
      <c r="AR1503" s="147"/>
      <c r="AS1503" s="147"/>
      <c r="AT1503" s="147"/>
      <c r="AU1503" s="147"/>
      <c r="AV1503" s="147"/>
      <c r="AW1503" s="147"/>
      <c r="AX1503" s="147"/>
      <c r="AY1503" s="147"/>
      <c r="AZ1503" s="147"/>
      <c r="BA1503" s="147"/>
      <c r="BB1503" s="147"/>
      <c r="BC1503" s="147"/>
      <c r="BD1503" s="147"/>
      <c r="BE1503" s="147"/>
      <c r="BF1503" s="147"/>
      <c r="BG1503" s="147"/>
    </row>
    <row r="1504" spans="1:59" outlineLevel="1" x14ac:dyDescent="0.2">
      <c r="A1504" s="154"/>
      <c r="B1504" s="155"/>
      <c r="C1504" s="185" t="s">
        <v>1799</v>
      </c>
      <c r="D1504" s="158"/>
      <c r="E1504" s="159">
        <v>286.38</v>
      </c>
      <c r="F1504" s="156"/>
      <c r="G1504" s="156"/>
      <c r="H1504" s="156"/>
      <c r="I1504" s="156"/>
      <c r="J1504" s="156"/>
      <c r="K1504" s="156"/>
      <c r="L1504" s="156"/>
      <c r="M1504" s="156"/>
      <c r="N1504" s="156"/>
      <c r="O1504" s="156"/>
      <c r="P1504" s="156"/>
      <c r="Q1504" s="156"/>
      <c r="R1504" s="156"/>
      <c r="S1504" s="156"/>
      <c r="T1504" s="156"/>
      <c r="U1504" s="156"/>
      <c r="V1504" s="156"/>
      <c r="W1504" s="156"/>
      <c r="X1504" s="156"/>
      <c r="Y1504" s="147"/>
      <c r="Z1504" s="147"/>
      <c r="AA1504" s="147"/>
      <c r="AB1504" s="147"/>
      <c r="AC1504" s="147"/>
      <c r="AD1504" s="147"/>
      <c r="AE1504" s="147"/>
      <c r="AF1504" s="147" t="s">
        <v>386</v>
      </c>
      <c r="AG1504" s="147">
        <v>0</v>
      </c>
      <c r="AH1504" s="147"/>
      <c r="AI1504" s="147"/>
      <c r="AJ1504" s="147"/>
      <c r="AK1504" s="147"/>
      <c r="AL1504" s="147"/>
      <c r="AM1504" s="147"/>
      <c r="AN1504" s="147"/>
      <c r="AO1504" s="147"/>
      <c r="AP1504" s="147"/>
      <c r="AQ1504" s="147"/>
      <c r="AR1504" s="147"/>
      <c r="AS1504" s="147"/>
      <c r="AT1504" s="147"/>
      <c r="AU1504" s="147"/>
      <c r="AV1504" s="147"/>
      <c r="AW1504" s="147"/>
      <c r="AX1504" s="147"/>
      <c r="AY1504" s="147"/>
      <c r="AZ1504" s="147"/>
      <c r="BA1504" s="147"/>
      <c r="BB1504" s="147"/>
      <c r="BC1504" s="147"/>
      <c r="BD1504" s="147"/>
      <c r="BE1504" s="147"/>
      <c r="BF1504" s="147"/>
      <c r="BG1504" s="147"/>
    </row>
    <row r="1505" spans="1:59" outlineLevel="1" x14ac:dyDescent="0.2">
      <c r="A1505" s="170">
        <v>322</v>
      </c>
      <c r="B1505" s="171" t="s">
        <v>1800</v>
      </c>
      <c r="C1505" s="184" t="s">
        <v>1801</v>
      </c>
      <c r="D1505" s="172" t="s">
        <v>397</v>
      </c>
      <c r="E1505" s="173">
        <v>193.2</v>
      </c>
      <c r="F1505" s="174"/>
      <c r="G1505" s="175">
        <f>ROUND(E1505*F1505,2)</f>
        <v>0</v>
      </c>
      <c r="H1505" s="157">
        <v>696.35</v>
      </c>
      <c r="I1505" s="156">
        <f>ROUND(E1505*H1505,2)</f>
        <v>134534.82</v>
      </c>
      <c r="J1505" s="157">
        <v>73.650000000000006</v>
      </c>
      <c r="K1505" s="156">
        <f>ROUND(E1505*J1505,2)</f>
        <v>14229.18</v>
      </c>
      <c r="L1505" s="156">
        <v>15</v>
      </c>
      <c r="M1505" s="156">
        <f>G1505*(1+L1505/100)</f>
        <v>0</v>
      </c>
      <c r="N1505" s="156">
        <v>4.2000000000000002E-4</v>
      </c>
      <c r="O1505" s="156">
        <f>ROUND(E1505*N1505,2)</f>
        <v>0.08</v>
      </c>
      <c r="P1505" s="156">
        <v>0</v>
      </c>
      <c r="Q1505" s="156">
        <f>ROUND(E1505*P1505,2)</f>
        <v>0</v>
      </c>
      <c r="R1505" s="156"/>
      <c r="S1505" s="156" t="s">
        <v>381</v>
      </c>
      <c r="T1505" s="156" t="s">
        <v>382</v>
      </c>
      <c r="U1505" s="156">
        <v>0</v>
      </c>
      <c r="V1505" s="156">
        <f>ROUND(E1505*U1505,2)</f>
        <v>0</v>
      </c>
      <c r="W1505" s="156"/>
      <c r="X1505" s="156" t="s">
        <v>383</v>
      </c>
      <c r="Y1505" s="147"/>
      <c r="Z1505" s="147"/>
      <c r="AA1505" s="147"/>
      <c r="AB1505" s="147"/>
      <c r="AC1505" s="147"/>
      <c r="AD1505" s="147"/>
      <c r="AE1505" s="147"/>
      <c r="AF1505" s="147" t="s">
        <v>541</v>
      </c>
      <c r="AG1505" s="147"/>
      <c r="AH1505" s="147"/>
      <c r="AI1505" s="147"/>
      <c r="AJ1505" s="147"/>
      <c r="AK1505" s="147"/>
      <c r="AL1505" s="147"/>
      <c r="AM1505" s="147"/>
      <c r="AN1505" s="147"/>
      <c r="AO1505" s="147"/>
      <c r="AP1505" s="147"/>
      <c r="AQ1505" s="147"/>
      <c r="AR1505" s="147"/>
      <c r="AS1505" s="147"/>
      <c r="AT1505" s="147"/>
      <c r="AU1505" s="147"/>
      <c r="AV1505" s="147"/>
      <c r="AW1505" s="147"/>
      <c r="AX1505" s="147"/>
      <c r="AY1505" s="147"/>
      <c r="AZ1505" s="147"/>
      <c r="BA1505" s="147"/>
      <c r="BB1505" s="147"/>
      <c r="BC1505" s="147"/>
      <c r="BD1505" s="147"/>
      <c r="BE1505" s="147"/>
      <c r="BF1505" s="147"/>
      <c r="BG1505" s="147"/>
    </row>
    <row r="1506" spans="1:59" outlineLevel="1" x14ac:dyDescent="0.2">
      <c r="A1506" s="154"/>
      <c r="B1506" s="155"/>
      <c r="C1506" s="185" t="s">
        <v>1802</v>
      </c>
      <c r="D1506" s="158"/>
      <c r="E1506" s="159"/>
      <c r="F1506" s="156"/>
      <c r="G1506" s="156"/>
      <c r="H1506" s="156"/>
      <c r="I1506" s="156"/>
      <c r="J1506" s="156"/>
      <c r="K1506" s="156"/>
      <c r="L1506" s="156"/>
      <c r="M1506" s="156"/>
      <c r="N1506" s="156"/>
      <c r="O1506" s="156"/>
      <c r="P1506" s="156"/>
      <c r="Q1506" s="156"/>
      <c r="R1506" s="156"/>
      <c r="S1506" s="156"/>
      <c r="T1506" s="156"/>
      <c r="U1506" s="156"/>
      <c r="V1506" s="156"/>
      <c r="W1506" s="156"/>
      <c r="X1506" s="156"/>
      <c r="Y1506" s="147"/>
      <c r="Z1506" s="147"/>
      <c r="AA1506" s="147"/>
      <c r="AB1506" s="147"/>
      <c r="AC1506" s="147"/>
      <c r="AD1506" s="147"/>
      <c r="AE1506" s="147"/>
      <c r="AF1506" s="147" t="s">
        <v>386</v>
      </c>
      <c r="AG1506" s="147">
        <v>0</v>
      </c>
      <c r="AH1506" s="147"/>
      <c r="AI1506" s="147"/>
      <c r="AJ1506" s="147"/>
      <c r="AK1506" s="147"/>
      <c r="AL1506" s="147"/>
      <c r="AM1506" s="147"/>
      <c r="AN1506" s="147"/>
      <c r="AO1506" s="147"/>
      <c r="AP1506" s="147"/>
      <c r="AQ1506" s="147"/>
      <c r="AR1506" s="147"/>
      <c r="AS1506" s="147"/>
      <c r="AT1506" s="147"/>
      <c r="AU1506" s="147"/>
      <c r="AV1506" s="147"/>
      <c r="AW1506" s="147"/>
      <c r="AX1506" s="147"/>
      <c r="AY1506" s="147"/>
      <c r="AZ1506" s="147"/>
      <c r="BA1506" s="147"/>
      <c r="BB1506" s="147"/>
      <c r="BC1506" s="147"/>
      <c r="BD1506" s="147"/>
      <c r="BE1506" s="147"/>
      <c r="BF1506" s="147"/>
      <c r="BG1506" s="147"/>
    </row>
    <row r="1507" spans="1:59" outlineLevel="1" x14ac:dyDescent="0.2">
      <c r="A1507" s="154"/>
      <c r="B1507" s="155"/>
      <c r="C1507" s="185" t="s">
        <v>1803</v>
      </c>
      <c r="D1507" s="158"/>
      <c r="E1507" s="159"/>
      <c r="F1507" s="156"/>
      <c r="G1507" s="156"/>
      <c r="H1507" s="156"/>
      <c r="I1507" s="156"/>
      <c r="J1507" s="156"/>
      <c r="K1507" s="156"/>
      <c r="L1507" s="156"/>
      <c r="M1507" s="156"/>
      <c r="N1507" s="156"/>
      <c r="O1507" s="156"/>
      <c r="P1507" s="156"/>
      <c r="Q1507" s="156"/>
      <c r="R1507" s="156"/>
      <c r="S1507" s="156"/>
      <c r="T1507" s="156"/>
      <c r="U1507" s="156"/>
      <c r="V1507" s="156"/>
      <c r="W1507" s="156"/>
      <c r="X1507" s="156"/>
      <c r="Y1507" s="147"/>
      <c r="Z1507" s="147"/>
      <c r="AA1507" s="147"/>
      <c r="AB1507" s="147"/>
      <c r="AC1507" s="147"/>
      <c r="AD1507" s="147"/>
      <c r="AE1507" s="147"/>
      <c r="AF1507" s="147" t="s">
        <v>386</v>
      </c>
      <c r="AG1507" s="147">
        <v>0</v>
      </c>
      <c r="AH1507" s="147"/>
      <c r="AI1507" s="147"/>
      <c r="AJ1507" s="147"/>
      <c r="AK1507" s="147"/>
      <c r="AL1507" s="147"/>
      <c r="AM1507" s="147"/>
      <c r="AN1507" s="147"/>
      <c r="AO1507" s="147"/>
      <c r="AP1507" s="147"/>
      <c r="AQ1507" s="147"/>
      <c r="AR1507" s="147"/>
      <c r="AS1507" s="147"/>
      <c r="AT1507" s="147"/>
      <c r="AU1507" s="147"/>
      <c r="AV1507" s="147"/>
      <c r="AW1507" s="147"/>
      <c r="AX1507" s="147"/>
      <c r="AY1507" s="147"/>
      <c r="AZ1507" s="147"/>
      <c r="BA1507" s="147"/>
      <c r="BB1507" s="147"/>
      <c r="BC1507" s="147"/>
      <c r="BD1507" s="147"/>
      <c r="BE1507" s="147"/>
      <c r="BF1507" s="147"/>
      <c r="BG1507" s="147"/>
    </row>
    <row r="1508" spans="1:59" outlineLevel="1" x14ac:dyDescent="0.2">
      <c r="A1508" s="154"/>
      <c r="B1508" s="155"/>
      <c r="C1508" s="185" t="s">
        <v>1804</v>
      </c>
      <c r="D1508" s="158"/>
      <c r="E1508" s="159"/>
      <c r="F1508" s="156"/>
      <c r="G1508" s="156"/>
      <c r="H1508" s="156"/>
      <c r="I1508" s="156"/>
      <c r="J1508" s="156"/>
      <c r="K1508" s="156"/>
      <c r="L1508" s="156"/>
      <c r="M1508" s="156"/>
      <c r="N1508" s="156"/>
      <c r="O1508" s="156"/>
      <c r="P1508" s="156"/>
      <c r="Q1508" s="156"/>
      <c r="R1508" s="156"/>
      <c r="S1508" s="156"/>
      <c r="T1508" s="156"/>
      <c r="U1508" s="156"/>
      <c r="V1508" s="156"/>
      <c r="W1508" s="156"/>
      <c r="X1508" s="156"/>
      <c r="Y1508" s="147"/>
      <c r="Z1508" s="147"/>
      <c r="AA1508" s="147"/>
      <c r="AB1508" s="147"/>
      <c r="AC1508" s="147"/>
      <c r="AD1508" s="147"/>
      <c r="AE1508" s="147"/>
      <c r="AF1508" s="147" t="s">
        <v>386</v>
      </c>
      <c r="AG1508" s="147">
        <v>0</v>
      </c>
      <c r="AH1508" s="147"/>
      <c r="AI1508" s="147"/>
      <c r="AJ1508" s="147"/>
      <c r="AK1508" s="147"/>
      <c r="AL1508" s="147"/>
      <c r="AM1508" s="147"/>
      <c r="AN1508" s="147"/>
      <c r="AO1508" s="147"/>
      <c r="AP1508" s="147"/>
      <c r="AQ1508" s="147"/>
      <c r="AR1508" s="147"/>
      <c r="AS1508" s="147"/>
      <c r="AT1508" s="147"/>
      <c r="AU1508" s="147"/>
      <c r="AV1508" s="147"/>
      <c r="AW1508" s="147"/>
      <c r="AX1508" s="147"/>
      <c r="AY1508" s="147"/>
      <c r="AZ1508" s="147"/>
      <c r="BA1508" s="147"/>
      <c r="BB1508" s="147"/>
      <c r="BC1508" s="147"/>
      <c r="BD1508" s="147"/>
      <c r="BE1508" s="147"/>
      <c r="BF1508" s="147"/>
      <c r="BG1508" s="147"/>
    </row>
    <row r="1509" spans="1:59" outlineLevel="1" x14ac:dyDescent="0.2">
      <c r="A1509" s="154"/>
      <c r="B1509" s="155"/>
      <c r="C1509" s="185" t="s">
        <v>1110</v>
      </c>
      <c r="D1509" s="158"/>
      <c r="E1509" s="159"/>
      <c r="F1509" s="156"/>
      <c r="G1509" s="156"/>
      <c r="H1509" s="156"/>
      <c r="I1509" s="156"/>
      <c r="J1509" s="156"/>
      <c r="K1509" s="156"/>
      <c r="L1509" s="156"/>
      <c r="M1509" s="156"/>
      <c r="N1509" s="156"/>
      <c r="O1509" s="156"/>
      <c r="P1509" s="156"/>
      <c r="Q1509" s="156"/>
      <c r="R1509" s="156"/>
      <c r="S1509" s="156"/>
      <c r="T1509" s="156"/>
      <c r="U1509" s="156"/>
      <c r="V1509" s="156"/>
      <c r="W1509" s="156"/>
      <c r="X1509" s="156"/>
      <c r="Y1509" s="147"/>
      <c r="Z1509" s="147"/>
      <c r="AA1509" s="147"/>
      <c r="AB1509" s="147"/>
      <c r="AC1509" s="147"/>
      <c r="AD1509" s="147"/>
      <c r="AE1509" s="147"/>
      <c r="AF1509" s="147" t="s">
        <v>386</v>
      </c>
      <c r="AG1509" s="147">
        <v>0</v>
      </c>
      <c r="AH1509" s="147"/>
      <c r="AI1509" s="147"/>
      <c r="AJ1509" s="147"/>
      <c r="AK1509" s="147"/>
      <c r="AL1509" s="147"/>
      <c r="AM1509" s="147"/>
      <c r="AN1509" s="147"/>
      <c r="AO1509" s="147"/>
      <c r="AP1509" s="147"/>
      <c r="AQ1509" s="147"/>
      <c r="AR1509" s="147"/>
      <c r="AS1509" s="147"/>
      <c r="AT1509" s="147"/>
      <c r="AU1509" s="147"/>
      <c r="AV1509" s="147"/>
      <c r="AW1509" s="147"/>
      <c r="AX1509" s="147"/>
      <c r="AY1509" s="147"/>
      <c r="AZ1509" s="147"/>
      <c r="BA1509" s="147"/>
      <c r="BB1509" s="147"/>
      <c r="BC1509" s="147"/>
      <c r="BD1509" s="147"/>
      <c r="BE1509" s="147"/>
      <c r="BF1509" s="147"/>
      <c r="BG1509" s="147"/>
    </row>
    <row r="1510" spans="1:59" outlineLevel="1" x14ac:dyDescent="0.2">
      <c r="A1510" s="154"/>
      <c r="B1510" s="155"/>
      <c r="C1510" s="185" t="s">
        <v>1805</v>
      </c>
      <c r="D1510" s="158"/>
      <c r="E1510" s="159"/>
      <c r="F1510" s="156"/>
      <c r="G1510" s="156"/>
      <c r="H1510" s="156"/>
      <c r="I1510" s="156"/>
      <c r="J1510" s="156"/>
      <c r="K1510" s="156"/>
      <c r="L1510" s="156"/>
      <c r="M1510" s="156"/>
      <c r="N1510" s="156"/>
      <c r="O1510" s="156"/>
      <c r="P1510" s="156"/>
      <c r="Q1510" s="156"/>
      <c r="R1510" s="156"/>
      <c r="S1510" s="156"/>
      <c r="T1510" s="156"/>
      <c r="U1510" s="156"/>
      <c r="V1510" s="156"/>
      <c r="W1510" s="156"/>
      <c r="X1510" s="156"/>
      <c r="Y1510" s="147"/>
      <c r="Z1510" s="147"/>
      <c r="AA1510" s="147"/>
      <c r="AB1510" s="147"/>
      <c r="AC1510" s="147"/>
      <c r="AD1510" s="147"/>
      <c r="AE1510" s="147"/>
      <c r="AF1510" s="147" t="s">
        <v>386</v>
      </c>
      <c r="AG1510" s="147">
        <v>0</v>
      </c>
      <c r="AH1510" s="147"/>
      <c r="AI1510" s="147"/>
      <c r="AJ1510" s="147"/>
      <c r="AK1510" s="147"/>
      <c r="AL1510" s="147"/>
      <c r="AM1510" s="147"/>
      <c r="AN1510" s="147"/>
      <c r="AO1510" s="147"/>
      <c r="AP1510" s="147"/>
      <c r="AQ1510" s="147"/>
      <c r="AR1510" s="147"/>
      <c r="AS1510" s="147"/>
      <c r="AT1510" s="147"/>
      <c r="AU1510" s="147"/>
      <c r="AV1510" s="147"/>
      <c r="AW1510" s="147"/>
      <c r="AX1510" s="147"/>
      <c r="AY1510" s="147"/>
      <c r="AZ1510" s="147"/>
      <c r="BA1510" s="147"/>
      <c r="BB1510" s="147"/>
      <c r="BC1510" s="147"/>
      <c r="BD1510" s="147"/>
      <c r="BE1510" s="147"/>
      <c r="BF1510" s="147"/>
      <c r="BG1510" s="147"/>
    </row>
    <row r="1511" spans="1:59" outlineLevel="1" x14ac:dyDescent="0.2">
      <c r="A1511" s="154"/>
      <c r="B1511" s="155"/>
      <c r="C1511" s="185" t="s">
        <v>1806</v>
      </c>
      <c r="D1511" s="158"/>
      <c r="E1511" s="159"/>
      <c r="F1511" s="156"/>
      <c r="G1511" s="156"/>
      <c r="H1511" s="156"/>
      <c r="I1511" s="156"/>
      <c r="J1511" s="156"/>
      <c r="K1511" s="156"/>
      <c r="L1511" s="156"/>
      <c r="M1511" s="156"/>
      <c r="N1511" s="156"/>
      <c r="O1511" s="156"/>
      <c r="P1511" s="156"/>
      <c r="Q1511" s="156"/>
      <c r="R1511" s="156"/>
      <c r="S1511" s="156"/>
      <c r="T1511" s="156"/>
      <c r="U1511" s="156"/>
      <c r="V1511" s="156"/>
      <c r="W1511" s="156"/>
      <c r="X1511" s="156"/>
      <c r="Y1511" s="147"/>
      <c r="Z1511" s="147"/>
      <c r="AA1511" s="147"/>
      <c r="AB1511" s="147"/>
      <c r="AC1511" s="147"/>
      <c r="AD1511" s="147"/>
      <c r="AE1511" s="147"/>
      <c r="AF1511" s="147" t="s">
        <v>386</v>
      </c>
      <c r="AG1511" s="147">
        <v>0</v>
      </c>
      <c r="AH1511" s="147"/>
      <c r="AI1511" s="147"/>
      <c r="AJ1511" s="147"/>
      <c r="AK1511" s="147"/>
      <c r="AL1511" s="147"/>
      <c r="AM1511" s="147"/>
      <c r="AN1511" s="147"/>
      <c r="AO1511" s="147"/>
      <c r="AP1511" s="147"/>
      <c r="AQ1511" s="147"/>
      <c r="AR1511" s="147"/>
      <c r="AS1511" s="147"/>
      <c r="AT1511" s="147"/>
      <c r="AU1511" s="147"/>
      <c r="AV1511" s="147"/>
      <c r="AW1511" s="147"/>
      <c r="AX1511" s="147"/>
      <c r="AY1511" s="147"/>
      <c r="AZ1511" s="147"/>
      <c r="BA1511" s="147"/>
      <c r="BB1511" s="147"/>
      <c r="BC1511" s="147"/>
      <c r="BD1511" s="147"/>
      <c r="BE1511" s="147"/>
      <c r="BF1511" s="147"/>
      <c r="BG1511" s="147"/>
    </row>
    <row r="1512" spans="1:59" outlineLevel="1" x14ac:dyDescent="0.2">
      <c r="A1512" s="154"/>
      <c r="B1512" s="155"/>
      <c r="C1512" s="185" t="s">
        <v>1807</v>
      </c>
      <c r="D1512" s="158"/>
      <c r="E1512" s="159"/>
      <c r="F1512" s="156"/>
      <c r="G1512" s="156"/>
      <c r="H1512" s="156"/>
      <c r="I1512" s="156"/>
      <c r="J1512" s="156"/>
      <c r="K1512" s="156"/>
      <c r="L1512" s="156"/>
      <c r="M1512" s="156"/>
      <c r="N1512" s="156"/>
      <c r="O1512" s="156"/>
      <c r="P1512" s="156"/>
      <c r="Q1512" s="156"/>
      <c r="R1512" s="156"/>
      <c r="S1512" s="156"/>
      <c r="T1512" s="156"/>
      <c r="U1512" s="156"/>
      <c r="V1512" s="156"/>
      <c r="W1512" s="156"/>
      <c r="X1512" s="156"/>
      <c r="Y1512" s="147"/>
      <c r="Z1512" s="147"/>
      <c r="AA1512" s="147"/>
      <c r="AB1512" s="147"/>
      <c r="AC1512" s="147"/>
      <c r="AD1512" s="147"/>
      <c r="AE1512" s="147"/>
      <c r="AF1512" s="147" t="s">
        <v>386</v>
      </c>
      <c r="AG1512" s="147">
        <v>0</v>
      </c>
      <c r="AH1512" s="147"/>
      <c r="AI1512" s="147"/>
      <c r="AJ1512" s="147"/>
      <c r="AK1512" s="147"/>
      <c r="AL1512" s="147"/>
      <c r="AM1512" s="147"/>
      <c r="AN1512" s="147"/>
      <c r="AO1512" s="147"/>
      <c r="AP1512" s="147"/>
      <c r="AQ1512" s="147"/>
      <c r="AR1512" s="147"/>
      <c r="AS1512" s="147"/>
      <c r="AT1512" s="147"/>
      <c r="AU1512" s="147"/>
      <c r="AV1512" s="147"/>
      <c r="AW1512" s="147"/>
      <c r="AX1512" s="147"/>
      <c r="AY1512" s="147"/>
      <c r="AZ1512" s="147"/>
      <c r="BA1512" s="147"/>
      <c r="BB1512" s="147"/>
      <c r="BC1512" s="147"/>
      <c r="BD1512" s="147"/>
      <c r="BE1512" s="147"/>
      <c r="BF1512" s="147"/>
      <c r="BG1512" s="147"/>
    </row>
    <row r="1513" spans="1:59" outlineLevel="1" x14ac:dyDescent="0.2">
      <c r="A1513" s="154"/>
      <c r="B1513" s="155"/>
      <c r="C1513" s="185" t="s">
        <v>1808</v>
      </c>
      <c r="D1513" s="158"/>
      <c r="E1513" s="159">
        <v>193.2</v>
      </c>
      <c r="F1513" s="156"/>
      <c r="G1513" s="156"/>
      <c r="H1513" s="156"/>
      <c r="I1513" s="156"/>
      <c r="J1513" s="156"/>
      <c r="K1513" s="156"/>
      <c r="L1513" s="156"/>
      <c r="M1513" s="156"/>
      <c r="N1513" s="156"/>
      <c r="O1513" s="156"/>
      <c r="P1513" s="156"/>
      <c r="Q1513" s="156"/>
      <c r="R1513" s="156"/>
      <c r="S1513" s="156"/>
      <c r="T1513" s="156"/>
      <c r="U1513" s="156"/>
      <c r="V1513" s="156"/>
      <c r="W1513" s="156"/>
      <c r="X1513" s="156"/>
      <c r="Y1513" s="147"/>
      <c r="Z1513" s="147"/>
      <c r="AA1513" s="147"/>
      <c r="AB1513" s="147"/>
      <c r="AC1513" s="147"/>
      <c r="AD1513" s="147"/>
      <c r="AE1513" s="147"/>
      <c r="AF1513" s="147" t="s">
        <v>386</v>
      </c>
      <c r="AG1513" s="147">
        <v>0</v>
      </c>
      <c r="AH1513" s="147"/>
      <c r="AI1513" s="147"/>
      <c r="AJ1513" s="147"/>
      <c r="AK1513" s="147"/>
      <c r="AL1513" s="147"/>
      <c r="AM1513" s="147"/>
      <c r="AN1513" s="147"/>
      <c r="AO1513" s="147"/>
      <c r="AP1513" s="147"/>
      <c r="AQ1513" s="147"/>
      <c r="AR1513" s="147"/>
      <c r="AS1513" s="147"/>
      <c r="AT1513" s="147"/>
      <c r="AU1513" s="147"/>
      <c r="AV1513" s="147"/>
      <c r="AW1513" s="147"/>
      <c r="AX1513" s="147"/>
      <c r="AY1513" s="147"/>
      <c r="AZ1513" s="147"/>
      <c r="BA1513" s="147"/>
      <c r="BB1513" s="147"/>
      <c r="BC1513" s="147"/>
      <c r="BD1513" s="147"/>
      <c r="BE1513" s="147"/>
      <c r="BF1513" s="147"/>
      <c r="BG1513" s="147"/>
    </row>
    <row r="1514" spans="1:59" outlineLevel="1" x14ac:dyDescent="0.2">
      <c r="A1514" s="176">
        <v>323</v>
      </c>
      <c r="B1514" s="177" t="s">
        <v>1809</v>
      </c>
      <c r="C1514" s="186" t="s">
        <v>1810</v>
      </c>
      <c r="D1514" s="178" t="s">
        <v>413</v>
      </c>
      <c r="E1514" s="179">
        <v>9.0104299999999995</v>
      </c>
      <c r="F1514" s="174"/>
      <c r="G1514" s="181">
        <f>ROUND(E1514*F1514,2)</f>
        <v>0</v>
      </c>
      <c r="H1514" s="157">
        <v>0</v>
      </c>
      <c r="I1514" s="156">
        <f>ROUND(E1514*H1514,2)</f>
        <v>0</v>
      </c>
      <c r="J1514" s="157">
        <v>602</v>
      </c>
      <c r="K1514" s="156">
        <f>ROUND(E1514*J1514,2)</f>
        <v>5424.28</v>
      </c>
      <c r="L1514" s="156">
        <v>15</v>
      </c>
      <c r="M1514" s="156">
        <f>G1514*(1+L1514/100)</f>
        <v>0</v>
      </c>
      <c r="N1514" s="156">
        <v>0</v>
      </c>
      <c r="O1514" s="156">
        <f>ROUND(E1514*N1514,2)</f>
        <v>0</v>
      </c>
      <c r="P1514" s="156">
        <v>0</v>
      </c>
      <c r="Q1514" s="156">
        <f>ROUND(E1514*P1514,2)</f>
        <v>0</v>
      </c>
      <c r="R1514" s="156"/>
      <c r="S1514" s="156" t="s">
        <v>381</v>
      </c>
      <c r="T1514" s="156" t="s">
        <v>382</v>
      </c>
      <c r="U1514" s="156">
        <v>0</v>
      </c>
      <c r="V1514" s="156">
        <f>ROUND(E1514*U1514,2)</f>
        <v>0</v>
      </c>
      <c r="W1514" s="156"/>
      <c r="X1514" s="156" t="s">
        <v>383</v>
      </c>
      <c r="Y1514" s="147"/>
      <c r="Z1514" s="147"/>
      <c r="AA1514" s="147"/>
      <c r="AB1514" s="147"/>
      <c r="AC1514" s="147"/>
      <c r="AD1514" s="147"/>
      <c r="AE1514" s="147"/>
      <c r="AF1514" s="147" t="s">
        <v>541</v>
      </c>
      <c r="AG1514" s="147"/>
      <c r="AH1514" s="147"/>
      <c r="AI1514" s="147"/>
      <c r="AJ1514" s="147"/>
      <c r="AK1514" s="147"/>
      <c r="AL1514" s="147"/>
      <c r="AM1514" s="147"/>
      <c r="AN1514" s="147"/>
      <c r="AO1514" s="147"/>
      <c r="AP1514" s="147"/>
      <c r="AQ1514" s="147"/>
      <c r="AR1514" s="147"/>
      <c r="AS1514" s="147"/>
      <c r="AT1514" s="147"/>
      <c r="AU1514" s="147"/>
      <c r="AV1514" s="147"/>
      <c r="AW1514" s="147"/>
      <c r="AX1514" s="147"/>
      <c r="AY1514" s="147"/>
      <c r="AZ1514" s="147"/>
      <c r="BA1514" s="147"/>
      <c r="BB1514" s="147"/>
      <c r="BC1514" s="147"/>
      <c r="BD1514" s="147"/>
      <c r="BE1514" s="147"/>
      <c r="BF1514" s="147"/>
      <c r="BG1514" s="147"/>
    </row>
    <row r="1515" spans="1:59" x14ac:dyDescent="0.2">
      <c r="A1515" s="164" t="s">
        <v>376</v>
      </c>
      <c r="B1515" s="165" t="s">
        <v>330</v>
      </c>
      <c r="C1515" s="183" t="s">
        <v>331</v>
      </c>
      <c r="D1515" s="166"/>
      <c r="E1515" s="167"/>
      <c r="F1515" s="168"/>
      <c r="G1515" s="169">
        <f>SUMIF(AF1516:AF1538,"&lt;&gt;NOR",G1516:G1538)</f>
        <v>0</v>
      </c>
      <c r="H1515" s="163"/>
      <c r="I1515" s="163">
        <f>SUM(I1516:I1538)</f>
        <v>870484.22</v>
      </c>
      <c r="J1515" s="163"/>
      <c r="K1515" s="163">
        <f>SUM(K1516:K1538)</f>
        <v>457291.88</v>
      </c>
      <c r="L1515" s="163"/>
      <c r="M1515" s="163">
        <f>SUM(M1516:M1538)</f>
        <v>0</v>
      </c>
      <c r="N1515" s="163"/>
      <c r="O1515" s="163">
        <f>SUM(O1516:O1538)</f>
        <v>7.08</v>
      </c>
      <c r="P1515" s="163"/>
      <c r="Q1515" s="163">
        <f>SUM(Q1516:Q1538)</f>
        <v>0</v>
      </c>
      <c r="R1515" s="163"/>
      <c r="S1515" s="163"/>
      <c r="T1515" s="163"/>
      <c r="U1515" s="163"/>
      <c r="V1515" s="163">
        <f>SUM(V1516:V1538)</f>
        <v>0</v>
      </c>
      <c r="W1515" s="163"/>
      <c r="X1515" s="163"/>
      <c r="AF1515" t="s">
        <v>377</v>
      </c>
    </row>
    <row r="1516" spans="1:59" outlineLevel="1" x14ac:dyDescent="0.2">
      <c r="A1516" s="170">
        <v>324</v>
      </c>
      <c r="B1516" s="171" t="s">
        <v>1811</v>
      </c>
      <c r="C1516" s="184" t="s">
        <v>1812</v>
      </c>
      <c r="D1516" s="172" t="s">
        <v>380</v>
      </c>
      <c r="E1516" s="173">
        <v>237.8365</v>
      </c>
      <c r="F1516" s="174"/>
      <c r="G1516" s="175">
        <f>ROUND(E1516*F1516,2)</f>
        <v>0</v>
      </c>
      <c r="H1516" s="157">
        <v>0</v>
      </c>
      <c r="I1516" s="156">
        <f>ROUND(E1516*H1516,2)</f>
        <v>0</v>
      </c>
      <c r="J1516" s="157">
        <v>22.4</v>
      </c>
      <c r="K1516" s="156">
        <f>ROUND(E1516*J1516,2)</f>
        <v>5327.54</v>
      </c>
      <c r="L1516" s="156">
        <v>15</v>
      </c>
      <c r="M1516" s="156">
        <f>G1516*(1+L1516/100)</f>
        <v>0</v>
      </c>
      <c r="N1516" s="156">
        <v>0</v>
      </c>
      <c r="O1516" s="156">
        <f>ROUND(E1516*N1516,2)</f>
        <v>0</v>
      </c>
      <c r="P1516" s="156">
        <v>0</v>
      </c>
      <c r="Q1516" s="156">
        <f>ROUND(E1516*P1516,2)</f>
        <v>0</v>
      </c>
      <c r="R1516" s="156"/>
      <c r="S1516" s="156" t="s">
        <v>381</v>
      </c>
      <c r="T1516" s="156" t="s">
        <v>382</v>
      </c>
      <c r="U1516" s="156">
        <v>0</v>
      </c>
      <c r="V1516" s="156">
        <f>ROUND(E1516*U1516,2)</f>
        <v>0</v>
      </c>
      <c r="W1516" s="156"/>
      <c r="X1516" s="156" t="s">
        <v>383</v>
      </c>
      <c r="Y1516" s="147"/>
      <c r="Z1516" s="147"/>
      <c r="AA1516" s="147"/>
      <c r="AB1516" s="147"/>
      <c r="AC1516" s="147"/>
      <c r="AD1516" s="147"/>
      <c r="AE1516" s="147"/>
      <c r="AF1516" s="147" t="s">
        <v>541</v>
      </c>
      <c r="AG1516" s="147"/>
      <c r="AH1516" s="147"/>
      <c r="AI1516" s="147"/>
      <c r="AJ1516" s="147"/>
      <c r="AK1516" s="147"/>
      <c r="AL1516" s="147"/>
      <c r="AM1516" s="147"/>
      <c r="AN1516" s="147"/>
      <c r="AO1516" s="147"/>
      <c r="AP1516" s="147"/>
      <c r="AQ1516" s="147"/>
      <c r="AR1516" s="147"/>
      <c r="AS1516" s="147"/>
      <c r="AT1516" s="147"/>
      <c r="AU1516" s="147"/>
      <c r="AV1516" s="147"/>
      <c r="AW1516" s="147"/>
      <c r="AX1516" s="147"/>
      <c r="AY1516" s="147"/>
      <c r="AZ1516" s="147"/>
      <c r="BA1516" s="147"/>
      <c r="BB1516" s="147"/>
      <c r="BC1516" s="147"/>
      <c r="BD1516" s="147"/>
      <c r="BE1516" s="147"/>
      <c r="BF1516" s="147"/>
      <c r="BG1516" s="147"/>
    </row>
    <row r="1517" spans="1:59" outlineLevel="1" x14ac:dyDescent="0.2">
      <c r="A1517" s="154"/>
      <c r="B1517" s="155"/>
      <c r="C1517" s="185" t="s">
        <v>1813</v>
      </c>
      <c r="D1517" s="158"/>
      <c r="E1517" s="159"/>
      <c r="F1517" s="156"/>
      <c r="G1517" s="156"/>
      <c r="H1517" s="156"/>
      <c r="I1517" s="156"/>
      <c r="J1517" s="156"/>
      <c r="K1517" s="156"/>
      <c r="L1517" s="156"/>
      <c r="M1517" s="156"/>
      <c r="N1517" s="156"/>
      <c r="O1517" s="156"/>
      <c r="P1517" s="156"/>
      <c r="Q1517" s="156"/>
      <c r="R1517" s="156"/>
      <c r="S1517" s="156"/>
      <c r="T1517" s="156"/>
      <c r="U1517" s="156"/>
      <c r="V1517" s="156"/>
      <c r="W1517" s="156"/>
      <c r="X1517" s="156"/>
      <c r="Y1517" s="147"/>
      <c r="Z1517" s="147"/>
      <c r="AA1517" s="147"/>
      <c r="AB1517" s="147"/>
      <c r="AC1517" s="147"/>
      <c r="AD1517" s="147"/>
      <c r="AE1517" s="147"/>
      <c r="AF1517" s="147" t="s">
        <v>386</v>
      </c>
      <c r="AG1517" s="147">
        <v>0</v>
      </c>
      <c r="AH1517" s="147"/>
      <c r="AI1517" s="147"/>
      <c r="AJ1517" s="147"/>
      <c r="AK1517" s="147"/>
      <c r="AL1517" s="147"/>
      <c r="AM1517" s="147"/>
      <c r="AN1517" s="147"/>
      <c r="AO1517" s="147"/>
      <c r="AP1517" s="147"/>
      <c r="AQ1517" s="147"/>
      <c r="AR1517" s="147"/>
      <c r="AS1517" s="147"/>
      <c r="AT1517" s="147"/>
      <c r="AU1517" s="147"/>
      <c r="AV1517" s="147"/>
      <c r="AW1517" s="147"/>
      <c r="AX1517" s="147"/>
      <c r="AY1517" s="147"/>
      <c r="AZ1517" s="147"/>
      <c r="BA1517" s="147"/>
      <c r="BB1517" s="147"/>
      <c r="BC1517" s="147"/>
      <c r="BD1517" s="147"/>
      <c r="BE1517" s="147"/>
      <c r="BF1517" s="147"/>
      <c r="BG1517" s="147"/>
    </row>
    <row r="1518" spans="1:59" outlineLevel="1" x14ac:dyDescent="0.2">
      <c r="A1518" s="154"/>
      <c r="B1518" s="155"/>
      <c r="C1518" s="185" t="s">
        <v>1814</v>
      </c>
      <c r="D1518" s="158"/>
      <c r="E1518" s="159"/>
      <c r="F1518" s="156"/>
      <c r="G1518" s="156"/>
      <c r="H1518" s="156"/>
      <c r="I1518" s="156"/>
      <c r="J1518" s="156"/>
      <c r="K1518" s="156"/>
      <c r="L1518" s="156"/>
      <c r="M1518" s="156"/>
      <c r="N1518" s="156"/>
      <c r="O1518" s="156"/>
      <c r="P1518" s="156"/>
      <c r="Q1518" s="156"/>
      <c r="R1518" s="156"/>
      <c r="S1518" s="156"/>
      <c r="T1518" s="156"/>
      <c r="U1518" s="156"/>
      <c r="V1518" s="156"/>
      <c r="W1518" s="156"/>
      <c r="X1518" s="156"/>
      <c r="Y1518" s="147"/>
      <c r="Z1518" s="147"/>
      <c r="AA1518" s="147"/>
      <c r="AB1518" s="147"/>
      <c r="AC1518" s="147"/>
      <c r="AD1518" s="147"/>
      <c r="AE1518" s="147"/>
      <c r="AF1518" s="147" t="s">
        <v>386</v>
      </c>
      <c r="AG1518" s="147">
        <v>0</v>
      </c>
      <c r="AH1518" s="147"/>
      <c r="AI1518" s="147"/>
      <c r="AJ1518" s="147"/>
      <c r="AK1518" s="147"/>
      <c r="AL1518" s="147"/>
      <c r="AM1518" s="147"/>
      <c r="AN1518" s="147"/>
      <c r="AO1518" s="147"/>
      <c r="AP1518" s="147"/>
      <c r="AQ1518" s="147"/>
      <c r="AR1518" s="147"/>
      <c r="AS1518" s="147"/>
      <c r="AT1518" s="147"/>
      <c r="AU1518" s="147"/>
      <c r="AV1518" s="147"/>
      <c r="AW1518" s="147"/>
      <c r="AX1518" s="147"/>
      <c r="AY1518" s="147"/>
      <c r="AZ1518" s="147"/>
      <c r="BA1518" s="147"/>
      <c r="BB1518" s="147"/>
      <c r="BC1518" s="147"/>
      <c r="BD1518" s="147"/>
      <c r="BE1518" s="147"/>
      <c r="BF1518" s="147"/>
      <c r="BG1518" s="147"/>
    </row>
    <row r="1519" spans="1:59" outlineLevel="1" x14ac:dyDescent="0.2">
      <c r="A1519" s="154"/>
      <c r="B1519" s="155"/>
      <c r="C1519" s="185" t="s">
        <v>628</v>
      </c>
      <c r="D1519" s="158"/>
      <c r="E1519" s="159"/>
      <c r="F1519" s="156"/>
      <c r="G1519" s="156"/>
      <c r="H1519" s="156"/>
      <c r="I1519" s="156"/>
      <c r="J1519" s="156"/>
      <c r="K1519" s="156"/>
      <c r="L1519" s="156"/>
      <c r="M1519" s="156"/>
      <c r="N1519" s="156"/>
      <c r="O1519" s="156"/>
      <c r="P1519" s="156"/>
      <c r="Q1519" s="156"/>
      <c r="R1519" s="156"/>
      <c r="S1519" s="156"/>
      <c r="T1519" s="156"/>
      <c r="U1519" s="156"/>
      <c r="V1519" s="156"/>
      <c r="W1519" s="156"/>
      <c r="X1519" s="156"/>
      <c r="Y1519" s="147"/>
      <c r="Z1519" s="147"/>
      <c r="AA1519" s="147"/>
      <c r="AB1519" s="147"/>
      <c r="AC1519" s="147"/>
      <c r="AD1519" s="147"/>
      <c r="AE1519" s="147"/>
      <c r="AF1519" s="147" t="s">
        <v>386</v>
      </c>
      <c r="AG1519" s="147">
        <v>0</v>
      </c>
      <c r="AH1519" s="147"/>
      <c r="AI1519" s="147"/>
      <c r="AJ1519" s="147"/>
      <c r="AK1519" s="147"/>
      <c r="AL1519" s="147"/>
      <c r="AM1519" s="147"/>
      <c r="AN1519" s="147"/>
      <c r="AO1519" s="147"/>
      <c r="AP1519" s="147"/>
      <c r="AQ1519" s="147"/>
      <c r="AR1519" s="147"/>
      <c r="AS1519" s="147"/>
      <c r="AT1519" s="147"/>
      <c r="AU1519" s="147"/>
      <c r="AV1519" s="147"/>
      <c r="AW1519" s="147"/>
      <c r="AX1519" s="147"/>
      <c r="AY1519" s="147"/>
      <c r="AZ1519" s="147"/>
      <c r="BA1519" s="147"/>
      <c r="BB1519" s="147"/>
      <c r="BC1519" s="147"/>
      <c r="BD1519" s="147"/>
      <c r="BE1519" s="147"/>
      <c r="BF1519" s="147"/>
      <c r="BG1519" s="147"/>
    </row>
    <row r="1520" spans="1:59" ht="33.75" outlineLevel="1" x14ac:dyDescent="0.2">
      <c r="A1520" s="154"/>
      <c r="B1520" s="155"/>
      <c r="C1520" s="185" t="s">
        <v>1103</v>
      </c>
      <c r="D1520" s="158"/>
      <c r="E1520" s="159"/>
      <c r="F1520" s="156"/>
      <c r="G1520" s="156"/>
      <c r="H1520" s="156"/>
      <c r="I1520" s="156"/>
      <c r="J1520" s="156"/>
      <c r="K1520" s="156"/>
      <c r="L1520" s="156"/>
      <c r="M1520" s="156"/>
      <c r="N1520" s="156"/>
      <c r="O1520" s="156"/>
      <c r="P1520" s="156"/>
      <c r="Q1520" s="156"/>
      <c r="R1520" s="156"/>
      <c r="S1520" s="156"/>
      <c r="T1520" s="156"/>
      <c r="U1520" s="156"/>
      <c r="V1520" s="156"/>
      <c r="W1520" s="156"/>
      <c r="X1520" s="156"/>
      <c r="Y1520" s="147"/>
      <c r="Z1520" s="147"/>
      <c r="AA1520" s="147"/>
      <c r="AB1520" s="147"/>
      <c r="AC1520" s="147"/>
      <c r="AD1520" s="147"/>
      <c r="AE1520" s="147"/>
      <c r="AF1520" s="147" t="s">
        <v>386</v>
      </c>
      <c r="AG1520" s="147">
        <v>0</v>
      </c>
      <c r="AH1520" s="147"/>
      <c r="AI1520" s="147"/>
      <c r="AJ1520" s="147"/>
      <c r="AK1520" s="147"/>
      <c r="AL1520" s="147"/>
      <c r="AM1520" s="147"/>
      <c r="AN1520" s="147"/>
      <c r="AO1520" s="147"/>
      <c r="AP1520" s="147"/>
      <c r="AQ1520" s="147"/>
      <c r="AR1520" s="147"/>
      <c r="AS1520" s="147"/>
      <c r="AT1520" s="147"/>
      <c r="AU1520" s="147"/>
      <c r="AV1520" s="147"/>
      <c r="AW1520" s="147"/>
      <c r="AX1520" s="147"/>
      <c r="AY1520" s="147"/>
      <c r="AZ1520" s="147"/>
      <c r="BA1520" s="147"/>
      <c r="BB1520" s="147"/>
      <c r="BC1520" s="147"/>
      <c r="BD1520" s="147"/>
      <c r="BE1520" s="147"/>
      <c r="BF1520" s="147"/>
      <c r="BG1520" s="147"/>
    </row>
    <row r="1521" spans="1:59" outlineLevel="1" x14ac:dyDescent="0.2">
      <c r="A1521" s="154"/>
      <c r="B1521" s="155"/>
      <c r="C1521" s="185" t="s">
        <v>1815</v>
      </c>
      <c r="D1521" s="158"/>
      <c r="E1521" s="159"/>
      <c r="F1521" s="156"/>
      <c r="G1521" s="156"/>
      <c r="H1521" s="156"/>
      <c r="I1521" s="156"/>
      <c r="J1521" s="156"/>
      <c r="K1521" s="156"/>
      <c r="L1521" s="156"/>
      <c r="M1521" s="156"/>
      <c r="N1521" s="156"/>
      <c r="O1521" s="156"/>
      <c r="P1521" s="156"/>
      <c r="Q1521" s="156"/>
      <c r="R1521" s="156"/>
      <c r="S1521" s="156"/>
      <c r="T1521" s="156"/>
      <c r="U1521" s="156"/>
      <c r="V1521" s="156"/>
      <c r="W1521" s="156"/>
      <c r="X1521" s="156"/>
      <c r="Y1521" s="147"/>
      <c r="Z1521" s="147"/>
      <c r="AA1521" s="147"/>
      <c r="AB1521" s="147"/>
      <c r="AC1521" s="147"/>
      <c r="AD1521" s="147"/>
      <c r="AE1521" s="147"/>
      <c r="AF1521" s="147" t="s">
        <v>386</v>
      </c>
      <c r="AG1521" s="147">
        <v>0</v>
      </c>
      <c r="AH1521" s="147"/>
      <c r="AI1521" s="147"/>
      <c r="AJ1521" s="147"/>
      <c r="AK1521" s="147"/>
      <c r="AL1521" s="147"/>
      <c r="AM1521" s="147"/>
      <c r="AN1521" s="147"/>
      <c r="AO1521" s="147"/>
      <c r="AP1521" s="147"/>
      <c r="AQ1521" s="147"/>
      <c r="AR1521" s="147"/>
      <c r="AS1521" s="147"/>
      <c r="AT1521" s="147"/>
      <c r="AU1521" s="147"/>
      <c r="AV1521" s="147"/>
      <c r="AW1521" s="147"/>
      <c r="AX1521" s="147"/>
      <c r="AY1521" s="147"/>
      <c r="AZ1521" s="147"/>
      <c r="BA1521" s="147"/>
      <c r="BB1521" s="147"/>
      <c r="BC1521" s="147"/>
      <c r="BD1521" s="147"/>
      <c r="BE1521" s="147"/>
      <c r="BF1521" s="147"/>
      <c r="BG1521" s="147"/>
    </row>
    <row r="1522" spans="1:59" outlineLevel="1" x14ac:dyDescent="0.2">
      <c r="A1522" s="154"/>
      <c r="B1522" s="155"/>
      <c r="C1522" s="185" t="s">
        <v>1816</v>
      </c>
      <c r="D1522" s="158"/>
      <c r="E1522" s="159">
        <v>237.84</v>
      </c>
      <c r="F1522" s="156"/>
      <c r="G1522" s="156"/>
      <c r="H1522" s="156"/>
      <c r="I1522" s="156"/>
      <c r="J1522" s="156"/>
      <c r="K1522" s="156"/>
      <c r="L1522" s="156"/>
      <c r="M1522" s="156"/>
      <c r="N1522" s="156"/>
      <c r="O1522" s="156"/>
      <c r="P1522" s="156"/>
      <c r="Q1522" s="156"/>
      <c r="R1522" s="156"/>
      <c r="S1522" s="156"/>
      <c r="T1522" s="156"/>
      <c r="U1522" s="156"/>
      <c r="V1522" s="156"/>
      <c r="W1522" s="156"/>
      <c r="X1522" s="156"/>
      <c r="Y1522" s="147"/>
      <c r="Z1522" s="147"/>
      <c r="AA1522" s="147"/>
      <c r="AB1522" s="147"/>
      <c r="AC1522" s="147"/>
      <c r="AD1522" s="147"/>
      <c r="AE1522" s="147"/>
      <c r="AF1522" s="147" t="s">
        <v>386</v>
      </c>
      <c r="AG1522" s="147">
        <v>0</v>
      </c>
      <c r="AH1522" s="147"/>
      <c r="AI1522" s="147"/>
      <c r="AJ1522" s="147"/>
      <c r="AK1522" s="147"/>
      <c r="AL1522" s="147"/>
      <c r="AM1522" s="147"/>
      <c r="AN1522" s="147"/>
      <c r="AO1522" s="147"/>
      <c r="AP1522" s="147"/>
      <c r="AQ1522" s="147"/>
      <c r="AR1522" s="147"/>
      <c r="AS1522" s="147"/>
      <c r="AT1522" s="147"/>
      <c r="AU1522" s="147"/>
      <c r="AV1522" s="147"/>
      <c r="AW1522" s="147"/>
      <c r="AX1522" s="147"/>
      <c r="AY1522" s="147"/>
      <c r="AZ1522" s="147"/>
      <c r="BA1522" s="147"/>
      <c r="BB1522" s="147"/>
      <c r="BC1522" s="147"/>
      <c r="BD1522" s="147"/>
      <c r="BE1522" s="147"/>
      <c r="BF1522" s="147"/>
      <c r="BG1522" s="147"/>
    </row>
    <row r="1523" spans="1:59" ht="22.5" outlineLevel="1" x14ac:dyDescent="0.2">
      <c r="A1523" s="170">
        <v>325</v>
      </c>
      <c r="B1523" s="171" t="s">
        <v>1817</v>
      </c>
      <c r="C1523" s="184" t="s">
        <v>1818</v>
      </c>
      <c r="D1523" s="172" t="s">
        <v>397</v>
      </c>
      <c r="E1523" s="173">
        <v>1143.731</v>
      </c>
      <c r="F1523" s="174"/>
      <c r="G1523" s="175">
        <f>ROUND(E1523*F1523,2)</f>
        <v>0</v>
      </c>
      <c r="H1523" s="157">
        <v>31.22</v>
      </c>
      <c r="I1523" s="156">
        <f>ROUND(E1523*H1523,2)</f>
        <v>35707.279999999999</v>
      </c>
      <c r="J1523" s="157">
        <v>66.78</v>
      </c>
      <c r="K1523" s="156">
        <f>ROUND(E1523*J1523,2)</f>
        <v>76378.36</v>
      </c>
      <c r="L1523" s="156">
        <v>15</v>
      </c>
      <c r="M1523" s="156">
        <f>G1523*(1+L1523/100)</f>
        <v>0</v>
      </c>
      <c r="N1523" s="156">
        <v>8.0000000000000007E-5</v>
      </c>
      <c r="O1523" s="156">
        <f>ROUND(E1523*N1523,2)</f>
        <v>0.09</v>
      </c>
      <c r="P1523" s="156">
        <v>0</v>
      </c>
      <c r="Q1523" s="156">
        <f>ROUND(E1523*P1523,2)</f>
        <v>0</v>
      </c>
      <c r="R1523" s="156"/>
      <c r="S1523" s="156" t="s">
        <v>381</v>
      </c>
      <c r="T1523" s="156" t="s">
        <v>382</v>
      </c>
      <c r="U1523" s="156">
        <v>0</v>
      </c>
      <c r="V1523" s="156">
        <f>ROUND(E1523*U1523,2)</f>
        <v>0</v>
      </c>
      <c r="W1523" s="156"/>
      <c r="X1523" s="156" t="s">
        <v>383</v>
      </c>
      <c r="Y1523" s="147"/>
      <c r="Z1523" s="147"/>
      <c r="AA1523" s="147"/>
      <c r="AB1523" s="147"/>
      <c r="AC1523" s="147"/>
      <c r="AD1523" s="147"/>
      <c r="AE1523" s="147"/>
      <c r="AF1523" s="147" t="s">
        <v>541</v>
      </c>
      <c r="AG1523" s="147"/>
      <c r="AH1523" s="147"/>
      <c r="AI1523" s="147"/>
      <c r="AJ1523" s="147"/>
      <c r="AK1523" s="147"/>
      <c r="AL1523" s="147"/>
      <c r="AM1523" s="147"/>
      <c r="AN1523" s="147"/>
      <c r="AO1523" s="147"/>
      <c r="AP1523" s="147"/>
      <c r="AQ1523" s="147"/>
      <c r="AR1523" s="147"/>
      <c r="AS1523" s="147"/>
      <c r="AT1523" s="147"/>
      <c r="AU1523" s="147"/>
      <c r="AV1523" s="147"/>
      <c r="AW1523" s="147"/>
      <c r="AX1523" s="147"/>
      <c r="AY1523" s="147"/>
      <c r="AZ1523" s="147"/>
      <c r="BA1523" s="147"/>
      <c r="BB1523" s="147"/>
      <c r="BC1523" s="147"/>
      <c r="BD1523" s="147"/>
      <c r="BE1523" s="147"/>
      <c r="BF1523" s="147"/>
      <c r="BG1523" s="147"/>
    </row>
    <row r="1524" spans="1:59" outlineLevel="1" x14ac:dyDescent="0.2">
      <c r="A1524" s="154"/>
      <c r="B1524" s="155"/>
      <c r="C1524" s="185" t="s">
        <v>1819</v>
      </c>
      <c r="D1524" s="158"/>
      <c r="E1524" s="159"/>
      <c r="F1524" s="156"/>
      <c r="G1524" s="156"/>
      <c r="H1524" s="156"/>
      <c r="I1524" s="156"/>
      <c r="J1524" s="156"/>
      <c r="K1524" s="156"/>
      <c r="L1524" s="156"/>
      <c r="M1524" s="156"/>
      <c r="N1524" s="156"/>
      <c r="O1524" s="156"/>
      <c r="P1524" s="156"/>
      <c r="Q1524" s="156"/>
      <c r="R1524" s="156"/>
      <c r="S1524" s="156"/>
      <c r="T1524" s="156"/>
      <c r="U1524" s="156"/>
      <c r="V1524" s="156"/>
      <c r="W1524" s="156"/>
      <c r="X1524" s="156"/>
      <c r="Y1524" s="147"/>
      <c r="Z1524" s="147"/>
      <c r="AA1524" s="147"/>
      <c r="AB1524" s="147"/>
      <c r="AC1524" s="147"/>
      <c r="AD1524" s="147"/>
      <c r="AE1524" s="147"/>
      <c r="AF1524" s="147" t="s">
        <v>386</v>
      </c>
      <c r="AG1524" s="147">
        <v>0</v>
      </c>
      <c r="AH1524" s="147"/>
      <c r="AI1524" s="147"/>
      <c r="AJ1524" s="147"/>
      <c r="AK1524" s="147"/>
      <c r="AL1524" s="147"/>
      <c r="AM1524" s="147"/>
      <c r="AN1524" s="147"/>
      <c r="AO1524" s="147"/>
      <c r="AP1524" s="147"/>
      <c r="AQ1524" s="147"/>
      <c r="AR1524" s="147"/>
      <c r="AS1524" s="147"/>
      <c r="AT1524" s="147"/>
      <c r="AU1524" s="147"/>
      <c r="AV1524" s="147"/>
      <c r="AW1524" s="147"/>
      <c r="AX1524" s="147"/>
      <c r="AY1524" s="147"/>
      <c r="AZ1524" s="147"/>
      <c r="BA1524" s="147"/>
      <c r="BB1524" s="147"/>
      <c r="BC1524" s="147"/>
      <c r="BD1524" s="147"/>
      <c r="BE1524" s="147"/>
      <c r="BF1524" s="147"/>
      <c r="BG1524" s="147"/>
    </row>
    <row r="1525" spans="1:59" outlineLevel="1" x14ac:dyDescent="0.2">
      <c r="A1525" s="154"/>
      <c r="B1525" s="155"/>
      <c r="C1525" s="185" t="s">
        <v>1820</v>
      </c>
      <c r="D1525" s="158"/>
      <c r="E1525" s="159"/>
      <c r="F1525" s="156"/>
      <c r="G1525" s="156"/>
      <c r="H1525" s="156"/>
      <c r="I1525" s="156"/>
      <c r="J1525" s="156"/>
      <c r="K1525" s="156"/>
      <c r="L1525" s="156"/>
      <c r="M1525" s="156"/>
      <c r="N1525" s="156"/>
      <c r="O1525" s="156"/>
      <c r="P1525" s="156"/>
      <c r="Q1525" s="156"/>
      <c r="R1525" s="156"/>
      <c r="S1525" s="156"/>
      <c r="T1525" s="156"/>
      <c r="U1525" s="156"/>
      <c r="V1525" s="156"/>
      <c r="W1525" s="156"/>
      <c r="X1525" s="156"/>
      <c r="Y1525" s="147"/>
      <c r="Z1525" s="147"/>
      <c r="AA1525" s="147"/>
      <c r="AB1525" s="147"/>
      <c r="AC1525" s="147"/>
      <c r="AD1525" s="147"/>
      <c r="AE1525" s="147"/>
      <c r="AF1525" s="147" t="s">
        <v>386</v>
      </c>
      <c r="AG1525" s="147">
        <v>0</v>
      </c>
      <c r="AH1525" s="147"/>
      <c r="AI1525" s="147"/>
      <c r="AJ1525" s="147"/>
      <c r="AK1525" s="147"/>
      <c r="AL1525" s="147"/>
      <c r="AM1525" s="147"/>
      <c r="AN1525" s="147"/>
      <c r="AO1525" s="147"/>
      <c r="AP1525" s="147"/>
      <c r="AQ1525" s="147"/>
      <c r="AR1525" s="147"/>
      <c r="AS1525" s="147"/>
      <c r="AT1525" s="147"/>
      <c r="AU1525" s="147"/>
      <c r="AV1525" s="147"/>
      <c r="AW1525" s="147"/>
      <c r="AX1525" s="147"/>
      <c r="AY1525" s="147"/>
      <c r="AZ1525" s="147"/>
      <c r="BA1525" s="147"/>
      <c r="BB1525" s="147"/>
      <c r="BC1525" s="147"/>
      <c r="BD1525" s="147"/>
      <c r="BE1525" s="147"/>
      <c r="BF1525" s="147"/>
      <c r="BG1525" s="147"/>
    </row>
    <row r="1526" spans="1:59" ht="33.75" outlineLevel="1" x14ac:dyDescent="0.2">
      <c r="A1526" s="154"/>
      <c r="B1526" s="155"/>
      <c r="C1526" s="185" t="s">
        <v>1821</v>
      </c>
      <c r="D1526" s="158"/>
      <c r="E1526" s="159"/>
      <c r="F1526" s="156"/>
      <c r="G1526" s="156"/>
      <c r="H1526" s="156"/>
      <c r="I1526" s="156"/>
      <c r="J1526" s="156"/>
      <c r="K1526" s="156"/>
      <c r="L1526" s="156"/>
      <c r="M1526" s="156"/>
      <c r="N1526" s="156"/>
      <c r="O1526" s="156"/>
      <c r="P1526" s="156"/>
      <c r="Q1526" s="156"/>
      <c r="R1526" s="156"/>
      <c r="S1526" s="156"/>
      <c r="T1526" s="156"/>
      <c r="U1526" s="156"/>
      <c r="V1526" s="156"/>
      <c r="W1526" s="156"/>
      <c r="X1526" s="156"/>
      <c r="Y1526" s="147"/>
      <c r="Z1526" s="147"/>
      <c r="AA1526" s="147"/>
      <c r="AB1526" s="147"/>
      <c r="AC1526" s="147"/>
      <c r="AD1526" s="147"/>
      <c r="AE1526" s="147"/>
      <c r="AF1526" s="147" t="s">
        <v>386</v>
      </c>
      <c r="AG1526" s="147">
        <v>0</v>
      </c>
      <c r="AH1526" s="147"/>
      <c r="AI1526" s="147"/>
      <c r="AJ1526" s="147"/>
      <c r="AK1526" s="147"/>
      <c r="AL1526" s="147"/>
      <c r="AM1526" s="147"/>
      <c r="AN1526" s="147"/>
      <c r="AO1526" s="147"/>
      <c r="AP1526" s="147"/>
      <c r="AQ1526" s="147"/>
      <c r="AR1526" s="147"/>
      <c r="AS1526" s="147"/>
      <c r="AT1526" s="147"/>
      <c r="AU1526" s="147"/>
      <c r="AV1526" s="147"/>
      <c r="AW1526" s="147"/>
      <c r="AX1526" s="147"/>
      <c r="AY1526" s="147"/>
      <c r="AZ1526" s="147"/>
      <c r="BA1526" s="147"/>
      <c r="BB1526" s="147"/>
      <c r="BC1526" s="147"/>
      <c r="BD1526" s="147"/>
      <c r="BE1526" s="147"/>
      <c r="BF1526" s="147"/>
      <c r="BG1526" s="147"/>
    </row>
    <row r="1527" spans="1:59" ht="22.5" outlineLevel="1" x14ac:dyDescent="0.2">
      <c r="A1527" s="154"/>
      <c r="B1527" s="155"/>
      <c r="C1527" s="185" t="s">
        <v>1822</v>
      </c>
      <c r="D1527" s="158"/>
      <c r="E1527" s="159"/>
      <c r="F1527" s="156"/>
      <c r="G1527" s="156"/>
      <c r="H1527" s="156"/>
      <c r="I1527" s="156"/>
      <c r="J1527" s="156"/>
      <c r="K1527" s="156"/>
      <c r="L1527" s="156"/>
      <c r="M1527" s="156"/>
      <c r="N1527" s="156"/>
      <c r="O1527" s="156"/>
      <c r="P1527" s="156"/>
      <c r="Q1527" s="156"/>
      <c r="R1527" s="156"/>
      <c r="S1527" s="156"/>
      <c r="T1527" s="156"/>
      <c r="U1527" s="156"/>
      <c r="V1527" s="156"/>
      <c r="W1527" s="156"/>
      <c r="X1527" s="156"/>
      <c r="Y1527" s="147"/>
      <c r="Z1527" s="147"/>
      <c r="AA1527" s="147"/>
      <c r="AB1527" s="147"/>
      <c r="AC1527" s="147"/>
      <c r="AD1527" s="147"/>
      <c r="AE1527" s="147"/>
      <c r="AF1527" s="147" t="s">
        <v>386</v>
      </c>
      <c r="AG1527" s="147">
        <v>0</v>
      </c>
      <c r="AH1527" s="147"/>
      <c r="AI1527" s="147"/>
      <c r="AJ1527" s="147"/>
      <c r="AK1527" s="147"/>
      <c r="AL1527" s="147"/>
      <c r="AM1527" s="147"/>
      <c r="AN1527" s="147"/>
      <c r="AO1527" s="147"/>
      <c r="AP1527" s="147"/>
      <c r="AQ1527" s="147"/>
      <c r="AR1527" s="147"/>
      <c r="AS1527" s="147"/>
      <c r="AT1527" s="147"/>
      <c r="AU1527" s="147"/>
      <c r="AV1527" s="147"/>
      <c r="AW1527" s="147"/>
      <c r="AX1527" s="147"/>
      <c r="AY1527" s="147"/>
      <c r="AZ1527" s="147"/>
      <c r="BA1527" s="147"/>
      <c r="BB1527" s="147"/>
      <c r="BC1527" s="147"/>
      <c r="BD1527" s="147"/>
      <c r="BE1527" s="147"/>
      <c r="BF1527" s="147"/>
      <c r="BG1527" s="147"/>
    </row>
    <row r="1528" spans="1:59" ht="22.5" outlineLevel="1" x14ac:dyDescent="0.2">
      <c r="A1528" s="154"/>
      <c r="B1528" s="155"/>
      <c r="C1528" s="185" t="s">
        <v>1823</v>
      </c>
      <c r="D1528" s="158"/>
      <c r="E1528" s="159"/>
      <c r="F1528" s="156"/>
      <c r="G1528" s="156"/>
      <c r="H1528" s="156"/>
      <c r="I1528" s="156"/>
      <c r="J1528" s="156"/>
      <c r="K1528" s="156"/>
      <c r="L1528" s="156"/>
      <c r="M1528" s="156"/>
      <c r="N1528" s="156"/>
      <c r="O1528" s="156"/>
      <c r="P1528" s="156"/>
      <c r="Q1528" s="156"/>
      <c r="R1528" s="156"/>
      <c r="S1528" s="156"/>
      <c r="T1528" s="156"/>
      <c r="U1528" s="156"/>
      <c r="V1528" s="156"/>
      <c r="W1528" s="156"/>
      <c r="X1528" s="156"/>
      <c r="Y1528" s="147"/>
      <c r="Z1528" s="147"/>
      <c r="AA1528" s="147"/>
      <c r="AB1528" s="147"/>
      <c r="AC1528" s="147"/>
      <c r="AD1528" s="147"/>
      <c r="AE1528" s="147"/>
      <c r="AF1528" s="147" t="s">
        <v>386</v>
      </c>
      <c r="AG1528" s="147">
        <v>0</v>
      </c>
      <c r="AH1528" s="147"/>
      <c r="AI1528" s="147"/>
      <c r="AJ1528" s="147"/>
      <c r="AK1528" s="147"/>
      <c r="AL1528" s="147"/>
      <c r="AM1528" s="147"/>
      <c r="AN1528" s="147"/>
      <c r="AO1528" s="147"/>
      <c r="AP1528" s="147"/>
      <c r="AQ1528" s="147"/>
      <c r="AR1528" s="147"/>
      <c r="AS1528" s="147"/>
      <c r="AT1528" s="147"/>
      <c r="AU1528" s="147"/>
      <c r="AV1528" s="147"/>
      <c r="AW1528" s="147"/>
      <c r="AX1528" s="147"/>
      <c r="AY1528" s="147"/>
      <c r="AZ1528" s="147"/>
      <c r="BA1528" s="147"/>
      <c r="BB1528" s="147"/>
      <c r="BC1528" s="147"/>
      <c r="BD1528" s="147"/>
      <c r="BE1528" s="147"/>
      <c r="BF1528" s="147"/>
      <c r="BG1528" s="147"/>
    </row>
    <row r="1529" spans="1:59" outlineLevel="1" x14ac:dyDescent="0.2">
      <c r="A1529" s="154"/>
      <c r="B1529" s="155"/>
      <c r="C1529" s="185" t="s">
        <v>1824</v>
      </c>
      <c r="D1529" s="158"/>
      <c r="E1529" s="159"/>
      <c r="F1529" s="156"/>
      <c r="G1529" s="156"/>
      <c r="H1529" s="156"/>
      <c r="I1529" s="156"/>
      <c r="J1529" s="156"/>
      <c r="K1529" s="156"/>
      <c r="L1529" s="156"/>
      <c r="M1529" s="156"/>
      <c r="N1529" s="156"/>
      <c r="O1529" s="156"/>
      <c r="P1529" s="156"/>
      <c r="Q1529" s="156"/>
      <c r="R1529" s="156"/>
      <c r="S1529" s="156"/>
      <c r="T1529" s="156"/>
      <c r="U1529" s="156"/>
      <c r="V1529" s="156"/>
      <c r="W1529" s="156"/>
      <c r="X1529" s="156"/>
      <c r="Y1529" s="147"/>
      <c r="Z1529" s="147"/>
      <c r="AA1529" s="147"/>
      <c r="AB1529" s="147"/>
      <c r="AC1529" s="147"/>
      <c r="AD1529" s="147"/>
      <c r="AE1529" s="147"/>
      <c r="AF1529" s="147" t="s">
        <v>386</v>
      </c>
      <c r="AG1529" s="147">
        <v>0</v>
      </c>
      <c r="AH1529" s="147"/>
      <c r="AI1529" s="147"/>
      <c r="AJ1529" s="147"/>
      <c r="AK1529" s="147"/>
      <c r="AL1529" s="147"/>
      <c r="AM1529" s="147"/>
      <c r="AN1529" s="147"/>
      <c r="AO1529" s="147"/>
      <c r="AP1529" s="147"/>
      <c r="AQ1529" s="147"/>
      <c r="AR1529" s="147"/>
      <c r="AS1529" s="147"/>
      <c r="AT1529" s="147"/>
      <c r="AU1529" s="147"/>
      <c r="AV1529" s="147"/>
      <c r="AW1529" s="147"/>
      <c r="AX1529" s="147"/>
      <c r="AY1529" s="147"/>
      <c r="AZ1529" s="147"/>
      <c r="BA1529" s="147"/>
      <c r="BB1529" s="147"/>
      <c r="BC1529" s="147"/>
      <c r="BD1529" s="147"/>
      <c r="BE1529" s="147"/>
      <c r="BF1529" s="147"/>
      <c r="BG1529" s="147"/>
    </row>
    <row r="1530" spans="1:59" outlineLevel="1" x14ac:dyDescent="0.2">
      <c r="A1530" s="154"/>
      <c r="B1530" s="155"/>
      <c r="C1530" s="185" t="s">
        <v>1825</v>
      </c>
      <c r="D1530" s="158"/>
      <c r="E1530" s="159">
        <v>1143.73</v>
      </c>
      <c r="F1530" s="156"/>
      <c r="G1530" s="156"/>
      <c r="H1530" s="156"/>
      <c r="I1530" s="156"/>
      <c r="J1530" s="156"/>
      <c r="K1530" s="156"/>
      <c r="L1530" s="156"/>
      <c r="M1530" s="156"/>
      <c r="N1530" s="156"/>
      <c r="O1530" s="156"/>
      <c r="P1530" s="156"/>
      <c r="Q1530" s="156"/>
      <c r="R1530" s="156"/>
      <c r="S1530" s="156"/>
      <c r="T1530" s="156"/>
      <c r="U1530" s="156"/>
      <c r="V1530" s="156"/>
      <c r="W1530" s="156"/>
      <c r="X1530" s="156"/>
      <c r="Y1530" s="147"/>
      <c r="Z1530" s="147"/>
      <c r="AA1530" s="147"/>
      <c r="AB1530" s="147"/>
      <c r="AC1530" s="147"/>
      <c r="AD1530" s="147"/>
      <c r="AE1530" s="147"/>
      <c r="AF1530" s="147" t="s">
        <v>386</v>
      </c>
      <c r="AG1530" s="147">
        <v>0</v>
      </c>
      <c r="AH1530" s="147"/>
      <c r="AI1530" s="147"/>
      <c r="AJ1530" s="147"/>
      <c r="AK1530" s="147"/>
      <c r="AL1530" s="147"/>
      <c r="AM1530" s="147"/>
      <c r="AN1530" s="147"/>
      <c r="AO1530" s="147"/>
      <c r="AP1530" s="147"/>
      <c r="AQ1530" s="147"/>
      <c r="AR1530" s="147"/>
      <c r="AS1530" s="147"/>
      <c r="AT1530" s="147"/>
      <c r="AU1530" s="147"/>
      <c r="AV1530" s="147"/>
      <c r="AW1530" s="147"/>
      <c r="AX1530" s="147"/>
      <c r="AY1530" s="147"/>
      <c r="AZ1530" s="147"/>
      <c r="BA1530" s="147"/>
      <c r="BB1530" s="147"/>
      <c r="BC1530" s="147"/>
      <c r="BD1530" s="147"/>
      <c r="BE1530" s="147"/>
      <c r="BF1530" s="147"/>
      <c r="BG1530" s="147"/>
    </row>
    <row r="1531" spans="1:59" ht="22.5" outlineLevel="1" x14ac:dyDescent="0.2">
      <c r="A1531" s="170">
        <v>326</v>
      </c>
      <c r="B1531" s="171" t="s">
        <v>1826</v>
      </c>
      <c r="C1531" s="184" t="s">
        <v>1827</v>
      </c>
      <c r="D1531" s="172" t="s">
        <v>380</v>
      </c>
      <c r="E1531" s="173">
        <v>2021.0070000000001</v>
      </c>
      <c r="F1531" s="174"/>
      <c r="G1531" s="175">
        <f>ROUND(E1531*F1531,2)</f>
        <v>0</v>
      </c>
      <c r="H1531" s="157">
        <v>413.05</v>
      </c>
      <c r="I1531" s="156">
        <f>ROUND(E1531*H1531,2)</f>
        <v>834776.94</v>
      </c>
      <c r="J1531" s="157">
        <v>184.95</v>
      </c>
      <c r="K1531" s="156">
        <f>ROUND(E1531*J1531,2)</f>
        <v>373785.24</v>
      </c>
      <c r="L1531" s="156">
        <v>15</v>
      </c>
      <c r="M1531" s="156">
        <f>G1531*(1+L1531/100)</f>
        <v>0</v>
      </c>
      <c r="N1531" s="156">
        <v>3.46E-3</v>
      </c>
      <c r="O1531" s="156">
        <f>ROUND(E1531*N1531,2)</f>
        <v>6.99</v>
      </c>
      <c r="P1531" s="156">
        <v>0</v>
      </c>
      <c r="Q1531" s="156">
        <f>ROUND(E1531*P1531,2)</f>
        <v>0</v>
      </c>
      <c r="R1531" s="156"/>
      <c r="S1531" s="156" t="s">
        <v>381</v>
      </c>
      <c r="T1531" s="156" t="s">
        <v>382</v>
      </c>
      <c r="U1531" s="156">
        <v>0</v>
      </c>
      <c r="V1531" s="156">
        <f>ROUND(E1531*U1531,2)</f>
        <v>0</v>
      </c>
      <c r="W1531" s="156"/>
      <c r="X1531" s="156" t="s">
        <v>383</v>
      </c>
      <c r="Y1531" s="147"/>
      <c r="Z1531" s="147"/>
      <c r="AA1531" s="147"/>
      <c r="AB1531" s="147"/>
      <c r="AC1531" s="147"/>
      <c r="AD1531" s="147"/>
      <c r="AE1531" s="147"/>
      <c r="AF1531" s="147" t="s">
        <v>541</v>
      </c>
      <c r="AG1531" s="147"/>
      <c r="AH1531" s="147"/>
      <c r="AI1531" s="147"/>
      <c r="AJ1531" s="147"/>
      <c r="AK1531" s="147"/>
      <c r="AL1531" s="147"/>
      <c r="AM1531" s="147"/>
      <c r="AN1531" s="147"/>
      <c r="AO1531" s="147"/>
      <c r="AP1531" s="147"/>
      <c r="AQ1531" s="147"/>
      <c r="AR1531" s="147"/>
      <c r="AS1531" s="147"/>
      <c r="AT1531" s="147"/>
      <c r="AU1531" s="147"/>
      <c r="AV1531" s="147"/>
      <c r="AW1531" s="147"/>
      <c r="AX1531" s="147"/>
      <c r="AY1531" s="147"/>
      <c r="AZ1531" s="147"/>
      <c r="BA1531" s="147"/>
      <c r="BB1531" s="147"/>
      <c r="BC1531" s="147"/>
      <c r="BD1531" s="147"/>
      <c r="BE1531" s="147"/>
      <c r="BF1531" s="147"/>
      <c r="BG1531" s="147"/>
    </row>
    <row r="1532" spans="1:59" outlineLevel="1" x14ac:dyDescent="0.2">
      <c r="A1532" s="154"/>
      <c r="B1532" s="155"/>
      <c r="C1532" s="185" t="s">
        <v>1828</v>
      </c>
      <c r="D1532" s="158"/>
      <c r="E1532" s="159"/>
      <c r="F1532" s="156"/>
      <c r="G1532" s="156"/>
      <c r="H1532" s="156"/>
      <c r="I1532" s="156"/>
      <c r="J1532" s="156"/>
      <c r="K1532" s="156"/>
      <c r="L1532" s="156"/>
      <c r="M1532" s="156"/>
      <c r="N1532" s="156"/>
      <c r="O1532" s="156"/>
      <c r="P1532" s="156"/>
      <c r="Q1532" s="156"/>
      <c r="R1532" s="156"/>
      <c r="S1532" s="156"/>
      <c r="T1532" s="156"/>
      <c r="U1532" s="156"/>
      <c r="V1532" s="156"/>
      <c r="W1532" s="156"/>
      <c r="X1532" s="156"/>
      <c r="Y1532" s="147"/>
      <c r="Z1532" s="147"/>
      <c r="AA1532" s="147"/>
      <c r="AB1532" s="147"/>
      <c r="AC1532" s="147"/>
      <c r="AD1532" s="147"/>
      <c r="AE1532" s="147"/>
      <c r="AF1532" s="147" t="s">
        <v>386</v>
      </c>
      <c r="AG1532" s="147">
        <v>0</v>
      </c>
      <c r="AH1532" s="147"/>
      <c r="AI1532" s="147"/>
      <c r="AJ1532" s="147"/>
      <c r="AK1532" s="147"/>
      <c r="AL1532" s="147"/>
      <c r="AM1532" s="147"/>
      <c r="AN1532" s="147"/>
      <c r="AO1532" s="147"/>
      <c r="AP1532" s="147"/>
      <c r="AQ1532" s="147"/>
      <c r="AR1532" s="147"/>
      <c r="AS1532" s="147"/>
      <c r="AT1532" s="147"/>
      <c r="AU1532" s="147"/>
      <c r="AV1532" s="147"/>
      <c r="AW1532" s="147"/>
      <c r="AX1532" s="147"/>
      <c r="AY1532" s="147"/>
      <c r="AZ1532" s="147"/>
      <c r="BA1532" s="147"/>
      <c r="BB1532" s="147"/>
      <c r="BC1532" s="147"/>
      <c r="BD1532" s="147"/>
      <c r="BE1532" s="147"/>
      <c r="BF1532" s="147"/>
      <c r="BG1532" s="147"/>
    </row>
    <row r="1533" spans="1:59" outlineLevel="1" x14ac:dyDescent="0.2">
      <c r="A1533" s="154"/>
      <c r="B1533" s="155"/>
      <c r="C1533" s="185" t="s">
        <v>1829</v>
      </c>
      <c r="D1533" s="158"/>
      <c r="E1533" s="159"/>
      <c r="F1533" s="156"/>
      <c r="G1533" s="156"/>
      <c r="H1533" s="156"/>
      <c r="I1533" s="156"/>
      <c r="J1533" s="156"/>
      <c r="K1533" s="156"/>
      <c r="L1533" s="156"/>
      <c r="M1533" s="156"/>
      <c r="N1533" s="156"/>
      <c r="O1533" s="156"/>
      <c r="P1533" s="156"/>
      <c r="Q1533" s="156"/>
      <c r="R1533" s="156"/>
      <c r="S1533" s="156"/>
      <c r="T1533" s="156"/>
      <c r="U1533" s="156"/>
      <c r="V1533" s="156"/>
      <c r="W1533" s="156"/>
      <c r="X1533" s="156"/>
      <c r="Y1533" s="147"/>
      <c r="Z1533" s="147"/>
      <c r="AA1533" s="147"/>
      <c r="AB1533" s="147"/>
      <c r="AC1533" s="147"/>
      <c r="AD1533" s="147"/>
      <c r="AE1533" s="147"/>
      <c r="AF1533" s="147" t="s">
        <v>386</v>
      </c>
      <c r="AG1533" s="147">
        <v>0</v>
      </c>
      <c r="AH1533" s="147"/>
      <c r="AI1533" s="147"/>
      <c r="AJ1533" s="147"/>
      <c r="AK1533" s="147"/>
      <c r="AL1533" s="147"/>
      <c r="AM1533" s="147"/>
      <c r="AN1533" s="147"/>
      <c r="AO1533" s="147"/>
      <c r="AP1533" s="147"/>
      <c r="AQ1533" s="147"/>
      <c r="AR1533" s="147"/>
      <c r="AS1533" s="147"/>
      <c r="AT1533" s="147"/>
      <c r="AU1533" s="147"/>
      <c r="AV1533" s="147"/>
      <c r="AW1533" s="147"/>
      <c r="AX1533" s="147"/>
      <c r="AY1533" s="147"/>
      <c r="AZ1533" s="147"/>
      <c r="BA1533" s="147"/>
      <c r="BB1533" s="147"/>
      <c r="BC1533" s="147"/>
      <c r="BD1533" s="147"/>
      <c r="BE1533" s="147"/>
      <c r="BF1533" s="147"/>
      <c r="BG1533" s="147"/>
    </row>
    <row r="1534" spans="1:59" outlineLevel="1" x14ac:dyDescent="0.2">
      <c r="A1534" s="154"/>
      <c r="B1534" s="155"/>
      <c r="C1534" s="185" t="s">
        <v>628</v>
      </c>
      <c r="D1534" s="158"/>
      <c r="E1534" s="159"/>
      <c r="F1534" s="156"/>
      <c r="G1534" s="156"/>
      <c r="H1534" s="156"/>
      <c r="I1534" s="156"/>
      <c r="J1534" s="156"/>
      <c r="K1534" s="156"/>
      <c r="L1534" s="156"/>
      <c r="M1534" s="156"/>
      <c r="N1534" s="156"/>
      <c r="O1534" s="156"/>
      <c r="P1534" s="156"/>
      <c r="Q1534" s="156"/>
      <c r="R1534" s="156"/>
      <c r="S1534" s="156"/>
      <c r="T1534" s="156"/>
      <c r="U1534" s="156"/>
      <c r="V1534" s="156"/>
      <c r="W1534" s="156"/>
      <c r="X1534" s="156"/>
      <c r="Y1534" s="147"/>
      <c r="Z1534" s="147"/>
      <c r="AA1534" s="147"/>
      <c r="AB1534" s="147"/>
      <c r="AC1534" s="147"/>
      <c r="AD1534" s="147"/>
      <c r="AE1534" s="147"/>
      <c r="AF1534" s="147" t="s">
        <v>386</v>
      </c>
      <c r="AG1534" s="147">
        <v>0</v>
      </c>
      <c r="AH1534" s="147"/>
      <c r="AI1534" s="147"/>
      <c r="AJ1534" s="147"/>
      <c r="AK1534" s="147"/>
      <c r="AL1534" s="147"/>
      <c r="AM1534" s="147"/>
      <c r="AN1534" s="147"/>
      <c r="AO1534" s="147"/>
      <c r="AP1534" s="147"/>
      <c r="AQ1534" s="147"/>
      <c r="AR1534" s="147"/>
      <c r="AS1534" s="147"/>
      <c r="AT1534" s="147"/>
      <c r="AU1534" s="147"/>
      <c r="AV1534" s="147"/>
      <c r="AW1534" s="147"/>
      <c r="AX1534" s="147"/>
      <c r="AY1534" s="147"/>
      <c r="AZ1534" s="147"/>
      <c r="BA1534" s="147"/>
      <c r="BB1534" s="147"/>
      <c r="BC1534" s="147"/>
      <c r="BD1534" s="147"/>
      <c r="BE1534" s="147"/>
      <c r="BF1534" s="147"/>
      <c r="BG1534" s="147"/>
    </row>
    <row r="1535" spans="1:59" ht="33.75" outlineLevel="1" x14ac:dyDescent="0.2">
      <c r="A1535" s="154"/>
      <c r="B1535" s="155"/>
      <c r="C1535" s="185" t="s">
        <v>1144</v>
      </c>
      <c r="D1535" s="158"/>
      <c r="E1535" s="159"/>
      <c r="F1535" s="156"/>
      <c r="G1535" s="156"/>
      <c r="H1535" s="156"/>
      <c r="I1535" s="156"/>
      <c r="J1535" s="156"/>
      <c r="K1535" s="156"/>
      <c r="L1535" s="156"/>
      <c r="M1535" s="156"/>
      <c r="N1535" s="156"/>
      <c r="O1535" s="156"/>
      <c r="P1535" s="156"/>
      <c r="Q1535" s="156"/>
      <c r="R1535" s="156"/>
      <c r="S1535" s="156"/>
      <c r="T1535" s="156"/>
      <c r="U1535" s="156"/>
      <c r="V1535" s="156"/>
      <c r="W1535" s="156"/>
      <c r="X1535" s="156"/>
      <c r="Y1535" s="147"/>
      <c r="Z1535" s="147"/>
      <c r="AA1535" s="147"/>
      <c r="AB1535" s="147"/>
      <c r="AC1535" s="147"/>
      <c r="AD1535" s="147"/>
      <c r="AE1535" s="147"/>
      <c r="AF1535" s="147" t="s">
        <v>386</v>
      </c>
      <c r="AG1535" s="147">
        <v>0</v>
      </c>
      <c r="AH1535" s="147"/>
      <c r="AI1535" s="147"/>
      <c r="AJ1535" s="147"/>
      <c r="AK1535" s="147"/>
      <c r="AL1535" s="147"/>
      <c r="AM1535" s="147"/>
      <c r="AN1535" s="147"/>
      <c r="AO1535" s="147"/>
      <c r="AP1535" s="147"/>
      <c r="AQ1535" s="147"/>
      <c r="AR1535" s="147"/>
      <c r="AS1535" s="147"/>
      <c r="AT1535" s="147"/>
      <c r="AU1535" s="147"/>
      <c r="AV1535" s="147"/>
      <c r="AW1535" s="147"/>
      <c r="AX1535" s="147"/>
      <c r="AY1535" s="147"/>
      <c r="AZ1535" s="147"/>
      <c r="BA1535" s="147"/>
      <c r="BB1535" s="147"/>
      <c r="BC1535" s="147"/>
      <c r="BD1535" s="147"/>
      <c r="BE1535" s="147"/>
      <c r="BF1535" s="147"/>
      <c r="BG1535" s="147"/>
    </row>
    <row r="1536" spans="1:59" outlineLevel="1" x14ac:dyDescent="0.2">
      <c r="A1536" s="154"/>
      <c r="B1536" s="155"/>
      <c r="C1536" s="185" t="s">
        <v>1830</v>
      </c>
      <c r="D1536" s="158"/>
      <c r="E1536" s="159"/>
      <c r="F1536" s="156"/>
      <c r="G1536" s="156"/>
      <c r="H1536" s="156"/>
      <c r="I1536" s="156"/>
      <c r="J1536" s="156"/>
      <c r="K1536" s="156"/>
      <c r="L1536" s="156"/>
      <c r="M1536" s="156"/>
      <c r="N1536" s="156"/>
      <c r="O1536" s="156"/>
      <c r="P1536" s="156"/>
      <c r="Q1536" s="156"/>
      <c r="R1536" s="156"/>
      <c r="S1536" s="156"/>
      <c r="T1536" s="156"/>
      <c r="U1536" s="156"/>
      <c r="V1536" s="156"/>
      <c r="W1536" s="156"/>
      <c r="X1536" s="156"/>
      <c r="Y1536" s="147"/>
      <c r="Z1536" s="147"/>
      <c r="AA1536" s="147"/>
      <c r="AB1536" s="147"/>
      <c r="AC1536" s="147"/>
      <c r="AD1536" s="147"/>
      <c r="AE1536" s="147"/>
      <c r="AF1536" s="147" t="s">
        <v>386</v>
      </c>
      <c r="AG1536" s="147">
        <v>0</v>
      </c>
      <c r="AH1536" s="147"/>
      <c r="AI1536" s="147"/>
      <c r="AJ1536" s="147"/>
      <c r="AK1536" s="147"/>
      <c r="AL1536" s="147"/>
      <c r="AM1536" s="147"/>
      <c r="AN1536" s="147"/>
      <c r="AO1536" s="147"/>
      <c r="AP1536" s="147"/>
      <c r="AQ1536" s="147"/>
      <c r="AR1536" s="147"/>
      <c r="AS1536" s="147"/>
      <c r="AT1536" s="147"/>
      <c r="AU1536" s="147"/>
      <c r="AV1536" s="147"/>
      <c r="AW1536" s="147"/>
      <c r="AX1536" s="147"/>
      <c r="AY1536" s="147"/>
      <c r="AZ1536" s="147"/>
      <c r="BA1536" s="147"/>
      <c r="BB1536" s="147"/>
      <c r="BC1536" s="147"/>
      <c r="BD1536" s="147"/>
      <c r="BE1536" s="147"/>
      <c r="BF1536" s="147"/>
      <c r="BG1536" s="147"/>
    </row>
    <row r="1537" spans="1:59" outlineLevel="1" x14ac:dyDescent="0.2">
      <c r="A1537" s="154"/>
      <c r="B1537" s="155"/>
      <c r="C1537" s="185" t="s">
        <v>1831</v>
      </c>
      <c r="D1537" s="158"/>
      <c r="E1537" s="159">
        <v>2021.01</v>
      </c>
      <c r="F1537" s="156"/>
      <c r="G1537" s="156"/>
      <c r="H1537" s="156"/>
      <c r="I1537" s="156"/>
      <c r="J1537" s="156"/>
      <c r="K1537" s="156"/>
      <c r="L1537" s="156"/>
      <c r="M1537" s="156"/>
      <c r="N1537" s="156"/>
      <c r="O1537" s="156"/>
      <c r="P1537" s="156"/>
      <c r="Q1537" s="156"/>
      <c r="R1537" s="156"/>
      <c r="S1537" s="156"/>
      <c r="T1537" s="156"/>
      <c r="U1537" s="156"/>
      <c r="V1537" s="156"/>
      <c r="W1537" s="156"/>
      <c r="X1537" s="156"/>
      <c r="Y1537" s="147"/>
      <c r="Z1537" s="147"/>
      <c r="AA1537" s="147"/>
      <c r="AB1537" s="147"/>
      <c r="AC1537" s="147"/>
      <c r="AD1537" s="147"/>
      <c r="AE1537" s="147"/>
      <c r="AF1537" s="147" t="s">
        <v>386</v>
      </c>
      <c r="AG1537" s="147">
        <v>0</v>
      </c>
      <c r="AH1537" s="147"/>
      <c r="AI1537" s="147"/>
      <c r="AJ1537" s="147"/>
      <c r="AK1537" s="147"/>
      <c r="AL1537" s="147"/>
      <c r="AM1537" s="147"/>
      <c r="AN1537" s="147"/>
      <c r="AO1537" s="147"/>
      <c r="AP1537" s="147"/>
      <c r="AQ1537" s="147"/>
      <c r="AR1537" s="147"/>
      <c r="AS1537" s="147"/>
      <c r="AT1537" s="147"/>
      <c r="AU1537" s="147"/>
      <c r="AV1537" s="147"/>
      <c r="AW1537" s="147"/>
      <c r="AX1537" s="147"/>
      <c r="AY1537" s="147"/>
      <c r="AZ1537" s="147"/>
      <c r="BA1537" s="147"/>
      <c r="BB1537" s="147"/>
      <c r="BC1537" s="147"/>
      <c r="BD1537" s="147"/>
      <c r="BE1537" s="147"/>
      <c r="BF1537" s="147"/>
      <c r="BG1537" s="147"/>
    </row>
    <row r="1538" spans="1:59" outlineLevel="1" x14ac:dyDescent="0.2">
      <c r="A1538" s="176">
        <v>327</v>
      </c>
      <c r="B1538" s="177" t="s">
        <v>1832</v>
      </c>
      <c r="C1538" s="186" t="s">
        <v>1833</v>
      </c>
      <c r="D1538" s="178" t="s">
        <v>413</v>
      </c>
      <c r="E1538" s="179">
        <v>3.3784999999999998</v>
      </c>
      <c r="F1538" s="174"/>
      <c r="G1538" s="181">
        <f>ROUND(E1538*F1538,2)</f>
        <v>0</v>
      </c>
      <c r="H1538" s="157">
        <v>0</v>
      </c>
      <c r="I1538" s="156">
        <f>ROUND(E1538*H1538,2)</f>
        <v>0</v>
      </c>
      <c r="J1538" s="157">
        <v>533</v>
      </c>
      <c r="K1538" s="156">
        <f>ROUND(E1538*J1538,2)</f>
        <v>1800.74</v>
      </c>
      <c r="L1538" s="156">
        <v>15</v>
      </c>
      <c r="M1538" s="156">
        <f>G1538*(1+L1538/100)</f>
        <v>0</v>
      </c>
      <c r="N1538" s="156">
        <v>0</v>
      </c>
      <c r="O1538" s="156">
        <f>ROUND(E1538*N1538,2)</f>
        <v>0</v>
      </c>
      <c r="P1538" s="156">
        <v>0</v>
      </c>
      <c r="Q1538" s="156">
        <f>ROUND(E1538*P1538,2)</f>
        <v>0</v>
      </c>
      <c r="R1538" s="156"/>
      <c r="S1538" s="156" t="s">
        <v>381</v>
      </c>
      <c r="T1538" s="156" t="s">
        <v>382</v>
      </c>
      <c r="U1538" s="156">
        <v>0</v>
      </c>
      <c r="V1538" s="156">
        <f>ROUND(E1538*U1538,2)</f>
        <v>0</v>
      </c>
      <c r="W1538" s="156"/>
      <c r="X1538" s="156" t="s">
        <v>383</v>
      </c>
      <c r="Y1538" s="147"/>
      <c r="Z1538" s="147"/>
      <c r="AA1538" s="147"/>
      <c r="AB1538" s="147"/>
      <c r="AC1538" s="147"/>
      <c r="AD1538" s="147"/>
      <c r="AE1538" s="147"/>
      <c r="AF1538" s="147" t="s">
        <v>541</v>
      </c>
      <c r="AG1538" s="147"/>
      <c r="AH1538" s="147"/>
      <c r="AI1538" s="147"/>
      <c r="AJ1538" s="147"/>
      <c r="AK1538" s="147"/>
      <c r="AL1538" s="147"/>
      <c r="AM1538" s="147"/>
      <c r="AN1538" s="147"/>
      <c r="AO1538" s="147"/>
      <c r="AP1538" s="147"/>
      <c r="AQ1538" s="147"/>
      <c r="AR1538" s="147"/>
      <c r="AS1538" s="147"/>
      <c r="AT1538" s="147"/>
      <c r="AU1538" s="147"/>
      <c r="AV1538" s="147"/>
      <c r="AW1538" s="147"/>
      <c r="AX1538" s="147"/>
      <c r="AY1538" s="147"/>
      <c r="AZ1538" s="147"/>
      <c r="BA1538" s="147"/>
      <c r="BB1538" s="147"/>
      <c r="BC1538" s="147"/>
      <c r="BD1538" s="147"/>
      <c r="BE1538" s="147"/>
      <c r="BF1538" s="147"/>
      <c r="BG1538" s="147"/>
    </row>
    <row r="1539" spans="1:59" x14ac:dyDescent="0.2">
      <c r="A1539" s="164" t="s">
        <v>376</v>
      </c>
      <c r="B1539" s="165" t="s">
        <v>334</v>
      </c>
      <c r="C1539" s="183" t="s">
        <v>335</v>
      </c>
      <c r="D1539" s="166"/>
      <c r="E1539" s="167"/>
      <c r="F1539" s="168"/>
      <c r="G1539" s="169">
        <f>SUMIF(AF1540:AF1600,"&lt;&gt;NOR",G1540:G1600)</f>
        <v>0</v>
      </c>
      <c r="H1539" s="163"/>
      <c r="I1539" s="163">
        <f>SUM(I1540:I1600)</f>
        <v>1234361.95</v>
      </c>
      <c r="J1539" s="163"/>
      <c r="K1539" s="163">
        <f>SUM(K1540:K1600)</f>
        <v>794095.25</v>
      </c>
      <c r="L1539" s="163"/>
      <c r="M1539" s="163">
        <f>SUM(M1540:M1600)</f>
        <v>0</v>
      </c>
      <c r="N1539" s="163"/>
      <c r="O1539" s="163">
        <f>SUM(O1540:O1600)</f>
        <v>26.529999999999998</v>
      </c>
      <c r="P1539" s="163"/>
      <c r="Q1539" s="163">
        <f>SUM(Q1540:Q1600)</f>
        <v>0</v>
      </c>
      <c r="R1539" s="163"/>
      <c r="S1539" s="163"/>
      <c r="T1539" s="163"/>
      <c r="U1539" s="163"/>
      <c r="V1539" s="163">
        <f>SUM(V1540:V1600)</f>
        <v>0</v>
      </c>
      <c r="W1539" s="163"/>
      <c r="X1539" s="163"/>
      <c r="AF1539" t="s">
        <v>377</v>
      </c>
    </row>
    <row r="1540" spans="1:59" outlineLevel="1" x14ac:dyDescent="0.2">
      <c r="A1540" s="170">
        <v>328</v>
      </c>
      <c r="B1540" s="171" t="s">
        <v>1834</v>
      </c>
      <c r="C1540" s="184" t="s">
        <v>1835</v>
      </c>
      <c r="D1540" s="172" t="s">
        <v>380</v>
      </c>
      <c r="E1540" s="173">
        <v>1519.3155999999999</v>
      </c>
      <c r="F1540" s="174"/>
      <c r="G1540" s="175">
        <f>ROUND(E1540*F1540,2)</f>
        <v>0</v>
      </c>
      <c r="H1540" s="157">
        <v>550</v>
      </c>
      <c r="I1540" s="156">
        <f>ROUND(E1540*H1540,2)</f>
        <v>835623.58</v>
      </c>
      <c r="J1540" s="157">
        <v>0</v>
      </c>
      <c r="K1540" s="156">
        <f>ROUND(E1540*J1540,2)</f>
        <v>0</v>
      </c>
      <c r="L1540" s="156">
        <v>15</v>
      </c>
      <c r="M1540" s="156">
        <f>G1540*(1+L1540/100)</f>
        <v>0</v>
      </c>
      <c r="N1540" s="156">
        <v>1.26E-2</v>
      </c>
      <c r="O1540" s="156">
        <f>ROUND(E1540*N1540,2)</f>
        <v>19.14</v>
      </c>
      <c r="P1540" s="156">
        <v>0</v>
      </c>
      <c r="Q1540" s="156">
        <f>ROUND(E1540*P1540,2)</f>
        <v>0</v>
      </c>
      <c r="R1540" s="156"/>
      <c r="S1540" s="156" t="s">
        <v>381</v>
      </c>
      <c r="T1540" s="156" t="s">
        <v>382</v>
      </c>
      <c r="U1540" s="156">
        <v>0</v>
      </c>
      <c r="V1540" s="156">
        <f>ROUND(E1540*U1540,2)</f>
        <v>0</v>
      </c>
      <c r="W1540" s="156"/>
      <c r="X1540" s="156" t="s">
        <v>383</v>
      </c>
      <c r="Y1540" s="147"/>
      <c r="Z1540" s="147"/>
      <c r="AA1540" s="147"/>
      <c r="AB1540" s="147"/>
      <c r="AC1540" s="147"/>
      <c r="AD1540" s="147"/>
      <c r="AE1540" s="147"/>
      <c r="AF1540" s="147" t="s">
        <v>541</v>
      </c>
      <c r="AG1540" s="147"/>
      <c r="AH1540" s="147"/>
      <c r="AI1540" s="147"/>
      <c r="AJ1540" s="147"/>
      <c r="AK1540" s="147"/>
      <c r="AL1540" s="147"/>
      <c r="AM1540" s="147"/>
      <c r="AN1540" s="147"/>
      <c r="AO1540" s="147"/>
      <c r="AP1540" s="147"/>
      <c r="AQ1540" s="147"/>
      <c r="AR1540" s="147"/>
      <c r="AS1540" s="147"/>
      <c r="AT1540" s="147"/>
      <c r="AU1540" s="147"/>
      <c r="AV1540" s="147"/>
      <c r="AW1540" s="147"/>
      <c r="AX1540" s="147"/>
      <c r="AY1540" s="147"/>
      <c r="AZ1540" s="147"/>
      <c r="BA1540" s="147"/>
      <c r="BB1540" s="147"/>
      <c r="BC1540" s="147"/>
      <c r="BD1540" s="147"/>
      <c r="BE1540" s="147"/>
      <c r="BF1540" s="147"/>
      <c r="BG1540" s="147"/>
    </row>
    <row r="1541" spans="1:59" outlineLevel="1" x14ac:dyDescent="0.2">
      <c r="A1541" s="154"/>
      <c r="B1541" s="155"/>
      <c r="C1541" s="185" t="s">
        <v>1836</v>
      </c>
      <c r="D1541" s="158"/>
      <c r="E1541" s="159"/>
      <c r="F1541" s="156"/>
      <c r="G1541" s="156"/>
      <c r="H1541" s="156"/>
      <c r="I1541" s="156"/>
      <c r="J1541" s="156"/>
      <c r="K1541" s="156"/>
      <c r="L1541" s="156"/>
      <c r="M1541" s="156"/>
      <c r="N1541" s="156"/>
      <c r="O1541" s="156"/>
      <c r="P1541" s="156"/>
      <c r="Q1541" s="156"/>
      <c r="R1541" s="156"/>
      <c r="S1541" s="156"/>
      <c r="T1541" s="156"/>
      <c r="U1541" s="156"/>
      <c r="V1541" s="156"/>
      <c r="W1541" s="156"/>
      <c r="X1541" s="156"/>
      <c r="Y1541" s="147"/>
      <c r="Z1541" s="147"/>
      <c r="AA1541" s="147"/>
      <c r="AB1541" s="147"/>
      <c r="AC1541" s="147"/>
      <c r="AD1541" s="147"/>
      <c r="AE1541" s="147"/>
      <c r="AF1541" s="147" t="s">
        <v>386</v>
      </c>
      <c r="AG1541" s="147">
        <v>0</v>
      </c>
      <c r="AH1541" s="147"/>
      <c r="AI1541" s="147"/>
      <c r="AJ1541" s="147"/>
      <c r="AK1541" s="147"/>
      <c r="AL1541" s="147"/>
      <c r="AM1541" s="147"/>
      <c r="AN1541" s="147"/>
      <c r="AO1541" s="147"/>
      <c r="AP1541" s="147"/>
      <c r="AQ1541" s="147"/>
      <c r="AR1541" s="147"/>
      <c r="AS1541" s="147"/>
      <c r="AT1541" s="147"/>
      <c r="AU1541" s="147"/>
      <c r="AV1541" s="147"/>
      <c r="AW1541" s="147"/>
      <c r="AX1541" s="147"/>
      <c r="AY1541" s="147"/>
      <c r="AZ1541" s="147"/>
      <c r="BA1541" s="147"/>
      <c r="BB1541" s="147"/>
      <c r="BC1541" s="147"/>
      <c r="BD1541" s="147"/>
      <c r="BE1541" s="147"/>
      <c r="BF1541" s="147"/>
      <c r="BG1541" s="147"/>
    </row>
    <row r="1542" spans="1:59" outlineLevel="1" x14ac:dyDescent="0.2">
      <c r="A1542" s="154"/>
      <c r="B1542" s="155"/>
      <c r="C1542" s="185" t="s">
        <v>1837</v>
      </c>
      <c r="D1542" s="158"/>
      <c r="E1542" s="159">
        <v>1519.32</v>
      </c>
      <c r="F1542" s="156"/>
      <c r="G1542" s="156"/>
      <c r="H1542" s="156"/>
      <c r="I1542" s="156"/>
      <c r="J1542" s="156"/>
      <c r="K1542" s="156"/>
      <c r="L1542" s="156"/>
      <c r="M1542" s="156"/>
      <c r="N1542" s="156"/>
      <c r="O1542" s="156"/>
      <c r="P1542" s="156"/>
      <c r="Q1542" s="156"/>
      <c r="R1542" s="156"/>
      <c r="S1542" s="156"/>
      <c r="T1542" s="156"/>
      <c r="U1542" s="156"/>
      <c r="V1542" s="156"/>
      <c r="W1542" s="156"/>
      <c r="X1542" s="156"/>
      <c r="Y1542" s="147"/>
      <c r="Z1542" s="147"/>
      <c r="AA1542" s="147"/>
      <c r="AB1542" s="147"/>
      <c r="AC1542" s="147"/>
      <c r="AD1542" s="147"/>
      <c r="AE1542" s="147"/>
      <c r="AF1542" s="147" t="s">
        <v>386</v>
      </c>
      <c r="AG1542" s="147">
        <v>0</v>
      </c>
      <c r="AH1542" s="147"/>
      <c r="AI1542" s="147"/>
      <c r="AJ1542" s="147"/>
      <c r="AK1542" s="147"/>
      <c r="AL1542" s="147"/>
      <c r="AM1542" s="147"/>
      <c r="AN1542" s="147"/>
      <c r="AO1542" s="147"/>
      <c r="AP1542" s="147"/>
      <c r="AQ1542" s="147"/>
      <c r="AR1542" s="147"/>
      <c r="AS1542" s="147"/>
      <c r="AT1542" s="147"/>
      <c r="AU1542" s="147"/>
      <c r="AV1542" s="147"/>
      <c r="AW1542" s="147"/>
      <c r="AX1542" s="147"/>
      <c r="AY1542" s="147"/>
      <c r="AZ1542" s="147"/>
      <c r="BA1542" s="147"/>
      <c r="BB1542" s="147"/>
      <c r="BC1542" s="147"/>
      <c r="BD1542" s="147"/>
      <c r="BE1542" s="147"/>
      <c r="BF1542" s="147"/>
      <c r="BG1542" s="147"/>
    </row>
    <row r="1543" spans="1:59" outlineLevel="1" x14ac:dyDescent="0.2">
      <c r="A1543" s="170">
        <v>329</v>
      </c>
      <c r="B1543" s="171" t="s">
        <v>1838</v>
      </c>
      <c r="C1543" s="184" t="s">
        <v>1839</v>
      </c>
      <c r="D1543" s="172" t="s">
        <v>380</v>
      </c>
      <c r="E1543" s="173">
        <v>1381.1959999999999</v>
      </c>
      <c r="F1543" s="174"/>
      <c r="G1543" s="175">
        <f>ROUND(E1543*F1543,2)</f>
        <v>0</v>
      </c>
      <c r="H1543" s="157">
        <v>23.95</v>
      </c>
      <c r="I1543" s="156">
        <f>ROUND(E1543*H1543,2)</f>
        <v>33079.64</v>
      </c>
      <c r="J1543" s="157">
        <v>24.55</v>
      </c>
      <c r="K1543" s="156">
        <f>ROUND(E1543*J1543,2)</f>
        <v>33908.36</v>
      </c>
      <c r="L1543" s="156">
        <v>15</v>
      </c>
      <c r="M1543" s="156">
        <f>G1543*(1+L1543/100)</f>
        <v>0</v>
      </c>
      <c r="N1543" s="156">
        <v>2.1000000000000001E-4</v>
      </c>
      <c r="O1543" s="156">
        <f>ROUND(E1543*N1543,2)</f>
        <v>0.28999999999999998</v>
      </c>
      <c r="P1543" s="156">
        <v>0</v>
      </c>
      <c r="Q1543" s="156">
        <f>ROUND(E1543*P1543,2)</f>
        <v>0</v>
      </c>
      <c r="R1543" s="156"/>
      <c r="S1543" s="156" t="s">
        <v>381</v>
      </c>
      <c r="T1543" s="156" t="s">
        <v>382</v>
      </c>
      <c r="U1543" s="156">
        <v>0</v>
      </c>
      <c r="V1543" s="156">
        <f>ROUND(E1543*U1543,2)</f>
        <v>0</v>
      </c>
      <c r="W1543" s="156"/>
      <c r="X1543" s="156" t="s">
        <v>383</v>
      </c>
      <c r="Y1543" s="147"/>
      <c r="Z1543" s="147"/>
      <c r="AA1543" s="147"/>
      <c r="AB1543" s="147"/>
      <c r="AC1543" s="147"/>
      <c r="AD1543" s="147"/>
      <c r="AE1543" s="147"/>
      <c r="AF1543" s="147" t="s">
        <v>541</v>
      </c>
      <c r="AG1543" s="147"/>
      <c r="AH1543" s="147"/>
      <c r="AI1543" s="147"/>
      <c r="AJ1543" s="147"/>
      <c r="AK1543" s="147"/>
      <c r="AL1543" s="147"/>
      <c r="AM1543" s="147"/>
      <c r="AN1543" s="147"/>
      <c r="AO1543" s="147"/>
      <c r="AP1543" s="147"/>
      <c r="AQ1543" s="147"/>
      <c r="AR1543" s="147"/>
      <c r="AS1543" s="147"/>
      <c r="AT1543" s="147"/>
      <c r="AU1543" s="147"/>
      <c r="AV1543" s="147"/>
      <c r="AW1543" s="147"/>
      <c r="AX1543" s="147"/>
      <c r="AY1543" s="147"/>
      <c r="AZ1543" s="147"/>
      <c r="BA1543" s="147"/>
      <c r="BB1543" s="147"/>
      <c r="BC1543" s="147"/>
      <c r="BD1543" s="147"/>
      <c r="BE1543" s="147"/>
      <c r="BF1543" s="147"/>
      <c r="BG1543" s="147"/>
    </row>
    <row r="1544" spans="1:59" outlineLevel="1" x14ac:dyDescent="0.2">
      <c r="A1544" s="154"/>
      <c r="B1544" s="155"/>
      <c r="C1544" s="249" t="s">
        <v>1840</v>
      </c>
      <c r="D1544" s="250"/>
      <c r="E1544" s="250"/>
      <c r="F1544" s="250"/>
      <c r="G1544" s="250"/>
      <c r="H1544" s="156"/>
      <c r="I1544" s="156"/>
      <c r="J1544" s="156"/>
      <c r="K1544" s="156"/>
      <c r="L1544" s="156"/>
      <c r="M1544" s="156"/>
      <c r="N1544" s="156"/>
      <c r="O1544" s="156"/>
      <c r="P1544" s="156"/>
      <c r="Q1544" s="156"/>
      <c r="R1544" s="156"/>
      <c r="S1544" s="156"/>
      <c r="T1544" s="156"/>
      <c r="U1544" s="156"/>
      <c r="V1544" s="156"/>
      <c r="W1544" s="156"/>
      <c r="X1544" s="156"/>
      <c r="Y1544" s="147"/>
      <c r="Z1544" s="147"/>
      <c r="AA1544" s="147"/>
      <c r="AB1544" s="147"/>
      <c r="AC1544" s="147"/>
      <c r="AD1544" s="147"/>
      <c r="AE1544" s="147"/>
      <c r="AF1544" s="147" t="s">
        <v>655</v>
      </c>
      <c r="AG1544" s="147"/>
      <c r="AH1544" s="147"/>
      <c r="AI1544" s="147"/>
      <c r="AJ1544" s="147"/>
      <c r="AK1544" s="147"/>
      <c r="AL1544" s="147"/>
      <c r="AM1544" s="147"/>
      <c r="AN1544" s="147"/>
      <c r="AO1544" s="147"/>
      <c r="AP1544" s="147"/>
      <c r="AQ1544" s="147"/>
      <c r="AR1544" s="147"/>
      <c r="AS1544" s="147"/>
      <c r="AT1544" s="147"/>
      <c r="AU1544" s="147"/>
      <c r="AV1544" s="147"/>
      <c r="AW1544" s="147"/>
      <c r="AX1544" s="147"/>
      <c r="AY1544" s="147"/>
      <c r="AZ1544" s="147"/>
      <c r="BA1544" s="147"/>
      <c r="BB1544" s="147"/>
      <c r="BC1544" s="147"/>
      <c r="BD1544" s="147"/>
      <c r="BE1544" s="147"/>
      <c r="BF1544" s="147"/>
      <c r="BG1544" s="147"/>
    </row>
    <row r="1545" spans="1:59" outlineLevel="1" x14ac:dyDescent="0.2">
      <c r="A1545" s="154"/>
      <c r="B1545" s="155"/>
      <c r="C1545" s="185" t="s">
        <v>1841</v>
      </c>
      <c r="D1545" s="158"/>
      <c r="E1545" s="159"/>
      <c r="F1545" s="156"/>
      <c r="G1545" s="156"/>
      <c r="H1545" s="156"/>
      <c r="I1545" s="156"/>
      <c r="J1545" s="156"/>
      <c r="K1545" s="156"/>
      <c r="L1545" s="156"/>
      <c r="M1545" s="156"/>
      <c r="N1545" s="156"/>
      <c r="O1545" s="156"/>
      <c r="P1545" s="156"/>
      <c r="Q1545" s="156"/>
      <c r="R1545" s="156"/>
      <c r="S1545" s="156"/>
      <c r="T1545" s="156"/>
      <c r="U1545" s="156"/>
      <c r="V1545" s="156"/>
      <c r="W1545" s="156"/>
      <c r="X1545" s="156"/>
      <c r="Y1545" s="147"/>
      <c r="Z1545" s="147"/>
      <c r="AA1545" s="147"/>
      <c r="AB1545" s="147"/>
      <c r="AC1545" s="147"/>
      <c r="AD1545" s="147"/>
      <c r="AE1545" s="147"/>
      <c r="AF1545" s="147" t="s">
        <v>386</v>
      </c>
      <c r="AG1545" s="147">
        <v>0</v>
      </c>
      <c r="AH1545" s="147"/>
      <c r="AI1545" s="147"/>
      <c r="AJ1545" s="147"/>
      <c r="AK1545" s="147"/>
      <c r="AL1545" s="147"/>
      <c r="AM1545" s="147"/>
      <c r="AN1545" s="147"/>
      <c r="AO1545" s="147"/>
      <c r="AP1545" s="147"/>
      <c r="AQ1545" s="147"/>
      <c r="AR1545" s="147"/>
      <c r="AS1545" s="147"/>
      <c r="AT1545" s="147"/>
      <c r="AU1545" s="147"/>
      <c r="AV1545" s="147"/>
      <c r="AW1545" s="147"/>
      <c r="AX1545" s="147"/>
      <c r="AY1545" s="147"/>
      <c r="AZ1545" s="147"/>
      <c r="BA1545" s="147"/>
      <c r="BB1545" s="147"/>
      <c r="BC1545" s="147"/>
      <c r="BD1545" s="147"/>
      <c r="BE1545" s="147"/>
      <c r="BF1545" s="147"/>
      <c r="BG1545" s="147"/>
    </row>
    <row r="1546" spans="1:59" outlineLevel="1" x14ac:dyDescent="0.2">
      <c r="A1546" s="154"/>
      <c r="B1546" s="155"/>
      <c r="C1546" s="185" t="s">
        <v>813</v>
      </c>
      <c r="D1546" s="158"/>
      <c r="E1546" s="159"/>
      <c r="F1546" s="156"/>
      <c r="G1546" s="156"/>
      <c r="H1546" s="156"/>
      <c r="I1546" s="156"/>
      <c r="J1546" s="156"/>
      <c r="K1546" s="156"/>
      <c r="L1546" s="156"/>
      <c r="M1546" s="156"/>
      <c r="N1546" s="156"/>
      <c r="O1546" s="156"/>
      <c r="P1546" s="156"/>
      <c r="Q1546" s="156"/>
      <c r="R1546" s="156"/>
      <c r="S1546" s="156"/>
      <c r="T1546" s="156"/>
      <c r="U1546" s="156"/>
      <c r="V1546" s="156"/>
      <c r="W1546" s="156"/>
      <c r="X1546" s="156"/>
      <c r="Y1546" s="147"/>
      <c r="Z1546" s="147"/>
      <c r="AA1546" s="147"/>
      <c r="AB1546" s="147"/>
      <c r="AC1546" s="147"/>
      <c r="AD1546" s="147"/>
      <c r="AE1546" s="147"/>
      <c r="AF1546" s="147" t="s">
        <v>386</v>
      </c>
      <c r="AG1546" s="147">
        <v>0</v>
      </c>
      <c r="AH1546" s="147"/>
      <c r="AI1546" s="147"/>
      <c r="AJ1546" s="147"/>
      <c r="AK1546" s="147"/>
      <c r="AL1546" s="147"/>
      <c r="AM1546" s="147"/>
      <c r="AN1546" s="147"/>
      <c r="AO1546" s="147"/>
      <c r="AP1546" s="147"/>
      <c r="AQ1546" s="147"/>
      <c r="AR1546" s="147"/>
      <c r="AS1546" s="147"/>
      <c r="AT1546" s="147"/>
      <c r="AU1546" s="147"/>
      <c r="AV1546" s="147"/>
      <c r="AW1546" s="147"/>
      <c r="AX1546" s="147"/>
      <c r="AY1546" s="147"/>
      <c r="AZ1546" s="147"/>
      <c r="BA1546" s="147"/>
      <c r="BB1546" s="147"/>
      <c r="BC1546" s="147"/>
      <c r="BD1546" s="147"/>
      <c r="BE1546" s="147"/>
      <c r="BF1546" s="147"/>
      <c r="BG1546" s="147"/>
    </row>
    <row r="1547" spans="1:59" outlineLevel="1" x14ac:dyDescent="0.2">
      <c r="A1547" s="154"/>
      <c r="B1547" s="155"/>
      <c r="C1547" s="185" t="s">
        <v>814</v>
      </c>
      <c r="D1547" s="158"/>
      <c r="E1547" s="159"/>
      <c r="F1547" s="156"/>
      <c r="G1547" s="156"/>
      <c r="H1547" s="156"/>
      <c r="I1547" s="156"/>
      <c r="J1547" s="156"/>
      <c r="K1547" s="156"/>
      <c r="L1547" s="156"/>
      <c r="M1547" s="156"/>
      <c r="N1547" s="156"/>
      <c r="O1547" s="156"/>
      <c r="P1547" s="156"/>
      <c r="Q1547" s="156"/>
      <c r="R1547" s="156"/>
      <c r="S1547" s="156"/>
      <c r="T1547" s="156"/>
      <c r="U1547" s="156"/>
      <c r="V1547" s="156"/>
      <c r="W1547" s="156"/>
      <c r="X1547" s="156"/>
      <c r="Y1547" s="147"/>
      <c r="Z1547" s="147"/>
      <c r="AA1547" s="147"/>
      <c r="AB1547" s="147"/>
      <c r="AC1547" s="147"/>
      <c r="AD1547" s="147"/>
      <c r="AE1547" s="147"/>
      <c r="AF1547" s="147" t="s">
        <v>386</v>
      </c>
      <c r="AG1547" s="147">
        <v>0</v>
      </c>
      <c r="AH1547" s="147"/>
      <c r="AI1547" s="147"/>
      <c r="AJ1547" s="147"/>
      <c r="AK1547" s="147"/>
      <c r="AL1547" s="147"/>
      <c r="AM1547" s="147"/>
      <c r="AN1547" s="147"/>
      <c r="AO1547" s="147"/>
      <c r="AP1547" s="147"/>
      <c r="AQ1547" s="147"/>
      <c r="AR1547" s="147"/>
      <c r="AS1547" s="147"/>
      <c r="AT1547" s="147"/>
      <c r="AU1547" s="147"/>
      <c r="AV1547" s="147"/>
      <c r="AW1547" s="147"/>
      <c r="AX1547" s="147"/>
      <c r="AY1547" s="147"/>
      <c r="AZ1547" s="147"/>
      <c r="BA1547" s="147"/>
      <c r="BB1547" s="147"/>
      <c r="BC1547" s="147"/>
      <c r="BD1547" s="147"/>
      <c r="BE1547" s="147"/>
      <c r="BF1547" s="147"/>
      <c r="BG1547" s="147"/>
    </row>
    <row r="1548" spans="1:59" outlineLevel="1" x14ac:dyDescent="0.2">
      <c r="A1548" s="154"/>
      <c r="B1548" s="155"/>
      <c r="C1548" s="185" t="s">
        <v>628</v>
      </c>
      <c r="D1548" s="158"/>
      <c r="E1548" s="159"/>
      <c r="F1548" s="156"/>
      <c r="G1548" s="156"/>
      <c r="H1548" s="156"/>
      <c r="I1548" s="156"/>
      <c r="J1548" s="156"/>
      <c r="K1548" s="156"/>
      <c r="L1548" s="156"/>
      <c r="M1548" s="156"/>
      <c r="N1548" s="156"/>
      <c r="O1548" s="156"/>
      <c r="P1548" s="156"/>
      <c r="Q1548" s="156"/>
      <c r="R1548" s="156"/>
      <c r="S1548" s="156"/>
      <c r="T1548" s="156"/>
      <c r="U1548" s="156"/>
      <c r="V1548" s="156"/>
      <c r="W1548" s="156"/>
      <c r="X1548" s="156"/>
      <c r="Y1548" s="147"/>
      <c r="Z1548" s="147"/>
      <c r="AA1548" s="147"/>
      <c r="AB1548" s="147"/>
      <c r="AC1548" s="147"/>
      <c r="AD1548" s="147"/>
      <c r="AE1548" s="147"/>
      <c r="AF1548" s="147" t="s">
        <v>386</v>
      </c>
      <c r="AG1548" s="147">
        <v>0</v>
      </c>
      <c r="AH1548" s="147"/>
      <c r="AI1548" s="147"/>
      <c r="AJ1548" s="147"/>
      <c r="AK1548" s="147"/>
      <c r="AL1548" s="147"/>
      <c r="AM1548" s="147"/>
      <c r="AN1548" s="147"/>
      <c r="AO1548" s="147"/>
      <c r="AP1548" s="147"/>
      <c r="AQ1548" s="147"/>
      <c r="AR1548" s="147"/>
      <c r="AS1548" s="147"/>
      <c r="AT1548" s="147"/>
      <c r="AU1548" s="147"/>
      <c r="AV1548" s="147"/>
      <c r="AW1548" s="147"/>
      <c r="AX1548" s="147"/>
      <c r="AY1548" s="147"/>
      <c r="AZ1548" s="147"/>
      <c r="BA1548" s="147"/>
      <c r="BB1548" s="147"/>
      <c r="BC1548" s="147"/>
      <c r="BD1548" s="147"/>
      <c r="BE1548" s="147"/>
      <c r="BF1548" s="147"/>
      <c r="BG1548" s="147"/>
    </row>
    <row r="1549" spans="1:59" outlineLevel="1" x14ac:dyDescent="0.2">
      <c r="A1549" s="154"/>
      <c r="B1549" s="155"/>
      <c r="C1549" s="185" t="s">
        <v>1204</v>
      </c>
      <c r="D1549" s="158"/>
      <c r="E1549" s="159"/>
      <c r="F1549" s="156"/>
      <c r="G1549" s="156"/>
      <c r="H1549" s="156"/>
      <c r="I1549" s="156"/>
      <c r="J1549" s="156"/>
      <c r="K1549" s="156"/>
      <c r="L1549" s="156"/>
      <c r="M1549" s="156"/>
      <c r="N1549" s="156"/>
      <c r="O1549" s="156"/>
      <c r="P1549" s="156"/>
      <c r="Q1549" s="156"/>
      <c r="R1549" s="156"/>
      <c r="S1549" s="156"/>
      <c r="T1549" s="156"/>
      <c r="U1549" s="156"/>
      <c r="V1549" s="156"/>
      <c r="W1549" s="156"/>
      <c r="X1549" s="156"/>
      <c r="Y1549" s="147"/>
      <c r="Z1549" s="147"/>
      <c r="AA1549" s="147"/>
      <c r="AB1549" s="147"/>
      <c r="AC1549" s="147"/>
      <c r="AD1549" s="147"/>
      <c r="AE1549" s="147"/>
      <c r="AF1549" s="147" t="s">
        <v>386</v>
      </c>
      <c r="AG1549" s="147">
        <v>0</v>
      </c>
      <c r="AH1549" s="147"/>
      <c r="AI1549" s="147"/>
      <c r="AJ1549" s="147"/>
      <c r="AK1549" s="147"/>
      <c r="AL1549" s="147"/>
      <c r="AM1549" s="147"/>
      <c r="AN1549" s="147"/>
      <c r="AO1549" s="147"/>
      <c r="AP1549" s="147"/>
      <c r="AQ1549" s="147"/>
      <c r="AR1549" s="147"/>
      <c r="AS1549" s="147"/>
      <c r="AT1549" s="147"/>
      <c r="AU1549" s="147"/>
      <c r="AV1549" s="147"/>
      <c r="AW1549" s="147"/>
      <c r="AX1549" s="147"/>
      <c r="AY1549" s="147"/>
      <c r="AZ1549" s="147"/>
      <c r="BA1549" s="147"/>
      <c r="BB1549" s="147"/>
      <c r="BC1549" s="147"/>
      <c r="BD1549" s="147"/>
      <c r="BE1549" s="147"/>
      <c r="BF1549" s="147"/>
      <c r="BG1549" s="147"/>
    </row>
    <row r="1550" spans="1:59" outlineLevel="1" x14ac:dyDescent="0.2">
      <c r="A1550" s="154"/>
      <c r="B1550" s="155"/>
      <c r="C1550" s="185" t="s">
        <v>1205</v>
      </c>
      <c r="D1550" s="158"/>
      <c r="E1550" s="159"/>
      <c r="F1550" s="156"/>
      <c r="G1550" s="156"/>
      <c r="H1550" s="156"/>
      <c r="I1550" s="156"/>
      <c r="J1550" s="156"/>
      <c r="K1550" s="156"/>
      <c r="L1550" s="156"/>
      <c r="M1550" s="156"/>
      <c r="N1550" s="156"/>
      <c r="O1550" s="156"/>
      <c r="P1550" s="156"/>
      <c r="Q1550" s="156"/>
      <c r="R1550" s="156"/>
      <c r="S1550" s="156"/>
      <c r="T1550" s="156"/>
      <c r="U1550" s="156"/>
      <c r="V1550" s="156"/>
      <c r="W1550" s="156"/>
      <c r="X1550" s="156"/>
      <c r="Y1550" s="147"/>
      <c r="Z1550" s="147"/>
      <c r="AA1550" s="147"/>
      <c r="AB1550" s="147"/>
      <c r="AC1550" s="147"/>
      <c r="AD1550" s="147"/>
      <c r="AE1550" s="147"/>
      <c r="AF1550" s="147" t="s">
        <v>386</v>
      </c>
      <c r="AG1550" s="147">
        <v>0</v>
      </c>
      <c r="AH1550" s="147"/>
      <c r="AI1550" s="147"/>
      <c r="AJ1550" s="147"/>
      <c r="AK1550" s="147"/>
      <c r="AL1550" s="147"/>
      <c r="AM1550" s="147"/>
      <c r="AN1550" s="147"/>
      <c r="AO1550" s="147"/>
      <c r="AP1550" s="147"/>
      <c r="AQ1550" s="147"/>
      <c r="AR1550" s="147"/>
      <c r="AS1550" s="147"/>
      <c r="AT1550" s="147"/>
      <c r="AU1550" s="147"/>
      <c r="AV1550" s="147"/>
      <c r="AW1550" s="147"/>
      <c r="AX1550" s="147"/>
      <c r="AY1550" s="147"/>
      <c r="AZ1550" s="147"/>
      <c r="BA1550" s="147"/>
      <c r="BB1550" s="147"/>
      <c r="BC1550" s="147"/>
      <c r="BD1550" s="147"/>
      <c r="BE1550" s="147"/>
      <c r="BF1550" s="147"/>
      <c r="BG1550" s="147"/>
    </row>
    <row r="1551" spans="1:59" outlineLevel="1" x14ac:dyDescent="0.2">
      <c r="A1551" s="154"/>
      <c r="B1551" s="155"/>
      <c r="C1551" s="185" t="s">
        <v>1206</v>
      </c>
      <c r="D1551" s="158"/>
      <c r="E1551" s="159"/>
      <c r="F1551" s="156"/>
      <c r="G1551" s="156"/>
      <c r="H1551" s="156"/>
      <c r="I1551" s="156"/>
      <c r="J1551" s="156"/>
      <c r="K1551" s="156"/>
      <c r="L1551" s="156"/>
      <c r="M1551" s="156"/>
      <c r="N1551" s="156"/>
      <c r="O1551" s="156"/>
      <c r="P1551" s="156"/>
      <c r="Q1551" s="156"/>
      <c r="R1551" s="156"/>
      <c r="S1551" s="156"/>
      <c r="T1551" s="156"/>
      <c r="U1551" s="156"/>
      <c r="V1551" s="156"/>
      <c r="W1551" s="156"/>
      <c r="X1551" s="156"/>
      <c r="Y1551" s="147"/>
      <c r="Z1551" s="147"/>
      <c r="AA1551" s="147"/>
      <c r="AB1551" s="147"/>
      <c r="AC1551" s="147"/>
      <c r="AD1551" s="147"/>
      <c r="AE1551" s="147"/>
      <c r="AF1551" s="147" t="s">
        <v>386</v>
      </c>
      <c r="AG1551" s="147">
        <v>0</v>
      </c>
      <c r="AH1551" s="147"/>
      <c r="AI1551" s="147"/>
      <c r="AJ1551" s="147"/>
      <c r="AK1551" s="147"/>
      <c r="AL1551" s="147"/>
      <c r="AM1551" s="147"/>
      <c r="AN1551" s="147"/>
      <c r="AO1551" s="147"/>
      <c r="AP1551" s="147"/>
      <c r="AQ1551" s="147"/>
      <c r="AR1551" s="147"/>
      <c r="AS1551" s="147"/>
      <c r="AT1551" s="147"/>
      <c r="AU1551" s="147"/>
      <c r="AV1551" s="147"/>
      <c r="AW1551" s="147"/>
      <c r="AX1551" s="147"/>
      <c r="AY1551" s="147"/>
      <c r="AZ1551" s="147"/>
      <c r="BA1551" s="147"/>
      <c r="BB1551" s="147"/>
      <c r="BC1551" s="147"/>
      <c r="BD1551" s="147"/>
      <c r="BE1551" s="147"/>
      <c r="BF1551" s="147"/>
      <c r="BG1551" s="147"/>
    </row>
    <row r="1552" spans="1:59" outlineLevel="1" x14ac:dyDescent="0.2">
      <c r="A1552" s="154"/>
      <c r="B1552" s="155"/>
      <c r="C1552" s="185" t="s">
        <v>1207</v>
      </c>
      <c r="D1552" s="158"/>
      <c r="E1552" s="159"/>
      <c r="F1552" s="156"/>
      <c r="G1552" s="156"/>
      <c r="H1552" s="156"/>
      <c r="I1552" s="156"/>
      <c r="J1552" s="156"/>
      <c r="K1552" s="156"/>
      <c r="L1552" s="156"/>
      <c r="M1552" s="156"/>
      <c r="N1552" s="156"/>
      <c r="O1552" s="156"/>
      <c r="P1552" s="156"/>
      <c r="Q1552" s="156"/>
      <c r="R1552" s="156"/>
      <c r="S1552" s="156"/>
      <c r="T1552" s="156"/>
      <c r="U1552" s="156"/>
      <c r="V1552" s="156"/>
      <c r="W1552" s="156"/>
      <c r="X1552" s="156"/>
      <c r="Y1552" s="147"/>
      <c r="Z1552" s="147"/>
      <c r="AA1552" s="147"/>
      <c r="AB1552" s="147"/>
      <c r="AC1552" s="147"/>
      <c r="AD1552" s="147"/>
      <c r="AE1552" s="147"/>
      <c r="AF1552" s="147" t="s">
        <v>386</v>
      </c>
      <c r="AG1552" s="147">
        <v>0</v>
      </c>
      <c r="AH1552" s="147"/>
      <c r="AI1552" s="147"/>
      <c r="AJ1552" s="147"/>
      <c r="AK1552" s="147"/>
      <c r="AL1552" s="147"/>
      <c r="AM1552" s="147"/>
      <c r="AN1552" s="147"/>
      <c r="AO1552" s="147"/>
      <c r="AP1552" s="147"/>
      <c r="AQ1552" s="147"/>
      <c r="AR1552" s="147"/>
      <c r="AS1552" s="147"/>
      <c r="AT1552" s="147"/>
      <c r="AU1552" s="147"/>
      <c r="AV1552" s="147"/>
      <c r="AW1552" s="147"/>
      <c r="AX1552" s="147"/>
      <c r="AY1552" s="147"/>
      <c r="AZ1552" s="147"/>
      <c r="BA1552" s="147"/>
      <c r="BB1552" s="147"/>
      <c r="BC1552" s="147"/>
      <c r="BD1552" s="147"/>
      <c r="BE1552" s="147"/>
      <c r="BF1552" s="147"/>
      <c r="BG1552" s="147"/>
    </row>
    <row r="1553" spans="1:59" outlineLevel="1" x14ac:dyDescent="0.2">
      <c r="A1553" s="154"/>
      <c r="B1553" s="155"/>
      <c r="C1553" s="185" t="s">
        <v>1208</v>
      </c>
      <c r="D1553" s="158"/>
      <c r="E1553" s="159"/>
      <c r="F1553" s="156"/>
      <c r="G1553" s="156"/>
      <c r="H1553" s="156"/>
      <c r="I1553" s="156"/>
      <c r="J1553" s="156"/>
      <c r="K1553" s="156"/>
      <c r="L1553" s="156"/>
      <c r="M1553" s="156"/>
      <c r="N1553" s="156"/>
      <c r="O1553" s="156"/>
      <c r="P1553" s="156"/>
      <c r="Q1553" s="156"/>
      <c r="R1553" s="156"/>
      <c r="S1553" s="156"/>
      <c r="T1553" s="156"/>
      <c r="U1553" s="156"/>
      <c r="V1553" s="156"/>
      <c r="W1553" s="156"/>
      <c r="X1553" s="156"/>
      <c r="Y1553" s="147"/>
      <c r="Z1553" s="147"/>
      <c r="AA1553" s="147"/>
      <c r="AB1553" s="147"/>
      <c r="AC1553" s="147"/>
      <c r="AD1553" s="147"/>
      <c r="AE1553" s="147"/>
      <c r="AF1553" s="147" t="s">
        <v>386</v>
      </c>
      <c r="AG1553" s="147">
        <v>0</v>
      </c>
      <c r="AH1553" s="147"/>
      <c r="AI1553" s="147"/>
      <c r="AJ1553" s="147"/>
      <c r="AK1553" s="147"/>
      <c r="AL1553" s="147"/>
      <c r="AM1553" s="147"/>
      <c r="AN1553" s="147"/>
      <c r="AO1553" s="147"/>
      <c r="AP1553" s="147"/>
      <c r="AQ1553" s="147"/>
      <c r="AR1553" s="147"/>
      <c r="AS1553" s="147"/>
      <c r="AT1553" s="147"/>
      <c r="AU1553" s="147"/>
      <c r="AV1553" s="147"/>
      <c r="AW1553" s="147"/>
      <c r="AX1553" s="147"/>
      <c r="AY1553" s="147"/>
      <c r="AZ1553" s="147"/>
      <c r="BA1553" s="147"/>
      <c r="BB1553" s="147"/>
      <c r="BC1553" s="147"/>
      <c r="BD1553" s="147"/>
      <c r="BE1553" s="147"/>
      <c r="BF1553" s="147"/>
      <c r="BG1553" s="147"/>
    </row>
    <row r="1554" spans="1:59" outlineLevel="1" x14ac:dyDescent="0.2">
      <c r="A1554" s="154"/>
      <c r="B1554" s="155"/>
      <c r="C1554" s="185" t="s">
        <v>1209</v>
      </c>
      <c r="D1554" s="158"/>
      <c r="E1554" s="159"/>
      <c r="F1554" s="156"/>
      <c r="G1554" s="156"/>
      <c r="H1554" s="156"/>
      <c r="I1554" s="156"/>
      <c r="J1554" s="156"/>
      <c r="K1554" s="156"/>
      <c r="L1554" s="156"/>
      <c r="M1554" s="156"/>
      <c r="N1554" s="156"/>
      <c r="O1554" s="156"/>
      <c r="P1554" s="156"/>
      <c r="Q1554" s="156"/>
      <c r="R1554" s="156"/>
      <c r="S1554" s="156"/>
      <c r="T1554" s="156"/>
      <c r="U1554" s="156"/>
      <c r="V1554" s="156"/>
      <c r="W1554" s="156"/>
      <c r="X1554" s="156"/>
      <c r="Y1554" s="147"/>
      <c r="Z1554" s="147"/>
      <c r="AA1554" s="147"/>
      <c r="AB1554" s="147"/>
      <c r="AC1554" s="147"/>
      <c r="AD1554" s="147"/>
      <c r="AE1554" s="147"/>
      <c r="AF1554" s="147" t="s">
        <v>386</v>
      </c>
      <c r="AG1554" s="147">
        <v>0</v>
      </c>
      <c r="AH1554" s="147"/>
      <c r="AI1554" s="147"/>
      <c r="AJ1554" s="147"/>
      <c r="AK1554" s="147"/>
      <c r="AL1554" s="147"/>
      <c r="AM1554" s="147"/>
      <c r="AN1554" s="147"/>
      <c r="AO1554" s="147"/>
      <c r="AP1554" s="147"/>
      <c r="AQ1554" s="147"/>
      <c r="AR1554" s="147"/>
      <c r="AS1554" s="147"/>
      <c r="AT1554" s="147"/>
      <c r="AU1554" s="147"/>
      <c r="AV1554" s="147"/>
      <c r="AW1554" s="147"/>
      <c r="AX1554" s="147"/>
      <c r="AY1554" s="147"/>
      <c r="AZ1554" s="147"/>
      <c r="BA1554" s="147"/>
      <c r="BB1554" s="147"/>
      <c r="BC1554" s="147"/>
      <c r="BD1554" s="147"/>
      <c r="BE1554" s="147"/>
      <c r="BF1554" s="147"/>
      <c r="BG1554" s="147"/>
    </row>
    <row r="1555" spans="1:59" outlineLevel="1" x14ac:dyDescent="0.2">
      <c r="A1555" s="154"/>
      <c r="B1555" s="155"/>
      <c r="C1555" s="185" t="s">
        <v>1210</v>
      </c>
      <c r="D1555" s="158"/>
      <c r="E1555" s="159"/>
      <c r="F1555" s="156"/>
      <c r="G1555" s="156"/>
      <c r="H1555" s="156"/>
      <c r="I1555" s="156"/>
      <c r="J1555" s="156"/>
      <c r="K1555" s="156"/>
      <c r="L1555" s="156"/>
      <c r="M1555" s="156"/>
      <c r="N1555" s="156"/>
      <c r="O1555" s="156"/>
      <c r="P1555" s="156"/>
      <c r="Q1555" s="156"/>
      <c r="R1555" s="156"/>
      <c r="S1555" s="156"/>
      <c r="T1555" s="156"/>
      <c r="U1555" s="156"/>
      <c r="V1555" s="156"/>
      <c r="W1555" s="156"/>
      <c r="X1555" s="156"/>
      <c r="Y1555" s="147"/>
      <c r="Z1555" s="147"/>
      <c r="AA1555" s="147"/>
      <c r="AB1555" s="147"/>
      <c r="AC1555" s="147"/>
      <c r="AD1555" s="147"/>
      <c r="AE1555" s="147"/>
      <c r="AF1555" s="147" t="s">
        <v>386</v>
      </c>
      <c r="AG1555" s="147">
        <v>0</v>
      </c>
      <c r="AH1555" s="147"/>
      <c r="AI1555" s="147"/>
      <c r="AJ1555" s="147"/>
      <c r="AK1555" s="147"/>
      <c r="AL1555" s="147"/>
      <c r="AM1555" s="147"/>
      <c r="AN1555" s="147"/>
      <c r="AO1555" s="147"/>
      <c r="AP1555" s="147"/>
      <c r="AQ1555" s="147"/>
      <c r="AR1555" s="147"/>
      <c r="AS1555" s="147"/>
      <c r="AT1555" s="147"/>
      <c r="AU1555" s="147"/>
      <c r="AV1555" s="147"/>
      <c r="AW1555" s="147"/>
      <c r="AX1555" s="147"/>
      <c r="AY1555" s="147"/>
      <c r="AZ1555" s="147"/>
      <c r="BA1555" s="147"/>
      <c r="BB1555" s="147"/>
      <c r="BC1555" s="147"/>
      <c r="BD1555" s="147"/>
      <c r="BE1555" s="147"/>
      <c r="BF1555" s="147"/>
      <c r="BG1555" s="147"/>
    </row>
    <row r="1556" spans="1:59" outlineLevel="1" x14ac:dyDescent="0.2">
      <c r="A1556" s="154"/>
      <c r="B1556" s="155"/>
      <c r="C1556" s="185" t="s">
        <v>1211</v>
      </c>
      <c r="D1556" s="158"/>
      <c r="E1556" s="159"/>
      <c r="F1556" s="156"/>
      <c r="G1556" s="156"/>
      <c r="H1556" s="156"/>
      <c r="I1556" s="156"/>
      <c r="J1556" s="156"/>
      <c r="K1556" s="156"/>
      <c r="L1556" s="156"/>
      <c r="M1556" s="156"/>
      <c r="N1556" s="156"/>
      <c r="O1556" s="156"/>
      <c r="P1556" s="156"/>
      <c r="Q1556" s="156"/>
      <c r="R1556" s="156"/>
      <c r="S1556" s="156"/>
      <c r="T1556" s="156"/>
      <c r="U1556" s="156"/>
      <c r="V1556" s="156"/>
      <c r="W1556" s="156"/>
      <c r="X1556" s="156"/>
      <c r="Y1556" s="147"/>
      <c r="Z1556" s="147"/>
      <c r="AA1556" s="147"/>
      <c r="AB1556" s="147"/>
      <c r="AC1556" s="147"/>
      <c r="AD1556" s="147"/>
      <c r="AE1556" s="147"/>
      <c r="AF1556" s="147" t="s">
        <v>386</v>
      </c>
      <c r="AG1556" s="147">
        <v>0</v>
      </c>
      <c r="AH1556" s="147"/>
      <c r="AI1556" s="147"/>
      <c r="AJ1556" s="147"/>
      <c r="AK1556" s="147"/>
      <c r="AL1556" s="147"/>
      <c r="AM1556" s="147"/>
      <c r="AN1556" s="147"/>
      <c r="AO1556" s="147"/>
      <c r="AP1556" s="147"/>
      <c r="AQ1556" s="147"/>
      <c r="AR1556" s="147"/>
      <c r="AS1556" s="147"/>
      <c r="AT1556" s="147"/>
      <c r="AU1556" s="147"/>
      <c r="AV1556" s="147"/>
      <c r="AW1556" s="147"/>
      <c r="AX1556" s="147"/>
      <c r="AY1556" s="147"/>
      <c r="AZ1556" s="147"/>
      <c r="BA1556" s="147"/>
      <c r="BB1556" s="147"/>
      <c r="BC1556" s="147"/>
      <c r="BD1556" s="147"/>
      <c r="BE1556" s="147"/>
      <c r="BF1556" s="147"/>
      <c r="BG1556" s="147"/>
    </row>
    <row r="1557" spans="1:59" outlineLevel="1" x14ac:dyDescent="0.2">
      <c r="A1557" s="154"/>
      <c r="B1557" s="155"/>
      <c r="C1557" s="185" t="s">
        <v>1212</v>
      </c>
      <c r="D1557" s="158"/>
      <c r="E1557" s="159"/>
      <c r="F1557" s="156"/>
      <c r="G1557" s="156"/>
      <c r="H1557" s="156"/>
      <c r="I1557" s="156"/>
      <c r="J1557" s="156"/>
      <c r="K1557" s="156"/>
      <c r="L1557" s="156"/>
      <c r="M1557" s="156"/>
      <c r="N1557" s="156"/>
      <c r="O1557" s="156"/>
      <c r="P1557" s="156"/>
      <c r="Q1557" s="156"/>
      <c r="R1557" s="156"/>
      <c r="S1557" s="156"/>
      <c r="T1557" s="156"/>
      <c r="U1557" s="156"/>
      <c r="V1557" s="156"/>
      <c r="W1557" s="156"/>
      <c r="X1557" s="156"/>
      <c r="Y1557" s="147"/>
      <c r="Z1557" s="147"/>
      <c r="AA1557" s="147"/>
      <c r="AB1557" s="147"/>
      <c r="AC1557" s="147"/>
      <c r="AD1557" s="147"/>
      <c r="AE1557" s="147"/>
      <c r="AF1557" s="147" t="s">
        <v>386</v>
      </c>
      <c r="AG1557" s="147">
        <v>0</v>
      </c>
      <c r="AH1557" s="147"/>
      <c r="AI1557" s="147"/>
      <c r="AJ1557" s="147"/>
      <c r="AK1557" s="147"/>
      <c r="AL1557" s="147"/>
      <c r="AM1557" s="147"/>
      <c r="AN1557" s="147"/>
      <c r="AO1557" s="147"/>
      <c r="AP1557" s="147"/>
      <c r="AQ1557" s="147"/>
      <c r="AR1557" s="147"/>
      <c r="AS1557" s="147"/>
      <c r="AT1557" s="147"/>
      <c r="AU1557" s="147"/>
      <c r="AV1557" s="147"/>
      <c r="AW1557" s="147"/>
      <c r="AX1557" s="147"/>
      <c r="AY1557" s="147"/>
      <c r="AZ1557" s="147"/>
      <c r="BA1557" s="147"/>
      <c r="BB1557" s="147"/>
      <c r="BC1557" s="147"/>
      <c r="BD1557" s="147"/>
      <c r="BE1557" s="147"/>
      <c r="BF1557" s="147"/>
      <c r="BG1557" s="147"/>
    </row>
    <row r="1558" spans="1:59" outlineLevel="1" x14ac:dyDescent="0.2">
      <c r="A1558" s="154"/>
      <c r="B1558" s="155"/>
      <c r="C1558" s="185" t="s">
        <v>1213</v>
      </c>
      <c r="D1558" s="158"/>
      <c r="E1558" s="159"/>
      <c r="F1558" s="156"/>
      <c r="G1558" s="156"/>
      <c r="H1558" s="156"/>
      <c r="I1558" s="156"/>
      <c r="J1558" s="156"/>
      <c r="K1558" s="156"/>
      <c r="L1558" s="156"/>
      <c r="M1558" s="156"/>
      <c r="N1558" s="156"/>
      <c r="O1558" s="156"/>
      <c r="P1558" s="156"/>
      <c r="Q1558" s="156"/>
      <c r="R1558" s="156"/>
      <c r="S1558" s="156"/>
      <c r="T1558" s="156"/>
      <c r="U1558" s="156"/>
      <c r="V1558" s="156"/>
      <c r="W1558" s="156"/>
      <c r="X1558" s="156"/>
      <c r="Y1558" s="147"/>
      <c r="Z1558" s="147"/>
      <c r="AA1558" s="147"/>
      <c r="AB1558" s="147"/>
      <c r="AC1558" s="147"/>
      <c r="AD1558" s="147"/>
      <c r="AE1558" s="147"/>
      <c r="AF1558" s="147" t="s">
        <v>386</v>
      </c>
      <c r="AG1558" s="147">
        <v>0</v>
      </c>
      <c r="AH1558" s="147"/>
      <c r="AI1558" s="147"/>
      <c r="AJ1558" s="147"/>
      <c r="AK1558" s="147"/>
      <c r="AL1558" s="147"/>
      <c r="AM1558" s="147"/>
      <c r="AN1558" s="147"/>
      <c r="AO1558" s="147"/>
      <c r="AP1558" s="147"/>
      <c r="AQ1558" s="147"/>
      <c r="AR1558" s="147"/>
      <c r="AS1558" s="147"/>
      <c r="AT1558" s="147"/>
      <c r="AU1558" s="147"/>
      <c r="AV1558" s="147"/>
      <c r="AW1558" s="147"/>
      <c r="AX1558" s="147"/>
      <c r="AY1558" s="147"/>
      <c r="AZ1558" s="147"/>
      <c r="BA1558" s="147"/>
      <c r="BB1558" s="147"/>
      <c r="BC1558" s="147"/>
      <c r="BD1558" s="147"/>
      <c r="BE1558" s="147"/>
      <c r="BF1558" s="147"/>
      <c r="BG1558" s="147"/>
    </row>
    <row r="1559" spans="1:59" outlineLevel="1" x14ac:dyDescent="0.2">
      <c r="A1559" s="154"/>
      <c r="B1559" s="155"/>
      <c r="C1559" s="185" t="s">
        <v>1214</v>
      </c>
      <c r="D1559" s="158"/>
      <c r="E1559" s="159"/>
      <c r="F1559" s="156"/>
      <c r="G1559" s="156"/>
      <c r="H1559" s="156"/>
      <c r="I1559" s="156"/>
      <c r="J1559" s="156"/>
      <c r="K1559" s="156"/>
      <c r="L1559" s="156"/>
      <c r="M1559" s="156"/>
      <c r="N1559" s="156"/>
      <c r="O1559" s="156"/>
      <c r="P1559" s="156"/>
      <c r="Q1559" s="156"/>
      <c r="R1559" s="156"/>
      <c r="S1559" s="156"/>
      <c r="T1559" s="156"/>
      <c r="U1559" s="156"/>
      <c r="V1559" s="156"/>
      <c r="W1559" s="156"/>
      <c r="X1559" s="156"/>
      <c r="Y1559" s="147"/>
      <c r="Z1559" s="147"/>
      <c r="AA1559" s="147"/>
      <c r="AB1559" s="147"/>
      <c r="AC1559" s="147"/>
      <c r="AD1559" s="147"/>
      <c r="AE1559" s="147"/>
      <c r="AF1559" s="147" t="s">
        <v>386</v>
      </c>
      <c r="AG1559" s="147">
        <v>0</v>
      </c>
      <c r="AH1559" s="147"/>
      <c r="AI1559" s="147"/>
      <c r="AJ1559" s="147"/>
      <c r="AK1559" s="147"/>
      <c r="AL1559" s="147"/>
      <c r="AM1559" s="147"/>
      <c r="AN1559" s="147"/>
      <c r="AO1559" s="147"/>
      <c r="AP1559" s="147"/>
      <c r="AQ1559" s="147"/>
      <c r="AR1559" s="147"/>
      <c r="AS1559" s="147"/>
      <c r="AT1559" s="147"/>
      <c r="AU1559" s="147"/>
      <c r="AV1559" s="147"/>
      <c r="AW1559" s="147"/>
      <c r="AX1559" s="147"/>
      <c r="AY1559" s="147"/>
      <c r="AZ1559" s="147"/>
      <c r="BA1559" s="147"/>
      <c r="BB1559" s="147"/>
      <c r="BC1559" s="147"/>
      <c r="BD1559" s="147"/>
      <c r="BE1559" s="147"/>
      <c r="BF1559" s="147"/>
      <c r="BG1559" s="147"/>
    </row>
    <row r="1560" spans="1:59" outlineLevel="1" x14ac:dyDescent="0.2">
      <c r="A1560" s="154"/>
      <c r="B1560" s="155"/>
      <c r="C1560" s="185" t="s">
        <v>1215</v>
      </c>
      <c r="D1560" s="158"/>
      <c r="E1560" s="159"/>
      <c r="F1560" s="156"/>
      <c r="G1560" s="156"/>
      <c r="H1560" s="156"/>
      <c r="I1560" s="156"/>
      <c r="J1560" s="156"/>
      <c r="K1560" s="156"/>
      <c r="L1560" s="156"/>
      <c r="M1560" s="156"/>
      <c r="N1560" s="156"/>
      <c r="O1560" s="156"/>
      <c r="P1560" s="156"/>
      <c r="Q1560" s="156"/>
      <c r="R1560" s="156"/>
      <c r="S1560" s="156"/>
      <c r="T1560" s="156"/>
      <c r="U1560" s="156"/>
      <c r="V1560" s="156"/>
      <c r="W1560" s="156"/>
      <c r="X1560" s="156"/>
      <c r="Y1560" s="147"/>
      <c r="Z1560" s="147"/>
      <c r="AA1560" s="147"/>
      <c r="AB1560" s="147"/>
      <c r="AC1560" s="147"/>
      <c r="AD1560" s="147"/>
      <c r="AE1560" s="147"/>
      <c r="AF1560" s="147" t="s">
        <v>386</v>
      </c>
      <c r="AG1560" s="147">
        <v>0</v>
      </c>
      <c r="AH1560" s="147"/>
      <c r="AI1560" s="147"/>
      <c r="AJ1560" s="147"/>
      <c r="AK1560" s="147"/>
      <c r="AL1560" s="147"/>
      <c r="AM1560" s="147"/>
      <c r="AN1560" s="147"/>
      <c r="AO1560" s="147"/>
      <c r="AP1560" s="147"/>
      <c r="AQ1560" s="147"/>
      <c r="AR1560" s="147"/>
      <c r="AS1560" s="147"/>
      <c r="AT1560" s="147"/>
      <c r="AU1560" s="147"/>
      <c r="AV1560" s="147"/>
      <c r="AW1560" s="147"/>
      <c r="AX1560" s="147"/>
      <c r="AY1560" s="147"/>
      <c r="AZ1560" s="147"/>
      <c r="BA1560" s="147"/>
      <c r="BB1560" s="147"/>
      <c r="BC1560" s="147"/>
      <c r="BD1560" s="147"/>
      <c r="BE1560" s="147"/>
      <c r="BF1560" s="147"/>
      <c r="BG1560" s="147"/>
    </row>
    <row r="1561" spans="1:59" outlineLevel="1" x14ac:dyDescent="0.2">
      <c r="A1561" s="154"/>
      <c r="B1561" s="155"/>
      <c r="C1561" s="185" t="s">
        <v>1216</v>
      </c>
      <c r="D1561" s="158"/>
      <c r="E1561" s="159"/>
      <c r="F1561" s="156"/>
      <c r="G1561" s="156"/>
      <c r="H1561" s="156"/>
      <c r="I1561" s="156"/>
      <c r="J1561" s="156"/>
      <c r="K1561" s="156"/>
      <c r="L1561" s="156"/>
      <c r="M1561" s="156"/>
      <c r="N1561" s="156"/>
      <c r="O1561" s="156"/>
      <c r="P1561" s="156"/>
      <c r="Q1561" s="156"/>
      <c r="R1561" s="156"/>
      <c r="S1561" s="156"/>
      <c r="T1561" s="156"/>
      <c r="U1561" s="156"/>
      <c r="V1561" s="156"/>
      <c r="W1561" s="156"/>
      <c r="X1561" s="156"/>
      <c r="Y1561" s="147"/>
      <c r="Z1561" s="147"/>
      <c r="AA1561" s="147"/>
      <c r="AB1561" s="147"/>
      <c r="AC1561" s="147"/>
      <c r="AD1561" s="147"/>
      <c r="AE1561" s="147"/>
      <c r="AF1561" s="147" t="s">
        <v>386</v>
      </c>
      <c r="AG1561" s="147">
        <v>0</v>
      </c>
      <c r="AH1561" s="147"/>
      <c r="AI1561" s="147"/>
      <c r="AJ1561" s="147"/>
      <c r="AK1561" s="147"/>
      <c r="AL1561" s="147"/>
      <c r="AM1561" s="147"/>
      <c r="AN1561" s="147"/>
      <c r="AO1561" s="147"/>
      <c r="AP1561" s="147"/>
      <c r="AQ1561" s="147"/>
      <c r="AR1561" s="147"/>
      <c r="AS1561" s="147"/>
      <c r="AT1561" s="147"/>
      <c r="AU1561" s="147"/>
      <c r="AV1561" s="147"/>
      <c r="AW1561" s="147"/>
      <c r="AX1561" s="147"/>
      <c r="AY1561" s="147"/>
      <c r="AZ1561" s="147"/>
      <c r="BA1561" s="147"/>
      <c r="BB1561" s="147"/>
      <c r="BC1561" s="147"/>
      <c r="BD1561" s="147"/>
      <c r="BE1561" s="147"/>
      <c r="BF1561" s="147"/>
      <c r="BG1561" s="147"/>
    </row>
    <row r="1562" spans="1:59" outlineLevel="1" x14ac:dyDescent="0.2">
      <c r="A1562" s="154"/>
      <c r="B1562" s="155"/>
      <c r="C1562" s="185" t="s">
        <v>1217</v>
      </c>
      <c r="D1562" s="158"/>
      <c r="E1562" s="159"/>
      <c r="F1562" s="156"/>
      <c r="G1562" s="156"/>
      <c r="H1562" s="156"/>
      <c r="I1562" s="156"/>
      <c r="J1562" s="156"/>
      <c r="K1562" s="156"/>
      <c r="L1562" s="156"/>
      <c r="M1562" s="156"/>
      <c r="N1562" s="156"/>
      <c r="O1562" s="156"/>
      <c r="P1562" s="156"/>
      <c r="Q1562" s="156"/>
      <c r="R1562" s="156"/>
      <c r="S1562" s="156"/>
      <c r="T1562" s="156"/>
      <c r="U1562" s="156"/>
      <c r="V1562" s="156"/>
      <c r="W1562" s="156"/>
      <c r="X1562" s="156"/>
      <c r="Y1562" s="147"/>
      <c r="Z1562" s="147"/>
      <c r="AA1562" s="147"/>
      <c r="AB1562" s="147"/>
      <c r="AC1562" s="147"/>
      <c r="AD1562" s="147"/>
      <c r="AE1562" s="147"/>
      <c r="AF1562" s="147" t="s">
        <v>386</v>
      </c>
      <c r="AG1562" s="147">
        <v>0</v>
      </c>
      <c r="AH1562" s="147"/>
      <c r="AI1562" s="147"/>
      <c r="AJ1562" s="147"/>
      <c r="AK1562" s="147"/>
      <c r="AL1562" s="147"/>
      <c r="AM1562" s="147"/>
      <c r="AN1562" s="147"/>
      <c r="AO1562" s="147"/>
      <c r="AP1562" s="147"/>
      <c r="AQ1562" s="147"/>
      <c r="AR1562" s="147"/>
      <c r="AS1562" s="147"/>
      <c r="AT1562" s="147"/>
      <c r="AU1562" s="147"/>
      <c r="AV1562" s="147"/>
      <c r="AW1562" s="147"/>
      <c r="AX1562" s="147"/>
      <c r="AY1562" s="147"/>
      <c r="AZ1562" s="147"/>
      <c r="BA1562" s="147"/>
      <c r="BB1562" s="147"/>
      <c r="BC1562" s="147"/>
      <c r="BD1562" s="147"/>
      <c r="BE1562" s="147"/>
      <c r="BF1562" s="147"/>
      <c r="BG1562" s="147"/>
    </row>
    <row r="1563" spans="1:59" outlineLevel="1" x14ac:dyDescent="0.2">
      <c r="A1563" s="154"/>
      <c r="B1563" s="155"/>
      <c r="C1563" s="185" t="s">
        <v>1218</v>
      </c>
      <c r="D1563" s="158"/>
      <c r="E1563" s="159"/>
      <c r="F1563" s="156"/>
      <c r="G1563" s="156"/>
      <c r="H1563" s="156"/>
      <c r="I1563" s="156"/>
      <c r="J1563" s="156"/>
      <c r="K1563" s="156"/>
      <c r="L1563" s="156"/>
      <c r="M1563" s="156"/>
      <c r="N1563" s="156"/>
      <c r="O1563" s="156"/>
      <c r="P1563" s="156"/>
      <c r="Q1563" s="156"/>
      <c r="R1563" s="156"/>
      <c r="S1563" s="156"/>
      <c r="T1563" s="156"/>
      <c r="U1563" s="156"/>
      <c r="V1563" s="156"/>
      <c r="W1563" s="156"/>
      <c r="X1563" s="156"/>
      <c r="Y1563" s="147"/>
      <c r="Z1563" s="147"/>
      <c r="AA1563" s="147"/>
      <c r="AB1563" s="147"/>
      <c r="AC1563" s="147"/>
      <c r="AD1563" s="147"/>
      <c r="AE1563" s="147"/>
      <c r="AF1563" s="147" t="s">
        <v>386</v>
      </c>
      <c r="AG1563" s="147">
        <v>0</v>
      </c>
      <c r="AH1563" s="147"/>
      <c r="AI1563" s="147"/>
      <c r="AJ1563" s="147"/>
      <c r="AK1563" s="147"/>
      <c r="AL1563" s="147"/>
      <c r="AM1563" s="147"/>
      <c r="AN1563" s="147"/>
      <c r="AO1563" s="147"/>
      <c r="AP1563" s="147"/>
      <c r="AQ1563" s="147"/>
      <c r="AR1563" s="147"/>
      <c r="AS1563" s="147"/>
      <c r="AT1563" s="147"/>
      <c r="AU1563" s="147"/>
      <c r="AV1563" s="147"/>
      <c r="AW1563" s="147"/>
      <c r="AX1563" s="147"/>
      <c r="AY1563" s="147"/>
      <c r="AZ1563" s="147"/>
      <c r="BA1563" s="147"/>
      <c r="BB1563" s="147"/>
      <c r="BC1563" s="147"/>
      <c r="BD1563" s="147"/>
      <c r="BE1563" s="147"/>
      <c r="BF1563" s="147"/>
      <c r="BG1563" s="147"/>
    </row>
    <row r="1564" spans="1:59" outlineLevel="1" x14ac:dyDescent="0.2">
      <c r="A1564" s="154"/>
      <c r="B1564" s="155"/>
      <c r="C1564" s="185" t="s">
        <v>1219</v>
      </c>
      <c r="D1564" s="158"/>
      <c r="E1564" s="159"/>
      <c r="F1564" s="156"/>
      <c r="G1564" s="156"/>
      <c r="H1564" s="156"/>
      <c r="I1564" s="156"/>
      <c r="J1564" s="156"/>
      <c r="K1564" s="156"/>
      <c r="L1564" s="156"/>
      <c r="M1564" s="156"/>
      <c r="N1564" s="156"/>
      <c r="O1564" s="156"/>
      <c r="P1564" s="156"/>
      <c r="Q1564" s="156"/>
      <c r="R1564" s="156"/>
      <c r="S1564" s="156"/>
      <c r="T1564" s="156"/>
      <c r="U1564" s="156"/>
      <c r="V1564" s="156"/>
      <c r="W1564" s="156"/>
      <c r="X1564" s="156"/>
      <c r="Y1564" s="147"/>
      <c r="Z1564" s="147"/>
      <c r="AA1564" s="147"/>
      <c r="AB1564" s="147"/>
      <c r="AC1564" s="147"/>
      <c r="AD1564" s="147"/>
      <c r="AE1564" s="147"/>
      <c r="AF1564" s="147" t="s">
        <v>386</v>
      </c>
      <c r="AG1564" s="147">
        <v>0</v>
      </c>
      <c r="AH1564" s="147"/>
      <c r="AI1564" s="147"/>
      <c r="AJ1564" s="147"/>
      <c r="AK1564" s="147"/>
      <c r="AL1564" s="147"/>
      <c r="AM1564" s="147"/>
      <c r="AN1564" s="147"/>
      <c r="AO1564" s="147"/>
      <c r="AP1564" s="147"/>
      <c r="AQ1564" s="147"/>
      <c r="AR1564" s="147"/>
      <c r="AS1564" s="147"/>
      <c r="AT1564" s="147"/>
      <c r="AU1564" s="147"/>
      <c r="AV1564" s="147"/>
      <c r="AW1564" s="147"/>
      <c r="AX1564" s="147"/>
      <c r="AY1564" s="147"/>
      <c r="AZ1564" s="147"/>
      <c r="BA1564" s="147"/>
      <c r="BB1564" s="147"/>
      <c r="BC1564" s="147"/>
      <c r="BD1564" s="147"/>
      <c r="BE1564" s="147"/>
      <c r="BF1564" s="147"/>
      <c r="BG1564" s="147"/>
    </row>
    <row r="1565" spans="1:59" outlineLevel="1" x14ac:dyDescent="0.2">
      <c r="A1565" s="154"/>
      <c r="B1565" s="155"/>
      <c r="C1565" s="185" t="s">
        <v>1220</v>
      </c>
      <c r="D1565" s="158"/>
      <c r="E1565" s="159"/>
      <c r="F1565" s="156"/>
      <c r="G1565" s="156"/>
      <c r="H1565" s="156"/>
      <c r="I1565" s="156"/>
      <c r="J1565" s="156"/>
      <c r="K1565" s="156"/>
      <c r="L1565" s="156"/>
      <c r="M1565" s="156"/>
      <c r="N1565" s="156"/>
      <c r="O1565" s="156"/>
      <c r="P1565" s="156"/>
      <c r="Q1565" s="156"/>
      <c r="R1565" s="156"/>
      <c r="S1565" s="156"/>
      <c r="T1565" s="156"/>
      <c r="U1565" s="156"/>
      <c r="V1565" s="156"/>
      <c r="W1565" s="156"/>
      <c r="X1565" s="156"/>
      <c r="Y1565" s="147"/>
      <c r="Z1565" s="147"/>
      <c r="AA1565" s="147"/>
      <c r="AB1565" s="147"/>
      <c r="AC1565" s="147"/>
      <c r="AD1565" s="147"/>
      <c r="AE1565" s="147"/>
      <c r="AF1565" s="147" t="s">
        <v>386</v>
      </c>
      <c r="AG1565" s="147">
        <v>0</v>
      </c>
      <c r="AH1565" s="147"/>
      <c r="AI1565" s="147"/>
      <c r="AJ1565" s="147"/>
      <c r="AK1565" s="147"/>
      <c r="AL1565" s="147"/>
      <c r="AM1565" s="147"/>
      <c r="AN1565" s="147"/>
      <c r="AO1565" s="147"/>
      <c r="AP1565" s="147"/>
      <c r="AQ1565" s="147"/>
      <c r="AR1565" s="147"/>
      <c r="AS1565" s="147"/>
      <c r="AT1565" s="147"/>
      <c r="AU1565" s="147"/>
      <c r="AV1565" s="147"/>
      <c r="AW1565" s="147"/>
      <c r="AX1565" s="147"/>
      <c r="AY1565" s="147"/>
      <c r="AZ1565" s="147"/>
      <c r="BA1565" s="147"/>
      <c r="BB1565" s="147"/>
      <c r="BC1565" s="147"/>
      <c r="BD1565" s="147"/>
      <c r="BE1565" s="147"/>
      <c r="BF1565" s="147"/>
      <c r="BG1565" s="147"/>
    </row>
    <row r="1566" spans="1:59" outlineLevel="1" x14ac:dyDescent="0.2">
      <c r="A1566" s="154"/>
      <c r="B1566" s="155"/>
      <c r="C1566" s="185" t="s">
        <v>1221</v>
      </c>
      <c r="D1566" s="158"/>
      <c r="E1566" s="159"/>
      <c r="F1566" s="156"/>
      <c r="G1566" s="156"/>
      <c r="H1566" s="156"/>
      <c r="I1566" s="156"/>
      <c r="J1566" s="156"/>
      <c r="K1566" s="156"/>
      <c r="L1566" s="156"/>
      <c r="M1566" s="156"/>
      <c r="N1566" s="156"/>
      <c r="O1566" s="156"/>
      <c r="P1566" s="156"/>
      <c r="Q1566" s="156"/>
      <c r="R1566" s="156"/>
      <c r="S1566" s="156"/>
      <c r="T1566" s="156"/>
      <c r="U1566" s="156"/>
      <c r="V1566" s="156"/>
      <c r="W1566" s="156"/>
      <c r="X1566" s="156"/>
      <c r="Y1566" s="147"/>
      <c r="Z1566" s="147"/>
      <c r="AA1566" s="147"/>
      <c r="AB1566" s="147"/>
      <c r="AC1566" s="147"/>
      <c r="AD1566" s="147"/>
      <c r="AE1566" s="147"/>
      <c r="AF1566" s="147" t="s">
        <v>386</v>
      </c>
      <c r="AG1566" s="147">
        <v>0</v>
      </c>
      <c r="AH1566" s="147"/>
      <c r="AI1566" s="147"/>
      <c r="AJ1566" s="147"/>
      <c r="AK1566" s="147"/>
      <c r="AL1566" s="147"/>
      <c r="AM1566" s="147"/>
      <c r="AN1566" s="147"/>
      <c r="AO1566" s="147"/>
      <c r="AP1566" s="147"/>
      <c r="AQ1566" s="147"/>
      <c r="AR1566" s="147"/>
      <c r="AS1566" s="147"/>
      <c r="AT1566" s="147"/>
      <c r="AU1566" s="147"/>
      <c r="AV1566" s="147"/>
      <c r="AW1566" s="147"/>
      <c r="AX1566" s="147"/>
      <c r="AY1566" s="147"/>
      <c r="AZ1566" s="147"/>
      <c r="BA1566" s="147"/>
      <c r="BB1566" s="147"/>
      <c r="BC1566" s="147"/>
      <c r="BD1566" s="147"/>
      <c r="BE1566" s="147"/>
      <c r="BF1566" s="147"/>
      <c r="BG1566" s="147"/>
    </row>
    <row r="1567" spans="1:59" outlineLevel="1" x14ac:dyDescent="0.2">
      <c r="A1567" s="154"/>
      <c r="B1567" s="155"/>
      <c r="C1567" s="185" t="s">
        <v>1842</v>
      </c>
      <c r="D1567" s="158"/>
      <c r="E1567" s="159"/>
      <c r="F1567" s="156"/>
      <c r="G1567" s="156"/>
      <c r="H1567" s="156"/>
      <c r="I1567" s="156"/>
      <c r="J1567" s="156"/>
      <c r="K1567" s="156"/>
      <c r="L1567" s="156"/>
      <c r="M1567" s="156"/>
      <c r="N1567" s="156"/>
      <c r="O1567" s="156"/>
      <c r="P1567" s="156"/>
      <c r="Q1567" s="156"/>
      <c r="R1567" s="156"/>
      <c r="S1567" s="156"/>
      <c r="T1567" s="156"/>
      <c r="U1567" s="156"/>
      <c r="V1567" s="156"/>
      <c r="W1567" s="156"/>
      <c r="X1567" s="156"/>
      <c r="Y1567" s="147"/>
      <c r="Z1567" s="147"/>
      <c r="AA1567" s="147"/>
      <c r="AB1567" s="147"/>
      <c r="AC1567" s="147"/>
      <c r="AD1567" s="147"/>
      <c r="AE1567" s="147"/>
      <c r="AF1567" s="147" t="s">
        <v>386</v>
      </c>
      <c r="AG1567" s="147">
        <v>0</v>
      </c>
      <c r="AH1567" s="147"/>
      <c r="AI1567" s="147"/>
      <c r="AJ1567" s="147"/>
      <c r="AK1567" s="147"/>
      <c r="AL1567" s="147"/>
      <c r="AM1567" s="147"/>
      <c r="AN1567" s="147"/>
      <c r="AO1567" s="147"/>
      <c r="AP1567" s="147"/>
      <c r="AQ1567" s="147"/>
      <c r="AR1567" s="147"/>
      <c r="AS1567" s="147"/>
      <c r="AT1567" s="147"/>
      <c r="AU1567" s="147"/>
      <c r="AV1567" s="147"/>
      <c r="AW1567" s="147"/>
      <c r="AX1567" s="147"/>
      <c r="AY1567" s="147"/>
      <c r="AZ1567" s="147"/>
      <c r="BA1567" s="147"/>
      <c r="BB1567" s="147"/>
      <c r="BC1567" s="147"/>
      <c r="BD1567" s="147"/>
      <c r="BE1567" s="147"/>
      <c r="BF1567" s="147"/>
      <c r="BG1567" s="147"/>
    </row>
    <row r="1568" spans="1:59" outlineLevel="1" x14ac:dyDescent="0.2">
      <c r="A1568" s="154"/>
      <c r="B1568" s="155"/>
      <c r="C1568" s="185" t="s">
        <v>1843</v>
      </c>
      <c r="D1568" s="158"/>
      <c r="E1568" s="159">
        <v>1381.2</v>
      </c>
      <c r="F1568" s="156"/>
      <c r="G1568" s="156"/>
      <c r="H1568" s="156"/>
      <c r="I1568" s="156"/>
      <c r="J1568" s="156"/>
      <c r="K1568" s="156"/>
      <c r="L1568" s="156"/>
      <c r="M1568" s="156"/>
      <c r="N1568" s="156"/>
      <c r="O1568" s="156"/>
      <c r="P1568" s="156"/>
      <c r="Q1568" s="156"/>
      <c r="R1568" s="156"/>
      <c r="S1568" s="156"/>
      <c r="T1568" s="156"/>
      <c r="U1568" s="156"/>
      <c r="V1568" s="156"/>
      <c r="W1568" s="156"/>
      <c r="X1568" s="156"/>
      <c r="Y1568" s="147"/>
      <c r="Z1568" s="147"/>
      <c r="AA1568" s="147"/>
      <c r="AB1568" s="147"/>
      <c r="AC1568" s="147"/>
      <c r="AD1568" s="147"/>
      <c r="AE1568" s="147"/>
      <c r="AF1568" s="147" t="s">
        <v>386</v>
      </c>
      <c r="AG1568" s="147">
        <v>0</v>
      </c>
      <c r="AH1568" s="147"/>
      <c r="AI1568" s="147"/>
      <c r="AJ1568" s="147"/>
      <c r="AK1568" s="147"/>
      <c r="AL1568" s="147"/>
      <c r="AM1568" s="147"/>
      <c r="AN1568" s="147"/>
      <c r="AO1568" s="147"/>
      <c r="AP1568" s="147"/>
      <c r="AQ1568" s="147"/>
      <c r="AR1568" s="147"/>
      <c r="AS1568" s="147"/>
      <c r="AT1568" s="147"/>
      <c r="AU1568" s="147"/>
      <c r="AV1568" s="147"/>
      <c r="AW1568" s="147"/>
      <c r="AX1568" s="147"/>
      <c r="AY1568" s="147"/>
      <c r="AZ1568" s="147"/>
      <c r="BA1568" s="147"/>
      <c r="BB1568" s="147"/>
      <c r="BC1568" s="147"/>
      <c r="BD1568" s="147"/>
      <c r="BE1568" s="147"/>
      <c r="BF1568" s="147"/>
      <c r="BG1568" s="147"/>
    </row>
    <row r="1569" spans="1:59" outlineLevel="1" x14ac:dyDescent="0.2">
      <c r="A1569" s="170">
        <v>330</v>
      </c>
      <c r="B1569" s="171" t="s">
        <v>1844</v>
      </c>
      <c r="C1569" s="184" t="s">
        <v>1845</v>
      </c>
      <c r="D1569" s="172" t="s">
        <v>380</v>
      </c>
      <c r="E1569" s="173">
        <v>1381.1959999999999</v>
      </c>
      <c r="F1569" s="174"/>
      <c r="G1569" s="175">
        <f>ROUND(E1569*F1569,2)</f>
        <v>0</v>
      </c>
      <c r="H1569" s="157">
        <v>87.4</v>
      </c>
      <c r="I1569" s="156">
        <f>ROUND(E1569*H1569,2)</f>
        <v>120716.53</v>
      </c>
      <c r="J1569" s="157">
        <v>530.6</v>
      </c>
      <c r="K1569" s="156">
        <f>ROUND(E1569*J1569,2)</f>
        <v>732862.6</v>
      </c>
      <c r="L1569" s="156">
        <v>15</v>
      </c>
      <c r="M1569" s="156">
        <f>G1569*(1+L1569/100)</f>
        <v>0</v>
      </c>
      <c r="N1569" s="156">
        <v>5.0299999999999997E-3</v>
      </c>
      <c r="O1569" s="156">
        <f>ROUND(E1569*N1569,2)</f>
        <v>6.95</v>
      </c>
      <c r="P1569" s="156">
        <v>0</v>
      </c>
      <c r="Q1569" s="156">
        <f>ROUND(E1569*P1569,2)</f>
        <v>0</v>
      </c>
      <c r="R1569" s="156"/>
      <c r="S1569" s="156" t="s">
        <v>381</v>
      </c>
      <c r="T1569" s="156" t="s">
        <v>382</v>
      </c>
      <c r="U1569" s="156">
        <v>0</v>
      </c>
      <c r="V1569" s="156">
        <f>ROUND(E1569*U1569,2)</f>
        <v>0</v>
      </c>
      <c r="W1569" s="156"/>
      <c r="X1569" s="156" t="s">
        <v>383</v>
      </c>
      <c r="Y1569" s="147"/>
      <c r="Z1569" s="147"/>
      <c r="AA1569" s="147"/>
      <c r="AB1569" s="147"/>
      <c r="AC1569" s="147"/>
      <c r="AD1569" s="147"/>
      <c r="AE1569" s="147"/>
      <c r="AF1569" s="147" t="s">
        <v>541</v>
      </c>
      <c r="AG1569" s="147"/>
      <c r="AH1569" s="147"/>
      <c r="AI1569" s="147"/>
      <c r="AJ1569" s="147"/>
      <c r="AK1569" s="147"/>
      <c r="AL1569" s="147"/>
      <c r="AM1569" s="147"/>
      <c r="AN1569" s="147"/>
      <c r="AO1569" s="147"/>
      <c r="AP1569" s="147"/>
      <c r="AQ1569" s="147"/>
      <c r="AR1569" s="147"/>
      <c r="AS1569" s="147"/>
      <c r="AT1569" s="147"/>
      <c r="AU1569" s="147"/>
      <c r="AV1569" s="147"/>
      <c r="AW1569" s="147"/>
      <c r="AX1569" s="147"/>
      <c r="AY1569" s="147"/>
      <c r="AZ1569" s="147"/>
      <c r="BA1569" s="147"/>
      <c r="BB1569" s="147"/>
      <c r="BC1569" s="147"/>
      <c r="BD1569" s="147"/>
      <c r="BE1569" s="147"/>
      <c r="BF1569" s="147"/>
      <c r="BG1569" s="147"/>
    </row>
    <row r="1570" spans="1:59" outlineLevel="1" x14ac:dyDescent="0.2">
      <c r="A1570" s="154"/>
      <c r="B1570" s="155"/>
      <c r="C1570" s="185" t="s">
        <v>813</v>
      </c>
      <c r="D1570" s="158"/>
      <c r="E1570" s="159"/>
      <c r="F1570" s="156"/>
      <c r="G1570" s="156"/>
      <c r="H1570" s="156"/>
      <c r="I1570" s="156"/>
      <c r="J1570" s="156"/>
      <c r="K1570" s="156"/>
      <c r="L1570" s="156"/>
      <c r="M1570" s="156"/>
      <c r="N1570" s="156"/>
      <c r="O1570" s="156"/>
      <c r="P1570" s="156"/>
      <c r="Q1570" s="156"/>
      <c r="R1570" s="156"/>
      <c r="S1570" s="156"/>
      <c r="T1570" s="156"/>
      <c r="U1570" s="156"/>
      <c r="V1570" s="156"/>
      <c r="W1570" s="156"/>
      <c r="X1570" s="156"/>
      <c r="Y1570" s="147"/>
      <c r="Z1570" s="147"/>
      <c r="AA1570" s="147"/>
      <c r="AB1570" s="147"/>
      <c r="AC1570" s="147"/>
      <c r="AD1570" s="147"/>
      <c r="AE1570" s="147"/>
      <c r="AF1570" s="147" t="s">
        <v>386</v>
      </c>
      <c r="AG1570" s="147">
        <v>0</v>
      </c>
      <c r="AH1570" s="147"/>
      <c r="AI1570" s="147"/>
      <c r="AJ1570" s="147"/>
      <c r="AK1570" s="147"/>
      <c r="AL1570" s="147"/>
      <c r="AM1570" s="147"/>
      <c r="AN1570" s="147"/>
      <c r="AO1570" s="147"/>
      <c r="AP1570" s="147"/>
      <c r="AQ1570" s="147"/>
      <c r="AR1570" s="147"/>
      <c r="AS1570" s="147"/>
      <c r="AT1570" s="147"/>
      <c r="AU1570" s="147"/>
      <c r="AV1570" s="147"/>
      <c r="AW1570" s="147"/>
      <c r="AX1570" s="147"/>
      <c r="AY1570" s="147"/>
      <c r="AZ1570" s="147"/>
      <c r="BA1570" s="147"/>
      <c r="BB1570" s="147"/>
      <c r="BC1570" s="147"/>
      <c r="BD1570" s="147"/>
      <c r="BE1570" s="147"/>
      <c r="BF1570" s="147"/>
      <c r="BG1570" s="147"/>
    </row>
    <row r="1571" spans="1:59" outlineLevel="1" x14ac:dyDescent="0.2">
      <c r="A1571" s="154"/>
      <c r="B1571" s="155"/>
      <c r="C1571" s="185" t="s">
        <v>814</v>
      </c>
      <c r="D1571" s="158"/>
      <c r="E1571" s="159"/>
      <c r="F1571" s="156"/>
      <c r="G1571" s="156"/>
      <c r="H1571" s="156"/>
      <c r="I1571" s="156"/>
      <c r="J1571" s="156"/>
      <c r="K1571" s="156"/>
      <c r="L1571" s="156"/>
      <c r="M1571" s="156"/>
      <c r="N1571" s="156"/>
      <c r="O1571" s="156"/>
      <c r="P1571" s="156"/>
      <c r="Q1571" s="156"/>
      <c r="R1571" s="156"/>
      <c r="S1571" s="156"/>
      <c r="T1571" s="156"/>
      <c r="U1571" s="156"/>
      <c r="V1571" s="156"/>
      <c r="W1571" s="156"/>
      <c r="X1571" s="156"/>
      <c r="Y1571" s="147"/>
      <c r="Z1571" s="147"/>
      <c r="AA1571" s="147"/>
      <c r="AB1571" s="147"/>
      <c r="AC1571" s="147"/>
      <c r="AD1571" s="147"/>
      <c r="AE1571" s="147"/>
      <c r="AF1571" s="147" t="s">
        <v>386</v>
      </c>
      <c r="AG1571" s="147">
        <v>0</v>
      </c>
      <c r="AH1571" s="147"/>
      <c r="AI1571" s="147"/>
      <c r="AJ1571" s="147"/>
      <c r="AK1571" s="147"/>
      <c r="AL1571" s="147"/>
      <c r="AM1571" s="147"/>
      <c r="AN1571" s="147"/>
      <c r="AO1571" s="147"/>
      <c r="AP1571" s="147"/>
      <c r="AQ1571" s="147"/>
      <c r="AR1571" s="147"/>
      <c r="AS1571" s="147"/>
      <c r="AT1571" s="147"/>
      <c r="AU1571" s="147"/>
      <c r="AV1571" s="147"/>
      <c r="AW1571" s="147"/>
      <c r="AX1571" s="147"/>
      <c r="AY1571" s="147"/>
      <c r="AZ1571" s="147"/>
      <c r="BA1571" s="147"/>
      <c r="BB1571" s="147"/>
      <c r="BC1571" s="147"/>
      <c r="BD1571" s="147"/>
      <c r="BE1571" s="147"/>
      <c r="BF1571" s="147"/>
      <c r="BG1571" s="147"/>
    </row>
    <row r="1572" spans="1:59" outlineLevel="1" x14ac:dyDescent="0.2">
      <c r="A1572" s="154"/>
      <c r="B1572" s="155"/>
      <c r="C1572" s="185" t="s">
        <v>628</v>
      </c>
      <c r="D1572" s="158"/>
      <c r="E1572" s="159"/>
      <c r="F1572" s="156"/>
      <c r="G1572" s="156"/>
      <c r="H1572" s="156"/>
      <c r="I1572" s="156"/>
      <c r="J1572" s="156"/>
      <c r="K1572" s="156"/>
      <c r="L1572" s="156"/>
      <c r="M1572" s="156"/>
      <c r="N1572" s="156"/>
      <c r="O1572" s="156"/>
      <c r="P1572" s="156"/>
      <c r="Q1572" s="156"/>
      <c r="R1572" s="156"/>
      <c r="S1572" s="156"/>
      <c r="T1572" s="156"/>
      <c r="U1572" s="156"/>
      <c r="V1572" s="156"/>
      <c r="W1572" s="156"/>
      <c r="X1572" s="156"/>
      <c r="Y1572" s="147"/>
      <c r="Z1572" s="147"/>
      <c r="AA1572" s="147"/>
      <c r="AB1572" s="147"/>
      <c r="AC1572" s="147"/>
      <c r="AD1572" s="147"/>
      <c r="AE1572" s="147"/>
      <c r="AF1572" s="147" t="s">
        <v>386</v>
      </c>
      <c r="AG1572" s="147">
        <v>0</v>
      </c>
      <c r="AH1572" s="147"/>
      <c r="AI1572" s="147"/>
      <c r="AJ1572" s="147"/>
      <c r="AK1572" s="147"/>
      <c r="AL1572" s="147"/>
      <c r="AM1572" s="147"/>
      <c r="AN1572" s="147"/>
      <c r="AO1572" s="147"/>
      <c r="AP1572" s="147"/>
      <c r="AQ1572" s="147"/>
      <c r="AR1572" s="147"/>
      <c r="AS1572" s="147"/>
      <c r="AT1572" s="147"/>
      <c r="AU1572" s="147"/>
      <c r="AV1572" s="147"/>
      <c r="AW1572" s="147"/>
      <c r="AX1572" s="147"/>
      <c r="AY1572" s="147"/>
      <c r="AZ1572" s="147"/>
      <c r="BA1572" s="147"/>
      <c r="BB1572" s="147"/>
      <c r="BC1572" s="147"/>
      <c r="BD1572" s="147"/>
      <c r="BE1572" s="147"/>
      <c r="BF1572" s="147"/>
      <c r="BG1572" s="147"/>
    </row>
    <row r="1573" spans="1:59" outlineLevel="1" x14ac:dyDescent="0.2">
      <c r="A1573" s="154"/>
      <c r="B1573" s="155"/>
      <c r="C1573" s="185" t="s">
        <v>1204</v>
      </c>
      <c r="D1573" s="158"/>
      <c r="E1573" s="159"/>
      <c r="F1573" s="156"/>
      <c r="G1573" s="156"/>
      <c r="H1573" s="156"/>
      <c r="I1573" s="156"/>
      <c r="J1573" s="156"/>
      <c r="K1573" s="156"/>
      <c r="L1573" s="156"/>
      <c r="M1573" s="156"/>
      <c r="N1573" s="156"/>
      <c r="O1573" s="156"/>
      <c r="P1573" s="156"/>
      <c r="Q1573" s="156"/>
      <c r="R1573" s="156"/>
      <c r="S1573" s="156"/>
      <c r="T1573" s="156"/>
      <c r="U1573" s="156"/>
      <c r="V1573" s="156"/>
      <c r="W1573" s="156"/>
      <c r="X1573" s="156"/>
      <c r="Y1573" s="147"/>
      <c r="Z1573" s="147"/>
      <c r="AA1573" s="147"/>
      <c r="AB1573" s="147"/>
      <c r="AC1573" s="147"/>
      <c r="AD1573" s="147"/>
      <c r="AE1573" s="147"/>
      <c r="AF1573" s="147" t="s">
        <v>386</v>
      </c>
      <c r="AG1573" s="147">
        <v>0</v>
      </c>
      <c r="AH1573" s="147"/>
      <c r="AI1573" s="147"/>
      <c r="AJ1573" s="147"/>
      <c r="AK1573" s="147"/>
      <c r="AL1573" s="147"/>
      <c r="AM1573" s="147"/>
      <c r="AN1573" s="147"/>
      <c r="AO1573" s="147"/>
      <c r="AP1573" s="147"/>
      <c r="AQ1573" s="147"/>
      <c r="AR1573" s="147"/>
      <c r="AS1573" s="147"/>
      <c r="AT1573" s="147"/>
      <c r="AU1573" s="147"/>
      <c r="AV1573" s="147"/>
      <c r="AW1573" s="147"/>
      <c r="AX1573" s="147"/>
      <c r="AY1573" s="147"/>
      <c r="AZ1573" s="147"/>
      <c r="BA1573" s="147"/>
      <c r="BB1573" s="147"/>
      <c r="BC1573" s="147"/>
      <c r="BD1573" s="147"/>
      <c r="BE1573" s="147"/>
      <c r="BF1573" s="147"/>
      <c r="BG1573" s="147"/>
    </row>
    <row r="1574" spans="1:59" outlineLevel="1" x14ac:dyDescent="0.2">
      <c r="A1574" s="154"/>
      <c r="B1574" s="155"/>
      <c r="C1574" s="185" t="s">
        <v>1205</v>
      </c>
      <c r="D1574" s="158"/>
      <c r="E1574" s="159"/>
      <c r="F1574" s="156"/>
      <c r="G1574" s="156"/>
      <c r="H1574" s="156"/>
      <c r="I1574" s="156"/>
      <c r="J1574" s="156"/>
      <c r="K1574" s="156"/>
      <c r="L1574" s="156"/>
      <c r="M1574" s="156"/>
      <c r="N1574" s="156"/>
      <c r="O1574" s="156"/>
      <c r="P1574" s="156"/>
      <c r="Q1574" s="156"/>
      <c r="R1574" s="156"/>
      <c r="S1574" s="156"/>
      <c r="T1574" s="156"/>
      <c r="U1574" s="156"/>
      <c r="V1574" s="156"/>
      <c r="W1574" s="156"/>
      <c r="X1574" s="156"/>
      <c r="Y1574" s="147"/>
      <c r="Z1574" s="147"/>
      <c r="AA1574" s="147"/>
      <c r="AB1574" s="147"/>
      <c r="AC1574" s="147"/>
      <c r="AD1574" s="147"/>
      <c r="AE1574" s="147"/>
      <c r="AF1574" s="147" t="s">
        <v>386</v>
      </c>
      <c r="AG1574" s="147">
        <v>0</v>
      </c>
      <c r="AH1574" s="147"/>
      <c r="AI1574" s="147"/>
      <c r="AJ1574" s="147"/>
      <c r="AK1574" s="147"/>
      <c r="AL1574" s="147"/>
      <c r="AM1574" s="147"/>
      <c r="AN1574" s="147"/>
      <c r="AO1574" s="147"/>
      <c r="AP1574" s="147"/>
      <c r="AQ1574" s="147"/>
      <c r="AR1574" s="147"/>
      <c r="AS1574" s="147"/>
      <c r="AT1574" s="147"/>
      <c r="AU1574" s="147"/>
      <c r="AV1574" s="147"/>
      <c r="AW1574" s="147"/>
      <c r="AX1574" s="147"/>
      <c r="AY1574" s="147"/>
      <c r="AZ1574" s="147"/>
      <c r="BA1574" s="147"/>
      <c r="BB1574" s="147"/>
      <c r="BC1574" s="147"/>
      <c r="BD1574" s="147"/>
      <c r="BE1574" s="147"/>
      <c r="BF1574" s="147"/>
      <c r="BG1574" s="147"/>
    </row>
    <row r="1575" spans="1:59" outlineLevel="1" x14ac:dyDescent="0.2">
      <c r="A1575" s="154"/>
      <c r="B1575" s="155"/>
      <c r="C1575" s="185" t="s">
        <v>1206</v>
      </c>
      <c r="D1575" s="158"/>
      <c r="E1575" s="159"/>
      <c r="F1575" s="156"/>
      <c r="G1575" s="156"/>
      <c r="H1575" s="156"/>
      <c r="I1575" s="156"/>
      <c r="J1575" s="156"/>
      <c r="K1575" s="156"/>
      <c r="L1575" s="156"/>
      <c r="M1575" s="156"/>
      <c r="N1575" s="156"/>
      <c r="O1575" s="156"/>
      <c r="P1575" s="156"/>
      <c r="Q1575" s="156"/>
      <c r="R1575" s="156"/>
      <c r="S1575" s="156"/>
      <c r="T1575" s="156"/>
      <c r="U1575" s="156"/>
      <c r="V1575" s="156"/>
      <c r="W1575" s="156"/>
      <c r="X1575" s="156"/>
      <c r="Y1575" s="147"/>
      <c r="Z1575" s="147"/>
      <c r="AA1575" s="147"/>
      <c r="AB1575" s="147"/>
      <c r="AC1575" s="147"/>
      <c r="AD1575" s="147"/>
      <c r="AE1575" s="147"/>
      <c r="AF1575" s="147" t="s">
        <v>386</v>
      </c>
      <c r="AG1575" s="147">
        <v>0</v>
      </c>
      <c r="AH1575" s="147"/>
      <c r="AI1575" s="147"/>
      <c r="AJ1575" s="147"/>
      <c r="AK1575" s="147"/>
      <c r="AL1575" s="147"/>
      <c r="AM1575" s="147"/>
      <c r="AN1575" s="147"/>
      <c r="AO1575" s="147"/>
      <c r="AP1575" s="147"/>
      <c r="AQ1575" s="147"/>
      <c r="AR1575" s="147"/>
      <c r="AS1575" s="147"/>
      <c r="AT1575" s="147"/>
      <c r="AU1575" s="147"/>
      <c r="AV1575" s="147"/>
      <c r="AW1575" s="147"/>
      <c r="AX1575" s="147"/>
      <c r="AY1575" s="147"/>
      <c r="AZ1575" s="147"/>
      <c r="BA1575" s="147"/>
      <c r="BB1575" s="147"/>
      <c r="BC1575" s="147"/>
      <c r="BD1575" s="147"/>
      <c r="BE1575" s="147"/>
      <c r="BF1575" s="147"/>
      <c r="BG1575" s="147"/>
    </row>
    <row r="1576" spans="1:59" outlineLevel="1" x14ac:dyDescent="0.2">
      <c r="A1576" s="154"/>
      <c r="B1576" s="155"/>
      <c r="C1576" s="185" t="s">
        <v>1207</v>
      </c>
      <c r="D1576" s="158"/>
      <c r="E1576" s="159"/>
      <c r="F1576" s="156"/>
      <c r="G1576" s="156"/>
      <c r="H1576" s="156"/>
      <c r="I1576" s="156"/>
      <c r="J1576" s="156"/>
      <c r="K1576" s="156"/>
      <c r="L1576" s="156"/>
      <c r="M1576" s="156"/>
      <c r="N1576" s="156"/>
      <c r="O1576" s="156"/>
      <c r="P1576" s="156"/>
      <c r="Q1576" s="156"/>
      <c r="R1576" s="156"/>
      <c r="S1576" s="156"/>
      <c r="T1576" s="156"/>
      <c r="U1576" s="156"/>
      <c r="V1576" s="156"/>
      <c r="W1576" s="156"/>
      <c r="X1576" s="156"/>
      <c r="Y1576" s="147"/>
      <c r="Z1576" s="147"/>
      <c r="AA1576" s="147"/>
      <c r="AB1576" s="147"/>
      <c r="AC1576" s="147"/>
      <c r="AD1576" s="147"/>
      <c r="AE1576" s="147"/>
      <c r="AF1576" s="147" t="s">
        <v>386</v>
      </c>
      <c r="AG1576" s="147">
        <v>0</v>
      </c>
      <c r="AH1576" s="147"/>
      <c r="AI1576" s="147"/>
      <c r="AJ1576" s="147"/>
      <c r="AK1576" s="147"/>
      <c r="AL1576" s="147"/>
      <c r="AM1576" s="147"/>
      <c r="AN1576" s="147"/>
      <c r="AO1576" s="147"/>
      <c r="AP1576" s="147"/>
      <c r="AQ1576" s="147"/>
      <c r="AR1576" s="147"/>
      <c r="AS1576" s="147"/>
      <c r="AT1576" s="147"/>
      <c r="AU1576" s="147"/>
      <c r="AV1576" s="147"/>
      <c r="AW1576" s="147"/>
      <c r="AX1576" s="147"/>
      <c r="AY1576" s="147"/>
      <c r="AZ1576" s="147"/>
      <c r="BA1576" s="147"/>
      <c r="BB1576" s="147"/>
      <c r="BC1576" s="147"/>
      <c r="BD1576" s="147"/>
      <c r="BE1576" s="147"/>
      <c r="BF1576" s="147"/>
      <c r="BG1576" s="147"/>
    </row>
    <row r="1577" spans="1:59" outlineLevel="1" x14ac:dyDescent="0.2">
      <c r="A1577" s="154"/>
      <c r="B1577" s="155"/>
      <c r="C1577" s="185" t="s">
        <v>1208</v>
      </c>
      <c r="D1577" s="158"/>
      <c r="E1577" s="159"/>
      <c r="F1577" s="156"/>
      <c r="G1577" s="156"/>
      <c r="H1577" s="156"/>
      <c r="I1577" s="156"/>
      <c r="J1577" s="156"/>
      <c r="K1577" s="156"/>
      <c r="L1577" s="156"/>
      <c r="M1577" s="156"/>
      <c r="N1577" s="156"/>
      <c r="O1577" s="156"/>
      <c r="P1577" s="156"/>
      <c r="Q1577" s="156"/>
      <c r="R1577" s="156"/>
      <c r="S1577" s="156"/>
      <c r="T1577" s="156"/>
      <c r="U1577" s="156"/>
      <c r="V1577" s="156"/>
      <c r="W1577" s="156"/>
      <c r="X1577" s="156"/>
      <c r="Y1577" s="147"/>
      <c r="Z1577" s="147"/>
      <c r="AA1577" s="147"/>
      <c r="AB1577" s="147"/>
      <c r="AC1577" s="147"/>
      <c r="AD1577" s="147"/>
      <c r="AE1577" s="147"/>
      <c r="AF1577" s="147" t="s">
        <v>386</v>
      </c>
      <c r="AG1577" s="147">
        <v>0</v>
      </c>
      <c r="AH1577" s="147"/>
      <c r="AI1577" s="147"/>
      <c r="AJ1577" s="147"/>
      <c r="AK1577" s="147"/>
      <c r="AL1577" s="147"/>
      <c r="AM1577" s="147"/>
      <c r="AN1577" s="147"/>
      <c r="AO1577" s="147"/>
      <c r="AP1577" s="147"/>
      <c r="AQ1577" s="147"/>
      <c r="AR1577" s="147"/>
      <c r="AS1577" s="147"/>
      <c r="AT1577" s="147"/>
      <c r="AU1577" s="147"/>
      <c r="AV1577" s="147"/>
      <c r="AW1577" s="147"/>
      <c r="AX1577" s="147"/>
      <c r="AY1577" s="147"/>
      <c r="AZ1577" s="147"/>
      <c r="BA1577" s="147"/>
      <c r="BB1577" s="147"/>
      <c r="BC1577" s="147"/>
      <c r="BD1577" s="147"/>
      <c r="BE1577" s="147"/>
      <c r="BF1577" s="147"/>
      <c r="BG1577" s="147"/>
    </row>
    <row r="1578" spans="1:59" outlineLevel="1" x14ac:dyDescent="0.2">
      <c r="A1578" s="154"/>
      <c r="B1578" s="155"/>
      <c r="C1578" s="185" t="s">
        <v>1209</v>
      </c>
      <c r="D1578" s="158"/>
      <c r="E1578" s="159"/>
      <c r="F1578" s="156"/>
      <c r="G1578" s="156"/>
      <c r="H1578" s="156"/>
      <c r="I1578" s="156"/>
      <c r="J1578" s="156"/>
      <c r="K1578" s="156"/>
      <c r="L1578" s="156"/>
      <c r="M1578" s="156"/>
      <c r="N1578" s="156"/>
      <c r="O1578" s="156"/>
      <c r="P1578" s="156"/>
      <c r="Q1578" s="156"/>
      <c r="R1578" s="156"/>
      <c r="S1578" s="156"/>
      <c r="T1578" s="156"/>
      <c r="U1578" s="156"/>
      <c r="V1578" s="156"/>
      <c r="W1578" s="156"/>
      <c r="X1578" s="156"/>
      <c r="Y1578" s="147"/>
      <c r="Z1578" s="147"/>
      <c r="AA1578" s="147"/>
      <c r="AB1578" s="147"/>
      <c r="AC1578" s="147"/>
      <c r="AD1578" s="147"/>
      <c r="AE1578" s="147"/>
      <c r="AF1578" s="147" t="s">
        <v>386</v>
      </c>
      <c r="AG1578" s="147">
        <v>0</v>
      </c>
      <c r="AH1578" s="147"/>
      <c r="AI1578" s="147"/>
      <c r="AJ1578" s="147"/>
      <c r="AK1578" s="147"/>
      <c r="AL1578" s="147"/>
      <c r="AM1578" s="147"/>
      <c r="AN1578" s="147"/>
      <c r="AO1578" s="147"/>
      <c r="AP1578" s="147"/>
      <c r="AQ1578" s="147"/>
      <c r="AR1578" s="147"/>
      <c r="AS1578" s="147"/>
      <c r="AT1578" s="147"/>
      <c r="AU1578" s="147"/>
      <c r="AV1578" s="147"/>
      <c r="AW1578" s="147"/>
      <c r="AX1578" s="147"/>
      <c r="AY1578" s="147"/>
      <c r="AZ1578" s="147"/>
      <c r="BA1578" s="147"/>
      <c r="BB1578" s="147"/>
      <c r="BC1578" s="147"/>
      <c r="BD1578" s="147"/>
      <c r="BE1578" s="147"/>
      <c r="BF1578" s="147"/>
      <c r="BG1578" s="147"/>
    </row>
    <row r="1579" spans="1:59" outlineLevel="1" x14ac:dyDescent="0.2">
      <c r="A1579" s="154"/>
      <c r="B1579" s="155"/>
      <c r="C1579" s="185" t="s">
        <v>1210</v>
      </c>
      <c r="D1579" s="158"/>
      <c r="E1579" s="159"/>
      <c r="F1579" s="156"/>
      <c r="G1579" s="156"/>
      <c r="H1579" s="156"/>
      <c r="I1579" s="156"/>
      <c r="J1579" s="156"/>
      <c r="K1579" s="156"/>
      <c r="L1579" s="156"/>
      <c r="M1579" s="156"/>
      <c r="N1579" s="156"/>
      <c r="O1579" s="156"/>
      <c r="P1579" s="156"/>
      <c r="Q1579" s="156"/>
      <c r="R1579" s="156"/>
      <c r="S1579" s="156"/>
      <c r="T1579" s="156"/>
      <c r="U1579" s="156"/>
      <c r="V1579" s="156"/>
      <c r="W1579" s="156"/>
      <c r="X1579" s="156"/>
      <c r="Y1579" s="147"/>
      <c r="Z1579" s="147"/>
      <c r="AA1579" s="147"/>
      <c r="AB1579" s="147"/>
      <c r="AC1579" s="147"/>
      <c r="AD1579" s="147"/>
      <c r="AE1579" s="147"/>
      <c r="AF1579" s="147" t="s">
        <v>386</v>
      </c>
      <c r="AG1579" s="147">
        <v>0</v>
      </c>
      <c r="AH1579" s="147"/>
      <c r="AI1579" s="147"/>
      <c r="AJ1579" s="147"/>
      <c r="AK1579" s="147"/>
      <c r="AL1579" s="147"/>
      <c r="AM1579" s="147"/>
      <c r="AN1579" s="147"/>
      <c r="AO1579" s="147"/>
      <c r="AP1579" s="147"/>
      <c r="AQ1579" s="147"/>
      <c r="AR1579" s="147"/>
      <c r="AS1579" s="147"/>
      <c r="AT1579" s="147"/>
      <c r="AU1579" s="147"/>
      <c r="AV1579" s="147"/>
      <c r="AW1579" s="147"/>
      <c r="AX1579" s="147"/>
      <c r="AY1579" s="147"/>
      <c r="AZ1579" s="147"/>
      <c r="BA1579" s="147"/>
      <c r="BB1579" s="147"/>
      <c r="BC1579" s="147"/>
      <c r="BD1579" s="147"/>
      <c r="BE1579" s="147"/>
      <c r="BF1579" s="147"/>
      <c r="BG1579" s="147"/>
    </row>
    <row r="1580" spans="1:59" outlineLevel="1" x14ac:dyDescent="0.2">
      <c r="A1580" s="154"/>
      <c r="B1580" s="155"/>
      <c r="C1580" s="185" t="s">
        <v>1211</v>
      </c>
      <c r="D1580" s="158"/>
      <c r="E1580" s="159"/>
      <c r="F1580" s="156"/>
      <c r="G1580" s="156"/>
      <c r="H1580" s="156"/>
      <c r="I1580" s="156"/>
      <c r="J1580" s="156"/>
      <c r="K1580" s="156"/>
      <c r="L1580" s="156"/>
      <c r="M1580" s="156"/>
      <c r="N1580" s="156"/>
      <c r="O1580" s="156"/>
      <c r="P1580" s="156"/>
      <c r="Q1580" s="156"/>
      <c r="R1580" s="156"/>
      <c r="S1580" s="156"/>
      <c r="T1580" s="156"/>
      <c r="U1580" s="156"/>
      <c r="V1580" s="156"/>
      <c r="W1580" s="156"/>
      <c r="X1580" s="156"/>
      <c r="Y1580" s="147"/>
      <c r="Z1580" s="147"/>
      <c r="AA1580" s="147"/>
      <c r="AB1580" s="147"/>
      <c r="AC1580" s="147"/>
      <c r="AD1580" s="147"/>
      <c r="AE1580" s="147"/>
      <c r="AF1580" s="147" t="s">
        <v>386</v>
      </c>
      <c r="AG1580" s="147">
        <v>0</v>
      </c>
      <c r="AH1580" s="147"/>
      <c r="AI1580" s="147"/>
      <c r="AJ1580" s="147"/>
      <c r="AK1580" s="147"/>
      <c r="AL1580" s="147"/>
      <c r="AM1580" s="147"/>
      <c r="AN1580" s="147"/>
      <c r="AO1580" s="147"/>
      <c r="AP1580" s="147"/>
      <c r="AQ1580" s="147"/>
      <c r="AR1580" s="147"/>
      <c r="AS1580" s="147"/>
      <c r="AT1580" s="147"/>
      <c r="AU1580" s="147"/>
      <c r="AV1580" s="147"/>
      <c r="AW1580" s="147"/>
      <c r="AX1580" s="147"/>
      <c r="AY1580" s="147"/>
      <c r="AZ1580" s="147"/>
      <c r="BA1580" s="147"/>
      <c r="BB1580" s="147"/>
      <c r="BC1580" s="147"/>
      <c r="BD1580" s="147"/>
      <c r="BE1580" s="147"/>
      <c r="BF1580" s="147"/>
      <c r="BG1580" s="147"/>
    </row>
    <row r="1581" spans="1:59" outlineLevel="1" x14ac:dyDescent="0.2">
      <c r="A1581" s="154"/>
      <c r="B1581" s="155"/>
      <c r="C1581" s="185" t="s">
        <v>1212</v>
      </c>
      <c r="D1581" s="158"/>
      <c r="E1581" s="159"/>
      <c r="F1581" s="156"/>
      <c r="G1581" s="156"/>
      <c r="H1581" s="156"/>
      <c r="I1581" s="156"/>
      <c r="J1581" s="156"/>
      <c r="K1581" s="156"/>
      <c r="L1581" s="156"/>
      <c r="M1581" s="156"/>
      <c r="N1581" s="156"/>
      <c r="O1581" s="156"/>
      <c r="P1581" s="156"/>
      <c r="Q1581" s="156"/>
      <c r="R1581" s="156"/>
      <c r="S1581" s="156"/>
      <c r="T1581" s="156"/>
      <c r="U1581" s="156"/>
      <c r="V1581" s="156"/>
      <c r="W1581" s="156"/>
      <c r="X1581" s="156"/>
      <c r="Y1581" s="147"/>
      <c r="Z1581" s="147"/>
      <c r="AA1581" s="147"/>
      <c r="AB1581" s="147"/>
      <c r="AC1581" s="147"/>
      <c r="AD1581" s="147"/>
      <c r="AE1581" s="147"/>
      <c r="AF1581" s="147" t="s">
        <v>386</v>
      </c>
      <c r="AG1581" s="147">
        <v>0</v>
      </c>
      <c r="AH1581" s="147"/>
      <c r="AI1581" s="147"/>
      <c r="AJ1581" s="147"/>
      <c r="AK1581" s="147"/>
      <c r="AL1581" s="147"/>
      <c r="AM1581" s="147"/>
      <c r="AN1581" s="147"/>
      <c r="AO1581" s="147"/>
      <c r="AP1581" s="147"/>
      <c r="AQ1581" s="147"/>
      <c r="AR1581" s="147"/>
      <c r="AS1581" s="147"/>
      <c r="AT1581" s="147"/>
      <c r="AU1581" s="147"/>
      <c r="AV1581" s="147"/>
      <c r="AW1581" s="147"/>
      <c r="AX1581" s="147"/>
      <c r="AY1581" s="147"/>
      <c r="AZ1581" s="147"/>
      <c r="BA1581" s="147"/>
      <c r="BB1581" s="147"/>
      <c r="BC1581" s="147"/>
      <c r="BD1581" s="147"/>
      <c r="BE1581" s="147"/>
      <c r="BF1581" s="147"/>
      <c r="BG1581" s="147"/>
    </row>
    <row r="1582" spans="1:59" outlineLevel="1" x14ac:dyDescent="0.2">
      <c r="A1582" s="154"/>
      <c r="B1582" s="155"/>
      <c r="C1582" s="185" t="s">
        <v>1213</v>
      </c>
      <c r="D1582" s="158"/>
      <c r="E1582" s="159"/>
      <c r="F1582" s="156"/>
      <c r="G1582" s="156"/>
      <c r="H1582" s="156"/>
      <c r="I1582" s="156"/>
      <c r="J1582" s="156"/>
      <c r="K1582" s="156"/>
      <c r="L1582" s="156"/>
      <c r="M1582" s="156"/>
      <c r="N1582" s="156"/>
      <c r="O1582" s="156"/>
      <c r="P1582" s="156"/>
      <c r="Q1582" s="156"/>
      <c r="R1582" s="156"/>
      <c r="S1582" s="156"/>
      <c r="T1582" s="156"/>
      <c r="U1582" s="156"/>
      <c r="V1582" s="156"/>
      <c r="W1582" s="156"/>
      <c r="X1582" s="156"/>
      <c r="Y1582" s="147"/>
      <c r="Z1582" s="147"/>
      <c r="AA1582" s="147"/>
      <c r="AB1582" s="147"/>
      <c r="AC1582" s="147"/>
      <c r="AD1582" s="147"/>
      <c r="AE1582" s="147"/>
      <c r="AF1582" s="147" t="s">
        <v>386</v>
      </c>
      <c r="AG1582" s="147">
        <v>0</v>
      </c>
      <c r="AH1582" s="147"/>
      <c r="AI1582" s="147"/>
      <c r="AJ1582" s="147"/>
      <c r="AK1582" s="147"/>
      <c r="AL1582" s="147"/>
      <c r="AM1582" s="147"/>
      <c r="AN1582" s="147"/>
      <c r="AO1582" s="147"/>
      <c r="AP1582" s="147"/>
      <c r="AQ1582" s="147"/>
      <c r="AR1582" s="147"/>
      <c r="AS1582" s="147"/>
      <c r="AT1582" s="147"/>
      <c r="AU1582" s="147"/>
      <c r="AV1582" s="147"/>
      <c r="AW1582" s="147"/>
      <c r="AX1582" s="147"/>
      <c r="AY1582" s="147"/>
      <c r="AZ1582" s="147"/>
      <c r="BA1582" s="147"/>
      <c r="BB1582" s="147"/>
      <c r="BC1582" s="147"/>
      <c r="BD1582" s="147"/>
      <c r="BE1582" s="147"/>
      <c r="BF1582" s="147"/>
      <c r="BG1582" s="147"/>
    </row>
    <row r="1583" spans="1:59" outlineLevel="1" x14ac:dyDescent="0.2">
      <c r="A1583" s="154"/>
      <c r="B1583" s="155"/>
      <c r="C1583" s="185" t="s">
        <v>1214</v>
      </c>
      <c r="D1583" s="158"/>
      <c r="E1583" s="159"/>
      <c r="F1583" s="156"/>
      <c r="G1583" s="156"/>
      <c r="H1583" s="156"/>
      <c r="I1583" s="156"/>
      <c r="J1583" s="156"/>
      <c r="K1583" s="156"/>
      <c r="L1583" s="156"/>
      <c r="M1583" s="156"/>
      <c r="N1583" s="156"/>
      <c r="O1583" s="156"/>
      <c r="P1583" s="156"/>
      <c r="Q1583" s="156"/>
      <c r="R1583" s="156"/>
      <c r="S1583" s="156"/>
      <c r="T1583" s="156"/>
      <c r="U1583" s="156"/>
      <c r="V1583" s="156"/>
      <c r="W1583" s="156"/>
      <c r="X1583" s="156"/>
      <c r="Y1583" s="147"/>
      <c r="Z1583" s="147"/>
      <c r="AA1583" s="147"/>
      <c r="AB1583" s="147"/>
      <c r="AC1583" s="147"/>
      <c r="AD1583" s="147"/>
      <c r="AE1583" s="147"/>
      <c r="AF1583" s="147" t="s">
        <v>386</v>
      </c>
      <c r="AG1583" s="147">
        <v>0</v>
      </c>
      <c r="AH1583" s="147"/>
      <c r="AI1583" s="147"/>
      <c r="AJ1583" s="147"/>
      <c r="AK1583" s="147"/>
      <c r="AL1583" s="147"/>
      <c r="AM1583" s="147"/>
      <c r="AN1583" s="147"/>
      <c r="AO1583" s="147"/>
      <c r="AP1583" s="147"/>
      <c r="AQ1583" s="147"/>
      <c r="AR1583" s="147"/>
      <c r="AS1583" s="147"/>
      <c r="AT1583" s="147"/>
      <c r="AU1583" s="147"/>
      <c r="AV1583" s="147"/>
      <c r="AW1583" s="147"/>
      <c r="AX1583" s="147"/>
      <c r="AY1583" s="147"/>
      <c r="AZ1583" s="147"/>
      <c r="BA1583" s="147"/>
      <c r="BB1583" s="147"/>
      <c r="BC1583" s="147"/>
      <c r="BD1583" s="147"/>
      <c r="BE1583" s="147"/>
      <c r="BF1583" s="147"/>
      <c r="BG1583" s="147"/>
    </row>
    <row r="1584" spans="1:59" outlineLevel="1" x14ac:dyDescent="0.2">
      <c r="A1584" s="154"/>
      <c r="B1584" s="155"/>
      <c r="C1584" s="185" t="s">
        <v>1215</v>
      </c>
      <c r="D1584" s="158"/>
      <c r="E1584" s="159"/>
      <c r="F1584" s="156"/>
      <c r="G1584" s="156"/>
      <c r="H1584" s="156"/>
      <c r="I1584" s="156"/>
      <c r="J1584" s="156"/>
      <c r="K1584" s="156"/>
      <c r="L1584" s="156"/>
      <c r="M1584" s="156"/>
      <c r="N1584" s="156"/>
      <c r="O1584" s="156"/>
      <c r="P1584" s="156"/>
      <c r="Q1584" s="156"/>
      <c r="R1584" s="156"/>
      <c r="S1584" s="156"/>
      <c r="T1584" s="156"/>
      <c r="U1584" s="156"/>
      <c r="V1584" s="156"/>
      <c r="W1584" s="156"/>
      <c r="X1584" s="156"/>
      <c r="Y1584" s="147"/>
      <c r="Z1584" s="147"/>
      <c r="AA1584" s="147"/>
      <c r="AB1584" s="147"/>
      <c r="AC1584" s="147"/>
      <c r="AD1584" s="147"/>
      <c r="AE1584" s="147"/>
      <c r="AF1584" s="147" t="s">
        <v>386</v>
      </c>
      <c r="AG1584" s="147">
        <v>0</v>
      </c>
      <c r="AH1584" s="147"/>
      <c r="AI1584" s="147"/>
      <c r="AJ1584" s="147"/>
      <c r="AK1584" s="147"/>
      <c r="AL1584" s="147"/>
      <c r="AM1584" s="147"/>
      <c r="AN1584" s="147"/>
      <c r="AO1584" s="147"/>
      <c r="AP1584" s="147"/>
      <c r="AQ1584" s="147"/>
      <c r="AR1584" s="147"/>
      <c r="AS1584" s="147"/>
      <c r="AT1584" s="147"/>
      <c r="AU1584" s="147"/>
      <c r="AV1584" s="147"/>
      <c r="AW1584" s="147"/>
      <c r="AX1584" s="147"/>
      <c r="AY1584" s="147"/>
      <c r="AZ1584" s="147"/>
      <c r="BA1584" s="147"/>
      <c r="BB1584" s="147"/>
      <c r="BC1584" s="147"/>
      <c r="BD1584" s="147"/>
      <c r="BE1584" s="147"/>
      <c r="BF1584" s="147"/>
      <c r="BG1584" s="147"/>
    </row>
    <row r="1585" spans="1:59" outlineLevel="1" x14ac:dyDescent="0.2">
      <c r="A1585" s="154"/>
      <c r="B1585" s="155"/>
      <c r="C1585" s="185" t="s">
        <v>1216</v>
      </c>
      <c r="D1585" s="158"/>
      <c r="E1585" s="159"/>
      <c r="F1585" s="156"/>
      <c r="G1585" s="156"/>
      <c r="H1585" s="156"/>
      <c r="I1585" s="156"/>
      <c r="J1585" s="156"/>
      <c r="K1585" s="156"/>
      <c r="L1585" s="156"/>
      <c r="M1585" s="156"/>
      <c r="N1585" s="156"/>
      <c r="O1585" s="156"/>
      <c r="P1585" s="156"/>
      <c r="Q1585" s="156"/>
      <c r="R1585" s="156"/>
      <c r="S1585" s="156"/>
      <c r="T1585" s="156"/>
      <c r="U1585" s="156"/>
      <c r="V1585" s="156"/>
      <c r="W1585" s="156"/>
      <c r="X1585" s="156"/>
      <c r="Y1585" s="147"/>
      <c r="Z1585" s="147"/>
      <c r="AA1585" s="147"/>
      <c r="AB1585" s="147"/>
      <c r="AC1585" s="147"/>
      <c r="AD1585" s="147"/>
      <c r="AE1585" s="147"/>
      <c r="AF1585" s="147" t="s">
        <v>386</v>
      </c>
      <c r="AG1585" s="147">
        <v>0</v>
      </c>
      <c r="AH1585" s="147"/>
      <c r="AI1585" s="147"/>
      <c r="AJ1585" s="147"/>
      <c r="AK1585" s="147"/>
      <c r="AL1585" s="147"/>
      <c r="AM1585" s="147"/>
      <c r="AN1585" s="147"/>
      <c r="AO1585" s="147"/>
      <c r="AP1585" s="147"/>
      <c r="AQ1585" s="147"/>
      <c r="AR1585" s="147"/>
      <c r="AS1585" s="147"/>
      <c r="AT1585" s="147"/>
      <c r="AU1585" s="147"/>
      <c r="AV1585" s="147"/>
      <c r="AW1585" s="147"/>
      <c r="AX1585" s="147"/>
      <c r="AY1585" s="147"/>
      <c r="AZ1585" s="147"/>
      <c r="BA1585" s="147"/>
      <c r="BB1585" s="147"/>
      <c r="BC1585" s="147"/>
      <c r="BD1585" s="147"/>
      <c r="BE1585" s="147"/>
      <c r="BF1585" s="147"/>
      <c r="BG1585" s="147"/>
    </row>
    <row r="1586" spans="1:59" outlineLevel="1" x14ac:dyDescent="0.2">
      <c r="A1586" s="154"/>
      <c r="B1586" s="155"/>
      <c r="C1586" s="185" t="s">
        <v>1217</v>
      </c>
      <c r="D1586" s="158"/>
      <c r="E1586" s="159"/>
      <c r="F1586" s="156"/>
      <c r="G1586" s="156"/>
      <c r="H1586" s="156"/>
      <c r="I1586" s="156"/>
      <c r="J1586" s="156"/>
      <c r="K1586" s="156"/>
      <c r="L1586" s="156"/>
      <c r="M1586" s="156"/>
      <c r="N1586" s="156"/>
      <c r="O1586" s="156"/>
      <c r="P1586" s="156"/>
      <c r="Q1586" s="156"/>
      <c r="R1586" s="156"/>
      <c r="S1586" s="156"/>
      <c r="T1586" s="156"/>
      <c r="U1586" s="156"/>
      <c r="V1586" s="156"/>
      <c r="W1586" s="156"/>
      <c r="X1586" s="156"/>
      <c r="Y1586" s="147"/>
      <c r="Z1586" s="147"/>
      <c r="AA1586" s="147"/>
      <c r="AB1586" s="147"/>
      <c r="AC1586" s="147"/>
      <c r="AD1586" s="147"/>
      <c r="AE1586" s="147"/>
      <c r="AF1586" s="147" t="s">
        <v>386</v>
      </c>
      <c r="AG1586" s="147">
        <v>0</v>
      </c>
      <c r="AH1586" s="147"/>
      <c r="AI1586" s="147"/>
      <c r="AJ1586" s="147"/>
      <c r="AK1586" s="147"/>
      <c r="AL1586" s="147"/>
      <c r="AM1586" s="147"/>
      <c r="AN1586" s="147"/>
      <c r="AO1586" s="147"/>
      <c r="AP1586" s="147"/>
      <c r="AQ1586" s="147"/>
      <c r="AR1586" s="147"/>
      <c r="AS1586" s="147"/>
      <c r="AT1586" s="147"/>
      <c r="AU1586" s="147"/>
      <c r="AV1586" s="147"/>
      <c r="AW1586" s="147"/>
      <c r="AX1586" s="147"/>
      <c r="AY1586" s="147"/>
      <c r="AZ1586" s="147"/>
      <c r="BA1586" s="147"/>
      <c r="BB1586" s="147"/>
      <c r="BC1586" s="147"/>
      <c r="BD1586" s="147"/>
      <c r="BE1586" s="147"/>
      <c r="BF1586" s="147"/>
      <c r="BG1586" s="147"/>
    </row>
    <row r="1587" spans="1:59" outlineLevel="1" x14ac:dyDescent="0.2">
      <c r="A1587" s="154"/>
      <c r="B1587" s="155"/>
      <c r="C1587" s="185" t="s">
        <v>1218</v>
      </c>
      <c r="D1587" s="158"/>
      <c r="E1587" s="159"/>
      <c r="F1587" s="156"/>
      <c r="G1587" s="156"/>
      <c r="H1587" s="156"/>
      <c r="I1587" s="156"/>
      <c r="J1587" s="156"/>
      <c r="K1587" s="156"/>
      <c r="L1587" s="156"/>
      <c r="M1587" s="156"/>
      <c r="N1587" s="156"/>
      <c r="O1587" s="156"/>
      <c r="P1587" s="156"/>
      <c r="Q1587" s="156"/>
      <c r="R1587" s="156"/>
      <c r="S1587" s="156"/>
      <c r="T1587" s="156"/>
      <c r="U1587" s="156"/>
      <c r="V1587" s="156"/>
      <c r="W1587" s="156"/>
      <c r="X1587" s="156"/>
      <c r="Y1587" s="147"/>
      <c r="Z1587" s="147"/>
      <c r="AA1587" s="147"/>
      <c r="AB1587" s="147"/>
      <c r="AC1587" s="147"/>
      <c r="AD1587" s="147"/>
      <c r="AE1587" s="147"/>
      <c r="AF1587" s="147" t="s">
        <v>386</v>
      </c>
      <c r="AG1587" s="147">
        <v>0</v>
      </c>
      <c r="AH1587" s="147"/>
      <c r="AI1587" s="147"/>
      <c r="AJ1587" s="147"/>
      <c r="AK1587" s="147"/>
      <c r="AL1587" s="147"/>
      <c r="AM1587" s="147"/>
      <c r="AN1587" s="147"/>
      <c r="AO1587" s="147"/>
      <c r="AP1587" s="147"/>
      <c r="AQ1587" s="147"/>
      <c r="AR1587" s="147"/>
      <c r="AS1587" s="147"/>
      <c r="AT1587" s="147"/>
      <c r="AU1587" s="147"/>
      <c r="AV1587" s="147"/>
      <c r="AW1587" s="147"/>
      <c r="AX1587" s="147"/>
      <c r="AY1587" s="147"/>
      <c r="AZ1587" s="147"/>
      <c r="BA1587" s="147"/>
      <c r="BB1587" s="147"/>
      <c r="BC1587" s="147"/>
      <c r="BD1587" s="147"/>
      <c r="BE1587" s="147"/>
      <c r="BF1587" s="147"/>
      <c r="BG1587" s="147"/>
    </row>
    <row r="1588" spans="1:59" outlineLevel="1" x14ac:dyDescent="0.2">
      <c r="A1588" s="154"/>
      <c r="B1588" s="155"/>
      <c r="C1588" s="185" t="s">
        <v>1219</v>
      </c>
      <c r="D1588" s="158"/>
      <c r="E1588" s="159"/>
      <c r="F1588" s="156"/>
      <c r="G1588" s="156"/>
      <c r="H1588" s="156"/>
      <c r="I1588" s="156"/>
      <c r="J1588" s="156"/>
      <c r="K1588" s="156"/>
      <c r="L1588" s="156"/>
      <c r="M1588" s="156"/>
      <c r="N1588" s="156"/>
      <c r="O1588" s="156"/>
      <c r="P1588" s="156"/>
      <c r="Q1588" s="156"/>
      <c r="R1588" s="156"/>
      <c r="S1588" s="156"/>
      <c r="T1588" s="156"/>
      <c r="U1588" s="156"/>
      <c r="V1588" s="156"/>
      <c r="W1588" s="156"/>
      <c r="X1588" s="156"/>
      <c r="Y1588" s="147"/>
      <c r="Z1588" s="147"/>
      <c r="AA1588" s="147"/>
      <c r="AB1588" s="147"/>
      <c r="AC1588" s="147"/>
      <c r="AD1588" s="147"/>
      <c r="AE1588" s="147"/>
      <c r="AF1588" s="147" t="s">
        <v>386</v>
      </c>
      <c r="AG1588" s="147">
        <v>0</v>
      </c>
      <c r="AH1588" s="147"/>
      <c r="AI1588" s="147"/>
      <c r="AJ1588" s="147"/>
      <c r="AK1588" s="147"/>
      <c r="AL1588" s="147"/>
      <c r="AM1588" s="147"/>
      <c r="AN1588" s="147"/>
      <c r="AO1588" s="147"/>
      <c r="AP1588" s="147"/>
      <c r="AQ1588" s="147"/>
      <c r="AR1588" s="147"/>
      <c r="AS1588" s="147"/>
      <c r="AT1588" s="147"/>
      <c r="AU1588" s="147"/>
      <c r="AV1588" s="147"/>
      <c r="AW1588" s="147"/>
      <c r="AX1588" s="147"/>
      <c r="AY1588" s="147"/>
      <c r="AZ1588" s="147"/>
      <c r="BA1588" s="147"/>
      <c r="BB1588" s="147"/>
      <c r="BC1588" s="147"/>
      <c r="BD1588" s="147"/>
      <c r="BE1588" s="147"/>
      <c r="BF1588" s="147"/>
      <c r="BG1588" s="147"/>
    </row>
    <row r="1589" spans="1:59" outlineLevel="1" x14ac:dyDescent="0.2">
      <c r="A1589" s="154"/>
      <c r="B1589" s="155"/>
      <c r="C1589" s="185" t="s">
        <v>1220</v>
      </c>
      <c r="D1589" s="158"/>
      <c r="E1589" s="159"/>
      <c r="F1589" s="156"/>
      <c r="G1589" s="156"/>
      <c r="H1589" s="156"/>
      <c r="I1589" s="156"/>
      <c r="J1589" s="156"/>
      <c r="K1589" s="156"/>
      <c r="L1589" s="156"/>
      <c r="M1589" s="156"/>
      <c r="N1589" s="156"/>
      <c r="O1589" s="156"/>
      <c r="P1589" s="156"/>
      <c r="Q1589" s="156"/>
      <c r="R1589" s="156"/>
      <c r="S1589" s="156"/>
      <c r="T1589" s="156"/>
      <c r="U1589" s="156"/>
      <c r="V1589" s="156"/>
      <c r="W1589" s="156"/>
      <c r="X1589" s="156"/>
      <c r="Y1589" s="147"/>
      <c r="Z1589" s="147"/>
      <c r="AA1589" s="147"/>
      <c r="AB1589" s="147"/>
      <c r="AC1589" s="147"/>
      <c r="AD1589" s="147"/>
      <c r="AE1589" s="147"/>
      <c r="AF1589" s="147" t="s">
        <v>386</v>
      </c>
      <c r="AG1589" s="147">
        <v>0</v>
      </c>
      <c r="AH1589" s="147"/>
      <c r="AI1589" s="147"/>
      <c r="AJ1589" s="147"/>
      <c r="AK1589" s="147"/>
      <c r="AL1589" s="147"/>
      <c r="AM1589" s="147"/>
      <c r="AN1589" s="147"/>
      <c r="AO1589" s="147"/>
      <c r="AP1589" s="147"/>
      <c r="AQ1589" s="147"/>
      <c r="AR1589" s="147"/>
      <c r="AS1589" s="147"/>
      <c r="AT1589" s="147"/>
      <c r="AU1589" s="147"/>
      <c r="AV1589" s="147"/>
      <c r="AW1589" s="147"/>
      <c r="AX1589" s="147"/>
      <c r="AY1589" s="147"/>
      <c r="AZ1589" s="147"/>
      <c r="BA1589" s="147"/>
      <c r="BB1589" s="147"/>
      <c r="BC1589" s="147"/>
      <c r="BD1589" s="147"/>
      <c r="BE1589" s="147"/>
      <c r="BF1589" s="147"/>
      <c r="BG1589" s="147"/>
    </row>
    <row r="1590" spans="1:59" outlineLevel="1" x14ac:dyDescent="0.2">
      <c r="A1590" s="154"/>
      <c r="B1590" s="155"/>
      <c r="C1590" s="185" t="s">
        <v>1221</v>
      </c>
      <c r="D1590" s="158"/>
      <c r="E1590" s="159"/>
      <c r="F1590" s="156"/>
      <c r="G1590" s="156"/>
      <c r="H1590" s="156"/>
      <c r="I1590" s="156"/>
      <c r="J1590" s="156"/>
      <c r="K1590" s="156"/>
      <c r="L1590" s="156"/>
      <c r="M1590" s="156"/>
      <c r="N1590" s="156"/>
      <c r="O1590" s="156"/>
      <c r="P1590" s="156"/>
      <c r="Q1590" s="156"/>
      <c r="R1590" s="156"/>
      <c r="S1590" s="156"/>
      <c r="T1590" s="156"/>
      <c r="U1590" s="156"/>
      <c r="V1590" s="156"/>
      <c r="W1590" s="156"/>
      <c r="X1590" s="156"/>
      <c r="Y1590" s="147"/>
      <c r="Z1590" s="147"/>
      <c r="AA1590" s="147"/>
      <c r="AB1590" s="147"/>
      <c r="AC1590" s="147"/>
      <c r="AD1590" s="147"/>
      <c r="AE1590" s="147"/>
      <c r="AF1590" s="147" t="s">
        <v>386</v>
      </c>
      <c r="AG1590" s="147">
        <v>0</v>
      </c>
      <c r="AH1590" s="147"/>
      <c r="AI1590" s="147"/>
      <c r="AJ1590" s="147"/>
      <c r="AK1590" s="147"/>
      <c r="AL1590" s="147"/>
      <c r="AM1590" s="147"/>
      <c r="AN1590" s="147"/>
      <c r="AO1590" s="147"/>
      <c r="AP1590" s="147"/>
      <c r="AQ1590" s="147"/>
      <c r="AR1590" s="147"/>
      <c r="AS1590" s="147"/>
      <c r="AT1590" s="147"/>
      <c r="AU1590" s="147"/>
      <c r="AV1590" s="147"/>
      <c r="AW1590" s="147"/>
      <c r="AX1590" s="147"/>
      <c r="AY1590" s="147"/>
      <c r="AZ1590" s="147"/>
      <c r="BA1590" s="147"/>
      <c r="BB1590" s="147"/>
      <c r="BC1590" s="147"/>
      <c r="BD1590" s="147"/>
      <c r="BE1590" s="147"/>
      <c r="BF1590" s="147"/>
      <c r="BG1590" s="147"/>
    </row>
    <row r="1591" spans="1:59" outlineLevel="1" x14ac:dyDescent="0.2">
      <c r="A1591" s="154"/>
      <c r="B1591" s="155"/>
      <c r="C1591" s="185" t="s">
        <v>1842</v>
      </c>
      <c r="D1591" s="158"/>
      <c r="E1591" s="159"/>
      <c r="F1591" s="156"/>
      <c r="G1591" s="156"/>
      <c r="H1591" s="156"/>
      <c r="I1591" s="156"/>
      <c r="J1591" s="156"/>
      <c r="K1591" s="156"/>
      <c r="L1591" s="156"/>
      <c r="M1591" s="156"/>
      <c r="N1591" s="156"/>
      <c r="O1591" s="156"/>
      <c r="P1591" s="156"/>
      <c r="Q1591" s="156"/>
      <c r="R1591" s="156"/>
      <c r="S1591" s="156"/>
      <c r="T1591" s="156"/>
      <c r="U1591" s="156"/>
      <c r="V1591" s="156"/>
      <c r="W1591" s="156"/>
      <c r="X1591" s="156"/>
      <c r="Y1591" s="147"/>
      <c r="Z1591" s="147"/>
      <c r="AA1591" s="147"/>
      <c r="AB1591" s="147"/>
      <c r="AC1591" s="147"/>
      <c r="AD1591" s="147"/>
      <c r="AE1591" s="147"/>
      <c r="AF1591" s="147" t="s">
        <v>386</v>
      </c>
      <c r="AG1591" s="147">
        <v>0</v>
      </c>
      <c r="AH1591" s="147"/>
      <c r="AI1591" s="147"/>
      <c r="AJ1591" s="147"/>
      <c r="AK1591" s="147"/>
      <c r="AL1591" s="147"/>
      <c r="AM1591" s="147"/>
      <c r="AN1591" s="147"/>
      <c r="AO1591" s="147"/>
      <c r="AP1591" s="147"/>
      <c r="AQ1591" s="147"/>
      <c r="AR1591" s="147"/>
      <c r="AS1591" s="147"/>
      <c r="AT1591" s="147"/>
      <c r="AU1591" s="147"/>
      <c r="AV1591" s="147"/>
      <c r="AW1591" s="147"/>
      <c r="AX1591" s="147"/>
      <c r="AY1591" s="147"/>
      <c r="AZ1591" s="147"/>
      <c r="BA1591" s="147"/>
      <c r="BB1591" s="147"/>
      <c r="BC1591" s="147"/>
      <c r="BD1591" s="147"/>
      <c r="BE1591" s="147"/>
      <c r="BF1591" s="147"/>
      <c r="BG1591" s="147"/>
    </row>
    <row r="1592" spans="1:59" outlineLevel="1" x14ac:dyDescent="0.2">
      <c r="A1592" s="154"/>
      <c r="B1592" s="155"/>
      <c r="C1592" s="185" t="s">
        <v>1843</v>
      </c>
      <c r="D1592" s="158"/>
      <c r="E1592" s="159">
        <v>1381.2</v>
      </c>
      <c r="F1592" s="156"/>
      <c r="G1592" s="156"/>
      <c r="H1592" s="156"/>
      <c r="I1592" s="156"/>
      <c r="J1592" s="156"/>
      <c r="K1592" s="156"/>
      <c r="L1592" s="156"/>
      <c r="M1592" s="156"/>
      <c r="N1592" s="156"/>
      <c r="O1592" s="156"/>
      <c r="P1592" s="156"/>
      <c r="Q1592" s="156"/>
      <c r="R1592" s="156"/>
      <c r="S1592" s="156"/>
      <c r="T1592" s="156"/>
      <c r="U1592" s="156"/>
      <c r="V1592" s="156"/>
      <c r="W1592" s="156"/>
      <c r="X1592" s="156"/>
      <c r="Y1592" s="147"/>
      <c r="Z1592" s="147"/>
      <c r="AA1592" s="147"/>
      <c r="AB1592" s="147"/>
      <c r="AC1592" s="147"/>
      <c r="AD1592" s="147"/>
      <c r="AE1592" s="147"/>
      <c r="AF1592" s="147" t="s">
        <v>386</v>
      </c>
      <c r="AG1592" s="147">
        <v>0</v>
      </c>
      <c r="AH1592" s="147"/>
      <c r="AI1592" s="147"/>
      <c r="AJ1592" s="147"/>
      <c r="AK1592" s="147"/>
      <c r="AL1592" s="147"/>
      <c r="AM1592" s="147"/>
      <c r="AN1592" s="147"/>
      <c r="AO1592" s="147"/>
      <c r="AP1592" s="147"/>
      <c r="AQ1592" s="147"/>
      <c r="AR1592" s="147"/>
      <c r="AS1592" s="147"/>
      <c r="AT1592" s="147"/>
      <c r="AU1592" s="147"/>
      <c r="AV1592" s="147"/>
      <c r="AW1592" s="147"/>
      <c r="AX1592" s="147"/>
      <c r="AY1592" s="147"/>
      <c r="AZ1592" s="147"/>
      <c r="BA1592" s="147"/>
      <c r="BB1592" s="147"/>
      <c r="BC1592" s="147"/>
      <c r="BD1592" s="147"/>
      <c r="BE1592" s="147"/>
      <c r="BF1592" s="147"/>
      <c r="BG1592" s="147"/>
    </row>
    <row r="1593" spans="1:59" outlineLevel="1" x14ac:dyDescent="0.2">
      <c r="A1593" s="170">
        <v>331</v>
      </c>
      <c r="B1593" s="171" t="s">
        <v>1846</v>
      </c>
      <c r="C1593" s="184" t="s">
        <v>1847</v>
      </c>
      <c r="D1593" s="172" t="s">
        <v>397</v>
      </c>
      <c r="E1593" s="173">
        <v>351.88799999999998</v>
      </c>
      <c r="F1593" s="174"/>
      <c r="G1593" s="175">
        <f>ROUND(E1593*F1593,2)</f>
        <v>0</v>
      </c>
      <c r="H1593" s="157">
        <v>696.08</v>
      </c>
      <c r="I1593" s="156">
        <f>ROUND(E1593*H1593,2)</f>
        <v>244942.2</v>
      </c>
      <c r="J1593" s="157">
        <v>58.92</v>
      </c>
      <c r="K1593" s="156">
        <f>ROUND(E1593*J1593,2)</f>
        <v>20733.240000000002</v>
      </c>
      <c r="L1593" s="156">
        <v>15</v>
      </c>
      <c r="M1593" s="156">
        <f>G1593*(1+L1593/100)</f>
        <v>0</v>
      </c>
      <c r="N1593" s="156">
        <v>4.2000000000000002E-4</v>
      </c>
      <c r="O1593" s="156">
        <f>ROUND(E1593*N1593,2)</f>
        <v>0.15</v>
      </c>
      <c r="P1593" s="156">
        <v>0</v>
      </c>
      <c r="Q1593" s="156">
        <f>ROUND(E1593*P1593,2)</f>
        <v>0</v>
      </c>
      <c r="R1593" s="156"/>
      <c r="S1593" s="156" t="s">
        <v>381</v>
      </c>
      <c r="T1593" s="156" t="s">
        <v>382</v>
      </c>
      <c r="U1593" s="156">
        <v>0</v>
      </c>
      <c r="V1593" s="156">
        <f>ROUND(E1593*U1593,2)</f>
        <v>0</v>
      </c>
      <c r="W1593" s="156"/>
      <c r="X1593" s="156" t="s">
        <v>383</v>
      </c>
      <c r="Y1593" s="147"/>
      <c r="Z1593" s="147"/>
      <c r="AA1593" s="147"/>
      <c r="AB1593" s="147"/>
      <c r="AC1593" s="147"/>
      <c r="AD1593" s="147"/>
      <c r="AE1593" s="147"/>
      <c r="AF1593" s="147" t="s">
        <v>541</v>
      </c>
      <c r="AG1593" s="147"/>
      <c r="AH1593" s="147"/>
      <c r="AI1593" s="147"/>
      <c r="AJ1593" s="147"/>
      <c r="AK1593" s="147"/>
      <c r="AL1593" s="147"/>
      <c r="AM1593" s="147"/>
      <c r="AN1593" s="147"/>
      <c r="AO1593" s="147"/>
      <c r="AP1593" s="147"/>
      <c r="AQ1593" s="147"/>
      <c r="AR1593" s="147"/>
      <c r="AS1593" s="147"/>
      <c r="AT1593" s="147"/>
      <c r="AU1593" s="147"/>
      <c r="AV1593" s="147"/>
      <c r="AW1593" s="147"/>
      <c r="AX1593" s="147"/>
      <c r="AY1593" s="147"/>
      <c r="AZ1593" s="147"/>
      <c r="BA1593" s="147"/>
      <c r="BB1593" s="147"/>
      <c r="BC1593" s="147"/>
      <c r="BD1593" s="147"/>
      <c r="BE1593" s="147"/>
      <c r="BF1593" s="147"/>
      <c r="BG1593" s="147"/>
    </row>
    <row r="1594" spans="1:59" outlineLevel="1" x14ac:dyDescent="0.2">
      <c r="A1594" s="154"/>
      <c r="B1594" s="155"/>
      <c r="C1594" s="185" t="s">
        <v>1848</v>
      </c>
      <c r="D1594" s="158"/>
      <c r="E1594" s="159"/>
      <c r="F1594" s="156"/>
      <c r="G1594" s="156"/>
      <c r="H1594" s="156"/>
      <c r="I1594" s="156"/>
      <c r="J1594" s="156"/>
      <c r="K1594" s="156"/>
      <c r="L1594" s="156"/>
      <c r="M1594" s="156"/>
      <c r="N1594" s="156"/>
      <c r="O1594" s="156"/>
      <c r="P1594" s="156"/>
      <c r="Q1594" s="156"/>
      <c r="R1594" s="156"/>
      <c r="S1594" s="156"/>
      <c r="T1594" s="156"/>
      <c r="U1594" s="156"/>
      <c r="V1594" s="156"/>
      <c r="W1594" s="156"/>
      <c r="X1594" s="156"/>
      <c r="Y1594" s="147"/>
      <c r="Z1594" s="147"/>
      <c r="AA1594" s="147"/>
      <c r="AB1594" s="147"/>
      <c r="AC1594" s="147"/>
      <c r="AD1594" s="147"/>
      <c r="AE1594" s="147"/>
      <c r="AF1594" s="147" t="s">
        <v>386</v>
      </c>
      <c r="AG1594" s="147">
        <v>0</v>
      </c>
      <c r="AH1594" s="147"/>
      <c r="AI1594" s="147"/>
      <c r="AJ1594" s="147"/>
      <c r="AK1594" s="147"/>
      <c r="AL1594" s="147"/>
      <c r="AM1594" s="147"/>
      <c r="AN1594" s="147"/>
      <c r="AO1594" s="147"/>
      <c r="AP1594" s="147"/>
      <c r="AQ1594" s="147"/>
      <c r="AR1594" s="147"/>
      <c r="AS1594" s="147"/>
      <c r="AT1594" s="147"/>
      <c r="AU1594" s="147"/>
      <c r="AV1594" s="147"/>
      <c r="AW1594" s="147"/>
      <c r="AX1594" s="147"/>
      <c r="AY1594" s="147"/>
      <c r="AZ1594" s="147"/>
      <c r="BA1594" s="147"/>
      <c r="BB1594" s="147"/>
      <c r="BC1594" s="147"/>
      <c r="BD1594" s="147"/>
      <c r="BE1594" s="147"/>
      <c r="BF1594" s="147"/>
      <c r="BG1594" s="147"/>
    </row>
    <row r="1595" spans="1:59" outlineLevel="1" x14ac:dyDescent="0.2">
      <c r="A1595" s="154"/>
      <c r="B1595" s="155"/>
      <c r="C1595" s="185" t="s">
        <v>1849</v>
      </c>
      <c r="D1595" s="158"/>
      <c r="E1595" s="159"/>
      <c r="F1595" s="156"/>
      <c r="G1595" s="156"/>
      <c r="H1595" s="156"/>
      <c r="I1595" s="156"/>
      <c r="J1595" s="156"/>
      <c r="K1595" s="156"/>
      <c r="L1595" s="156"/>
      <c r="M1595" s="156"/>
      <c r="N1595" s="156"/>
      <c r="O1595" s="156"/>
      <c r="P1595" s="156"/>
      <c r="Q1595" s="156"/>
      <c r="R1595" s="156"/>
      <c r="S1595" s="156"/>
      <c r="T1595" s="156"/>
      <c r="U1595" s="156"/>
      <c r="V1595" s="156"/>
      <c r="W1595" s="156"/>
      <c r="X1595" s="156"/>
      <c r="Y1595" s="147"/>
      <c r="Z1595" s="147"/>
      <c r="AA1595" s="147"/>
      <c r="AB1595" s="147"/>
      <c r="AC1595" s="147"/>
      <c r="AD1595" s="147"/>
      <c r="AE1595" s="147"/>
      <c r="AF1595" s="147" t="s">
        <v>386</v>
      </c>
      <c r="AG1595" s="147">
        <v>0</v>
      </c>
      <c r="AH1595" s="147"/>
      <c r="AI1595" s="147"/>
      <c r="AJ1595" s="147"/>
      <c r="AK1595" s="147"/>
      <c r="AL1595" s="147"/>
      <c r="AM1595" s="147"/>
      <c r="AN1595" s="147"/>
      <c r="AO1595" s="147"/>
      <c r="AP1595" s="147"/>
      <c r="AQ1595" s="147"/>
      <c r="AR1595" s="147"/>
      <c r="AS1595" s="147"/>
      <c r="AT1595" s="147"/>
      <c r="AU1595" s="147"/>
      <c r="AV1595" s="147"/>
      <c r="AW1595" s="147"/>
      <c r="AX1595" s="147"/>
      <c r="AY1595" s="147"/>
      <c r="AZ1595" s="147"/>
      <c r="BA1595" s="147"/>
      <c r="BB1595" s="147"/>
      <c r="BC1595" s="147"/>
      <c r="BD1595" s="147"/>
      <c r="BE1595" s="147"/>
      <c r="BF1595" s="147"/>
      <c r="BG1595" s="147"/>
    </row>
    <row r="1596" spans="1:59" ht="33.75" outlineLevel="1" x14ac:dyDescent="0.2">
      <c r="A1596" s="154"/>
      <c r="B1596" s="155"/>
      <c r="C1596" s="185" t="s">
        <v>1850</v>
      </c>
      <c r="D1596" s="158"/>
      <c r="E1596" s="159"/>
      <c r="F1596" s="156"/>
      <c r="G1596" s="156"/>
      <c r="H1596" s="156"/>
      <c r="I1596" s="156"/>
      <c r="J1596" s="156"/>
      <c r="K1596" s="156"/>
      <c r="L1596" s="156"/>
      <c r="M1596" s="156"/>
      <c r="N1596" s="156"/>
      <c r="O1596" s="156"/>
      <c r="P1596" s="156"/>
      <c r="Q1596" s="156"/>
      <c r="R1596" s="156"/>
      <c r="S1596" s="156"/>
      <c r="T1596" s="156"/>
      <c r="U1596" s="156"/>
      <c r="V1596" s="156"/>
      <c r="W1596" s="156"/>
      <c r="X1596" s="156"/>
      <c r="Y1596" s="147"/>
      <c r="Z1596" s="147"/>
      <c r="AA1596" s="147"/>
      <c r="AB1596" s="147"/>
      <c r="AC1596" s="147"/>
      <c r="AD1596" s="147"/>
      <c r="AE1596" s="147"/>
      <c r="AF1596" s="147" t="s">
        <v>386</v>
      </c>
      <c r="AG1596" s="147">
        <v>0</v>
      </c>
      <c r="AH1596" s="147"/>
      <c r="AI1596" s="147"/>
      <c r="AJ1596" s="147"/>
      <c r="AK1596" s="147"/>
      <c r="AL1596" s="147"/>
      <c r="AM1596" s="147"/>
      <c r="AN1596" s="147"/>
      <c r="AO1596" s="147"/>
      <c r="AP1596" s="147"/>
      <c r="AQ1596" s="147"/>
      <c r="AR1596" s="147"/>
      <c r="AS1596" s="147"/>
      <c r="AT1596" s="147"/>
      <c r="AU1596" s="147"/>
      <c r="AV1596" s="147"/>
      <c r="AW1596" s="147"/>
      <c r="AX1596" s="147"/>
      <c r="AY1596" s="147"/>
      <c r="AZ1596" s="147"/>
      <c r="BA1596" s="147"/>
      <c r="BB1596" s="147"/>
      <c r="BC1596" s="147"/>
      <c r="BD1596" s="147"/>
      <c r="BE1596" s="147"/>
      <c r="BF1596" s="147"/>
      <c r="BG1596" s="147"/>
    </row>
    <row r="1597" spans="1:59" outlineLevel="1" x14ac:dyDescent="0.2">
      <c r="A1597" s="154"/>
      <c r="B1597" s="155"/>
      <c r="C1597" s="185" t="s">
        <v>1851</v>
      </c>
      <c r="D1597" s="158"/>
      <c r="E1597" s="159"/>
      <c r="F1597" s="156"/>
      <c r="G1597" s="156"/>
      <c r="H1597" s="156"/>
      <c r="I1597" s="156"/>
      <c r="J1597" s="156"/>
      <c r="K1597" s="156"/>
      <c r="L1597" s="156"/>
      <c r="M1597" s="156"/>
      <c r="N1597" s="156"/>
      <c r="O1597" s="156"/>
      <c r="P1597" s="156"/>
      <c r="Q1597" s="156"/>
      <c r="R1597" s="156"/>
      <c r="S1597" s="156"/>
      <c r="T1597" s="156"/>
      <c r="U1597" s="156"/>
      <c r="V1597" s="156"/>
      <c r="W1597" s="156"/>
      <c r="X1597" s="156"/>
      <c r="Y1597" s="147"/>
      <c r="Z1597" s="147"/>
      <c r="AA1597" s="147"/>
      <c r="AB1597" s="147"/>
      <c r="AC1597" s="147"/>
      <c r="AD1597" s="147"/>
      <c r="AE1597" s="147"/>
      <c r="AF1597" s="147" t="s">
        <v>386</v>
      </c>
      <c r="AG1597" s="147">
        <v>0</v>
      </c>
      <c r="AH1597" s="147"/>
      <c r="AI1597" s="147"/>
      <c r="AJ1597" s="147"/>
      <c r="AK1597" s="147"/>
      <c r="AL1597" s="147"/>
      <c r="AM1597" s="147"/>
      <c r="AN1597" s="147"/>
      <c r="AO1597" s="147"/>
      <c r="AP1597" s="147"/>
      <c r="AQ1597" s="147"/>
      <c r="AR1597" s="147"/>
      <c r="AS1597" s="147"/>
      <c r="AT1597" s="147"/>
      <c r="AU1597" s="147"/>
      <c r="AV1597" s="147"/>
      <c r="AW1597" s="147"/>
      <c r="AX1597" s="147"/>
      <c r="AY1597" s="147"/>
      <c r="AZ1597" s="147"/>
      <c r="BA1597" s="147"/>
      <c r="BB1597" s="147"/>
      <c r="BC1597" s="147"/>
      <c r="BD1597" s="147"/>
      <c r="BE1597" s="147"/>
      <c r="BF1597" s="147"/>
      <c r="BG1597" s="147"/>
    </row>
    <row r="1598" spans="1:59" outlineLevel="1" x14ac:dyDescent="0.2">
      <c r="A1598" s="154"/>
      <c r="B1598" s="155"/>
      <c r="C1598" s="185" t="s">
        <v>1852</v>
      </c>
      <c r="D1598" s="158"/>
      <c r="E1598" s="159"/>
      <c r="F1598" s="156"/>
      <c r="G1598" s="156"/>
      <c r="H1598" s="156"/>
      <c r="I1598" s="156"/>
      <c r="J1598" s="156"/>
      <c r="K1598" s="156"/>
      <c r="L1598" s="156"/>
      <c r="M1598" s="156"/>
      <c r="N1598" s="156"/>
      <c r="O1598" s="156"/>
      <c r="P1598" s="156"/>
      <c r="Q1598" s="156"/>
      <c r="R1598" s="156"/>
      <c r="S1598" s="156"/>
      <c r="T1598" s="156"/>
      <c r="U1598" s="156"/>
      <c r="V1598" s="156"/>
      <c r="W1598" s="156"/>
      <c r="X1598" s="156"/>
      <c r="Y1598" s="147"/>
      <c r="Z1598" s="147"/>
      <c r="AA1598" s="147"/>
      <c r="AB1598" s="147"/>
      <c r="AC1598" s="147"/>
      <c r="AD1598" s="147"/>
      <c r="AE1598" s="147"/>
      <c r="AF1598" s="147" t="s">
        <v>386</v>
      </c>
      <c r="AG1598" s="147">
        <v>0</v>
      </c>
      <c r="AH1598" s="147"/>
      <c r="AI1598" s="147"/>
      <c r="AJ1598" s="147"/>
      <c r="AK1598" s="147"/>
      <c r="AL1598" s="147"/>
      <c r="AM1598" s="147"/>
      <c r="AN1598" s="147"/>
      <c r="AO1598" s="147"/>
      <c r="AP1598" s="147"/>
      <c r="AQ1598" s="147"/>
      <c r="AR1598" s="147"/>
      <c r="AS1598" s="147"/>
      <c r="AT1598" s="147"/>
      <c r="AU1598" s="147"/>
      <c r="AV1598" s="147"/>
      <c r="AW1598" s="147"/>
      <c r="AX1598" s="147"/>
      <c r="AY1598" s="147"/>
      <c r="AZ1598" s="147"/>
      <c r="BA1598" s="147"/>
      <c r="BB1598" s="147"/>
      <c r="BC1598" s="147"/>
      <c r="BD1598" s="147"/>
      <c r="BE1598" s="147"/>
      <c r="BF1598" s="147"/>
      <c r="BG1598" s="147"/>
    </row>
    <row r="1599" spans="1:59" outlineLevel="1" x14ac:dyDescent="0.2">
      <c r="A1599" s="154"/>
      <c r="B1599" s="155"/>
      <c r="C1599" s="185" t="s">
        <v>1853</v>
      </c>
      <c r="D1599" s="158"/>
      <c r="E1599" s="159">
        <v>351.89</v>
      </c>
      <c r="F1599" s="156"/>
      <c r="G1599" s="156"/>
      <c r="H1599" s="156"/>
      <c r="I1599" s="156"/>
      <c r="J1599" s="156"/>
      <c r="K1599" s="156"/>
      <c r="L1599" s="156"/>
      <c r="M1599" s="156"/>
      <c r="N1599" s="156"/>
      <c r="O1599" s="156"/>
      <c r="P1599" s="156"/>
      <c r="Q1599" s="156"/>
      <c r="R1599" s="156"/>
      <c r="S1599" s="156"/>
      <c r="T1599" s="156"/>
      <c r="U1599" s="156"/>
      <c r="V1599" s="156"/>
      <c r="W1599" s="156"/>
      <c r="X1599" s="156"/>
      <c r="Y1599" s="147"/>
      <c r="Z1599" s="147"/>
      <c r="AA1599" s="147"/>
      <c r="AB1599" s="147"/>
      <c r="AC1599" s="147"/>
      <c r="AD1599" s="147"/>
      <c r="AE1599" s="147"/>
      <c r="AF1599" s="147" t="s">
        <v>386</v>
      </c>
      <c r="AG1599" s="147">
        <v>0</v>
      </c>
      <c r="AH1599" s="147"/>
      <c r="AI1599" s="147"/>
      <c r="AJ1599" s="147"/>
      <c r="AK1599" s="147"/>
      <c r="AL1599" s="147"/>
      <c r="AM1599" s="147"/>
      <c r="AN1599" s="147"/>
      <c r="AO1599" s="147"/>
      <c r="AP1599" s="147"/>
      <c r="AQ1599" s="147"/>
      <c r="AR1599" s="147"/>
      <c r="AS1599" s="147"/>
      <c r="AT1599" s="147"/>
      <c r="AU1599" s="147"/>
      <c r="AV1599" s="147"/>
      <c r="AW1599" s="147"/>
      <c r="AX1599" s="147"/>
      <c r="AY1599" s="147"/>
      <c r="AZ1599" s="147"/>
      <c r="BA1599" s="147"/>
      <c r="BB1599" s="147"/>
      <c r="BC1599" s="147"/>
      <c r="BD1599" s="147"/>
      <c r="BE1599" s="147"/>
      <c r="BF1599" s="147"/>
      <c r="BG1599" s="147"/>
    </row>
    <row r="1600" spans="1:59" outlineLevel="1" x14ac:dyDescent="0.2">
      <c r="A1600" s="176">
        <v>332</v>
      </c>
      <c r="B1600" s="177" t="s">
        <v>1854</v>
      </c>
      <c r="C1600" s="186" t="s">
        <v>1855</v>
      </c>
      <c r="D1600" s="178" t="s">
        <v>413</v>
      </c>
      <c r="E1600" s="179">
        <v>10.94858</v>
      </c>
      <c r="F1600" s="174"/>
      <c r="G1600" s="181">
        <f>ROUND(E1600*F1600,2)</f>
        <v>0</v>
      </c>
      <c r="H1600" s="157">
        <v>0</v>
      </c>
      <c r="I1600" s="156">
        <f>ROUND(E1600*H1600,2)</f>
        <v>0</v>
      </c>
      <c r="J1600" s="157">
        <v>602</v>
      </c>
      <c r="K1600" s="156">
        <f>ROUND(E1600*J1600,2)</f>
        <v>6591.05</v>
      </c>
      <c r="L1600" s="156">
        <v>15</v>
      </c>
      <c r="M1600" s="156">
        <f>G1600*(1+L1600/100)</f>
        <v>0</v>
      </c>
      <c r="N1600" s="156">
        <v>0</v>
      </c>
      <c r="O1600" s="156">
        <f>ROUND(E1600*N1600,2)</f>
        <v>0</v>
      </c>
      <c r="P1600" s="156">
        <v>0</v>
      </c>
      <c r="Q1600" s="156">
        <f>ROUND(E1600*P1600,2)</f>
        <v>0</v>
      </c>
      <c r="R1600" s="156"/>
      <c r="S1600" s="156" t="s">
        <v>381</v>
      </c>
      <c r="T1600" s="156" t="s">
        <v>382</v>
      </c>
      <c r="U1600" s="156">
        <v>0</v>
      </c>
      <c r="V1600" s="156">
        <f>ROUND(E1600*U1600,2)</f>
        <v>0</v>
      </c>
      <c r="W1600" s="156"/>
      <c r="X1600" s="156" t="s">
        <v>383</v>
      </c>
      <c r="Y1600" s="147"/>
      <c r="Z1600" s="147"/>
      <c r="AA1600" s="147"/>
      <c r="AB1600" s="147"/>
      <c r="AC1600" s="147"/>
      <c r="AD1600" s="147"/>
      <c r="AE1600" s="147"/>
      <c r="AF1600" s="147" t="s">
        <v>541</v>
      </c>
      <c r="AG1600" s="147"/>
      <c r="AH1600" s="147"/>
      <c r="AI1600" s="147"/>
      <c r="AJ1600" s="147"/>
      <c r="AK1600" s="147"/>
      <c r="AL1600" s="147"/>
      <c r="AM1600" s="147"/>
      <c r="AN1600" s="147"/>
      <c r="AO1600" s="147"/>
      <c r="AP1600" s="147"/>
      <c r="AQ1600" s="147"/>
      <c r="AR1600" s="147"/>
      <c r="AS1600" s="147"/>
      <c r="AT1600" s="147"/>
      <c r="AU1600" s="147"/>
      <c r="AV1600" s="147"/>
      <c r="AW1600" s="147"/>
      <c r="AX1600" s="147"/>
      <c r="AY1600" s="147"/>
      <c r="AZ1600" s="147"/>
      <c r="BA1600" s="147"/>
      <c r="BB1600" s="147"/>
      <c r="BC1600" s="147"/>
      <c r="BD1600" s="147"/>
      <c r="BE1600" s="147"/>
      <c r="BF1600" s="147"/>
      <c r="BG1600" s="147"/>
    </row>
    <row r="1601" spans="1:59" x14ac:dyDescent="0.2">
      <c r="A1601" s="164" t="s">
        <v>376</v>
      </c>
      <c r="B1601" s="165" t="s">
        <v>336</v>
      </c>
      <c r="C1601" s="183" t="s">
        <v>337</v>
      </c>
      <c r="D1601" s="166"/>
      <c r="E1601" s="167"/>
      <c r="F1601" s="168"/>
      <c r="G1601" s="169">
        <f>SUMIF(AF1602:AF1615,"&lt;&gt;NOR",G1602:G1615)</f>
        <v>0</v>
      </c>
      <c r="H1601" s="163"/>
      <c r="I1601" s="163">
        <f>SUM(I1602:I1615)</f>
        <v>84030.38</v>
      </c>
      <c r="J1601" s="163"/>
      <c r="K1601" s="163">
        <f>SUM(K1602:K1615)</f>
        <v>90926.89</v>
      </c>
      <c r="L1601" s="163"/>
      <c r="M1601" s="163">
        <f>SUM(M1602:M1615)</f>
        <v>0</v>
      </c>
      <c r="N1601" s="163"/>
      <c r="O1601" s="163">
        <f>SUM(O1602:O1615)</f>
        <v>0.52</v>
      </c>
      <c r="P1601" s="163"/>
      <c r="Q1601" s="163">
        <f>SUM(Q1602:Q1615)</f>
        <v>0</v>
      </c>
      <c r="R1601" s="163"/>
      <c r="S1601" s="163"/>
      <c r="T1601" s="163"/>
      <c r="U1601" s="163"/>
      <c r="V1601" s="163">
        <f>SUM(V1602:V1615)</f>
        <v>0</v>
      </c>
      <c r="W1601" s="163"/>
      <c r="X1601" s="163"/>
      <c r="AF1601" t="s">
        <v>377</v>
      </c>
    </row>
    <row r="1602" spans="1:59" outlineLevel="1" x14ac:dyDescent="0.2">
      <c r="A1602" s="176">
        <v>333</v>
      </c>
      <c r="B1602" s="177" t="s">
        <v>1856</v>
      </c>
      <c r="C1602" s="186" t="s">
        <v>1857</v>
      </c>
      <c r="D1602" s="178" t="s">
        <v>380</v>
      </c>
      <c r="E1602" s="179">
        <v>9.875</v>
      </c>
      <c r="F1602" s="174"/>
      <c r="G1602" s="181">
        <f>ROUND(E1602*F1602,2)</f>
        <v>0</v>
      </c>
      <c r="H1602" s="157">
        <v>36.729999999999997</v>
      </c>
      <c r="I1602" s="156">
        <f>ROUND(E1602*H1602,2)</f>
        <v>362.71</v>
      </c>
      <c r="J1602" s="157">
        <v>45.27</v>
      </c>
      <c r="K1602" s="156">
        <f>ROUND(E1602*J1602,2)</f>
        <v>447.04</v>
      </c>
      <c r="L1602" s="156">
        <v>15</v>
      </c>
      <c r="M1602" s="156">
        <f>G1602*(1+L1602/100)</f>
        <v>0</v>
      </c>
      <c r="N1602" s="156">
        <v>2.2000000000000001E-4</v>
      </c>
      <c r="O1602" s="156">
        <f>ROUND(E1602*N1602,2)</f>
        <v>0</v>
      </c>
      <c r="P1602" s="156">
        <v>0</v>
      </c>
      <c r="Q1602" s="156">
        <f>ROUND(E1602*P1602,2)</f>
        <v>0</v>
      </c>
      <c r="R1602" s="156"/>
      <c r="S1602" s="156" t="s">
        <v>381</v>
      </c>
      <c r="T1602" s="156" t="s">
        <v>382</v>
      </c>
      <c r="U1602" s="156">
        <v>0</v>
      </c>
      <c r="V1602" s="156">
        <f>ROUND(E1602*U1602,2)</f>
        <v>0</v>
      </c>
      <c r="W1602" s="156"/>
      <c r="X1602" s="156" t="s">
        <v>383</v>
      </c>
      <c r="Y1602" s="147"/>
      <c r="Z1602" s="147"/>
      <c r="AA1602" s="147"/>
      <c r="AB1602" s="147"/>
      <c r="AC1602" s="147"/>
      <c r="AD1602" s="147"/>
      <c r="AE1602" s="147"/>
      <c r="AF1602" s="147" t="s">
        <v>541</v>
      </c>
      <c r="AG1602" s="147"/>
      <c r="AH1602" s="147"/>
      <c r="AI1602" s="147"/>
      <c r="AJ1602" s="147"/>
      <c r="AK1602" s="147"/>
      <c r="AL1602" s="147"/>
      <c r="AM1602" s="147"/>
      <c r="AN1602" s="147"/>
      <c r="AO1602" s="147"/>
      <c r="AP1602" s="147"/>
      <c r="AQ1602" s="147"/>
      <c r="AR1602" s="147"/>
      <c r="AS1602" s="147"/>
      <c r="AT1602" s="147"/>
      <c r="AU1602" s="147"/>
      <c r="AV1602" s="147"/>
      <c r="AW1602" s="147"/>
      <c r="AX1602" s="147"/>
      <c r="AY1602" s="147"/>
      <c r="AZ1602" s="147"/>
      <c r="BA1602" s="147"/>
      <c r="BB1602" s="147"/>
      <c r="BC1602" s="147"/>
      <c r="BD1602" s="147"/>
      <c r="BE1602" s="147"/>
      <c r="BF1602" s="147"/>
      <c r="BG1602" s="147"/>
    </row>
    <row r="1603" spans="1:59" outlineLevel="1" x14ac:dyDescent="0.2">
      <c r="A1603" s="170">
        <v>334</v>
      </c>
      <c r="B1603" s="171" t="s">
        <v>1858</v>
      </c>
      <c r="C1603" s="184" t="s">
        <v>1859</v>
      </c>
      <c r="D1603" s="172" t="s">
        <v>380</v>
      </c>
      <c r="E1603" s="173">
        <v>9.875</v>
      </c>
      <c r="F1603" s="174"/>
      <c r="G1603" s="175">
        <f>ROUND(E1603*F1603,2)</f>
        <v>0</v>
      </c>
      <c r="H1603" s="157">
        <v>17.28</v>
      </c>
      <c r="I1603" s="156">
        <f>ROUND(E1603*H1603,2)</f>
        <v>170.64</v>
      </c>
      <c r="J1603" s="157">
        <v>11.82</v>
      </c>
      <c r="K1603" s="156">
        <f>ROUND(E1603*J1603,2)</f>
        <v>116.72</v>
      </c>
      <c r="L1603" s="156">
        <v>15</v>
      </c>
      <c r="M1603" s="156">
        <f>G1603*(1+L1603/100)</f>
        <v>0</v>
      </c>
      <c r="N1603" s="156">
        <v>1.4999999999999999E-4</v>
      </c>
      <c r="O1603" s="156">
        <f>ROUND(E1603*N1603,2)</f>
        <v>0</v>
      </c>
      <c r="P1603" s="156">
        <v>0</v>
      </c>
      <c r="Q1603" s="156">
        <f>ROUND(E1603*P1603,2)</f>
        <v>0</v>
      </c>
      <c r="R1603" s="156"/>
      <c r="S1603" s="156" t="s">
        <v>381</v>
      </c>
      <c r="T1603" s="156" t="s">
        <v>382</v>
      </c>
      <c r="U1603" s="156">
        <v>0</v>
      </c>
      <c r="V1603" s="156">
        <f>ROUND(E1603*U1603,2)</f>
        <v>0</v>
      </c>
      <c r="W1603" s="156"/>
      <c r="X1603" s="156" t="s">
        <v>383</v>
      </c>
      <c r="Y1603" s="147"/>
      <c r="Z1603" s="147"/>
      <c r="AA1603" s="147"/>
      <c r="AB1603" s="147"/>
      <c r="AC1603" s="147"/>
      <c r="AD1603" s="147"/>
      <c r="AE1603" s="147"/>
      <c r="AF1603" s="147" t="s">
        <v>541</v>
      </c>
      <c r="AG1603" s="147"/>
      <c r="AH1603" s="147"/>
      <c r="AI1603" s="147"/>
      <c r="AJ1603" s="147"/>
      <c r="AK1603" s="147"/>
      <c r="AL1603" s="147"/>
      <c r="AM1603" s="147"/>
      <c r="AN1603" s="147"/>
      <c r="AO1603" s="147"/>
      <c r="AP1603" s="147"/>
      <c r="AQ1603" s="147"/>
      <c r="AR1603" s="147"/>
      <c r="AS1603" s="147"/>
      <c r="AT1603" s="147"/>
      <c r="AU1603" s="147"/>
      <c r="AV1603" s="147"/>
      <c r="AW1603" s="147"/>
      <c r="AX1603" s="147"/>
      <c r="AY1603" s="147"/>
      <c r="AZ1603" s="147"/>
      <c r="BA1603" s="147"/>
      <c r="BB1603" s="147"/>
      <c r="BC1603" s="147"/>
      <c r="BD1603" s="147"/>
      <c r="BE1603" s="147"/>
      <c r="BF1603" s="147"/>
      <c r="BG1603" s="147"/>
    </row>
    <row r="1604" spans="1:59" outlineLevel="1" x14ac:dyDescent="0.2">
      <c r="A1604" s="154"/>
      <c r="B1604" s="155"/>
      <c r="C1604" s="185" t="s">
        <v>1860</v>
      </c>
      <c r="D1604" s="158"/>
      <c r="E1604" s="159"/>
      <c r="F1604" s="156"/>
      <c r="G1604" s="156"/>
      <c r="H1604" s="156"/>
      <c r="I1604" s="156"/>
      <c r="J1604" s="156"/>
      <c r="K1604" s="156"/>
      <c r="L1604" s="156"/>
      <c r="M1604" s="156"/>
      <c r="N1604" s="156"/>
      <c r="O1604" s="156"/>
      <c r="P1604" s="156"/>
      <c r="Q1604" s="156"/>
      <c r="R1604" s="156"/>
      <c r="S1604" s="156"/>
      <c r="T1604" s="156"/>
      <c r="U1604" s="156"/>
      <c r="V1604" s="156"/>
      <c r="W1604" s="156"/>
      <c r="X1604" s="156"/>
      <c r="Y1604" s="147"/>
      <c r="Z1604" s="147"/>
      <c r="AA1604" s="147"/>
      <c r="AB1604" s="147"/>
      <c r="AC1604" s="147"/>
      <c r="AD1604" s="147"/>
      <c r="AE1604" s="147"/>
      <c r="AF1604" s="147" t="s">
        <v>386</v>
      </c>
      <c r="AG1604" s="147">
        <v>0</v>
      </c>
      <c r="AH1604" s="147"/>
      <c r="AI1604" s="147"/>
      <c r="AJ1604" s="147"/>
      <c r="AK1604" s="147"/>
      <c r="AL1604" s="147"/>
      <c r="AM1604" s="147"/>
      <c r="AN1604" s="147"/>
      <c r="AO1604" s="147"/>
      <c r="AP1604" s="147"/>
      <c r="AQ1604" s="147"/>
      <c r="AR1604" s="147"/>
      <c r="AS1604" s="147"/>
      <c r="AT1604" s="147"/>
      <c r="AU1604" s="147"/>
      <c r="AV1604" s="147"/>
      <c r="AW1604" s="147"/>
      <c r="AX1604" s="147"/>
      <c r="AY1604" s="147"/>
      <c r="AZ1604" s="147"/>
      <c r="BA1604" s="147"/>
      <c r="BB1604" s="147"/>
      <c r="BC1604" s="147"/>
      <c r="BD1604" s="147"/>
      <c r="BE1604" s="147"/>
      <c r="BF1604" s="147"/>
      <c r="BG1604" s="147"/>
    </row>
    <row r="1605" spans="1:59" outlineLevel="1" x14ac:dyDescent="0.2">
      <c r="A1605" s="154"/>
      <c r="B1605" s="155"/>
      <c r="C1605" s="185" t="s">
        <v>1861</v>
      </c>
      <c r="D1605" s="158"/>
      <c r="E1605" s="159">
        <v>9.8800000000000008</v>
      </c>
      <c r="F1605" s="156"/>
      <c r="G1605" s="156"/>
      <c r="H1605" s="156"/>
      <c r="I1605" s="156"/>
      <c r="J1605" s="156"/>
      <c r="K1605" s="156"/>
      <c r="L1605" s="156"/>
      <c r="M1605" s="156"/>
      <c r="N1605" s="156"/>
      <c r="O1605" s="156"/>
      <c r="P1605" s="156"/>
      <c r="Q1605" s="156"/>
      <c r="R1605" s="156"/>
      <c r="S1605" s="156"/>
      <c r="T1605" s="156"/>
      <c r="U1605" s="156"/>
      <c r="V1605" s="156"/>
      <c r="W1605" s="156"/>
      <c r="X1605" s="156"/>
      <c r="Y1605" s="147"/>
      <c r="Z1605" s="147"/>
      <c r="AA1605" s="147"/>
      <c r="AB1605" s="147"/>
      <c r="AC1605" s="147"/>
      <c r="AD1605" s="147"/>
      <c r="AE1605" s="147"/>
      <c r="AF1605" s="147" t="s">
        <v>386</v>
      </c>
      <c r="AG1605" s="147">
        <v>0</v>
      </c>
      <c r="AH1605" s="147"/>
      <c r="AI1605" s="147"/>
      <c r="AJ1605" s="147"/>
      <c r="AK1605" s="147"/>
      <c r="AL1605" s="147"/>
      <c r="AM1605" s="147"/>
      <c r="AN1605" s="147"/>
      <c r="AO1605" s="147"/>
      <c r="AP1605" s="147"/>
      <c r="AQ1605" s="147"/>
      <c r="AR1605" s="147"/>
      <c r="AS1605" s="147"/>
      <c r="AT1605" s="147"/>
      <c r="AU1605" s="147"/>
      <c r="AV1605" s="147"/>
      <c r="AW1605" s="147"/>
      <c r="AX1605" s="147"/>
      <c r="AY1605" s="147"/>
      <c r="AZ1605" s="147"/>
      <c r="BA1605" s="147"/>
      <c r="BB1605" s="147"/>
      <c r="BC1605" s="147"/>
      <c r="BD1605" s="147"/>
      <c r="BE1605" s="147"/>
      <c r="BF1605" s="147"/>
      <c r="BG1605" s="147"/>
    </row>
    <row r="1606" spans="1:59" outlineLevel="1" x14ac:dyDescent="0.2">
      <c r="A1606" s="170">
        <v>335</v>
      </c>
      <c r="B1606" s="171" t="s">
        <v>1862</v>
      </c>
      <c r="C1606" s="184" t="s">
        <v>1863</v>
      </c>
      <c r="D1606" s="172" t="s">
        <v>380</v>
      </c>
      <c r="E1606" s="173">
        <v>1103.874</v>
      </c>
      <c r="F1606" s="174"/>
      <c r="G1606" s="175">
        <f>ROUND(E1606*F1606,2)</f>
        <v>0</v>
      </c>
      <c r="H1606" s="157">
        <v>75.64</v>
      </c>
      <c r="I1606" s="156">
        <f>ROUND(E1606*H1606,2)</f>
        <v>83497.03</v>
      </c>
      <c r="J1606" s="157">
        <v>81.86</v>
      </c>
      <c r="K1606" s="156">
        <f>ROUND(E1606*J1606,2)</f>
        <v>90363.13</v>
      </c>
      <c r="L1606" s="156">
        <v>15</v>
      </c>
      <c r="M1606" s="156">
        <f>G1606*(1+L1606/100)</f>
        <v>0</v>
      </c>
      <c r="N1606" s="156">
        <v>4.6999999999999999E-4</v>
      </c>
      <c r="O1606" s="156">
        <f>ROUND(E1606*N1606,2)</f>
        <v>0.52</v>
      </c>
      <c r="P1606" s="156">
        <v>0</v>
      </c>
      <c r="Q1606" s="156">
        <f>ROUND(E1606*P1606,2)</f>
        <v>0</v>
      </c>
      <c r="R1606" s="156"/>
      <c r="S1606" s="156" t="s">
        <v>381</v>
      </c>
      <c r="T1606" s="156" t="s">
        <v>382</v>
      </c>
      <c r="U1606" s="156">
        <v>0</v>
      </c>
      <c r="V1606" s="156">
        <f>ROUND(E1606*U1606,2)</f>
        <v>0</v>
      </c>
      <c r="W1606" s="156"/>
      <c r="X1606" s="156" t="s">
        <v>383</v>
      </c>
      <c r="Y1606" s="147"/>
      <c r="Z1606" s="147"/>
      <c r="AA1606" s="147"/>
      <c r="AB1606" s="147"/>
      <c r="AC1606" s="147"/>
      <c r="AD1606" s="147"/>
      <c r="AE1606" s="147"/>
      <c r="AF1606" s="147" t="s">
        <v>541</v>
      </c>
      <c r="AG1606" s="147"/>
      <c r="AH1606" s="147"/>
      <c r="AI1606" s="147"/>
      <c r="AJ1606" s="147"/>
      <c r="AK1606" s="147"/>
      <c r="AL1606" s="147"/>
      <c r="AM1606" s="147"/>
      <c r="AN1606" s="147"/>
      <c r="AO1606" s="147"/>
      <c r="AP1606" s="147"/>
      <c r="AQ1606" s="147"/>
      <c r="AR1606" s="147"/>
      <c r="AS1606" s="147"/>
      <c r="AT1606" s="147"/>
      <c r="AU1606" s="147"/>
      <c r="AV1606" s="147"/>
      <c r="AW1606" s="147"/>
      <c r="AX1606" s="147"/>
      <c r="AY1606" s="147"/>
      <c r="AZ1606" s="147"/>
      <c r="BA1606" s="147"/>
      <c r="BB1606" s="147"/>
      <c r="BC1606" s="147"/>
      <c r="BD1606" s="147"/>
      <c r="BE1606" s="147"/>
      <c r="BF1606" s="147"/>
      <c r="BG1606" s="147"/>
    </row>
    <row r="1607" spans="1:59" outlineLevel="1" x14ac:dyDescent="0.2">
      <c r="A1607" s="154"/>
      <c r="B1607" s="155"/>
      <c r="C1607" s="185" t="s">
        <v>1864</v>
      </c>
      <c r="D1607" s="158"/>
      <c r="E1607" s="159"/>
      <c r="F1607" s="156"/>
      <c r="G1607" s="156"/>
      <c r="H1607" s="156"/>
      <c r="I1607" s="156"/>
      <c r="J1607" s="156"/>
      <c r="K1607" s="156"/>
      <c r="L1607" s="156"/>
      <c r="M1607" s="156"/>
      <c r="N1607" s="156"/>
      <c r="O1607" s="156"/>
      <c r="P1607" s="156"/>
      <c r="Q1607" s="156"/>
      <c r="R1607" s="156"/>
      <c r="S1607" s="156"/>
      <c r="T1607" s="156"/>
      <c r="U1607" s="156"/>
      <c r="V1607" s="156"/>
      <c r="W1607" s="156"/>
      <c r="X1607" s="156"/>
      <c r="Y1607" s="147"/>
      <c r="Z1607" s="147"/>
      <c r="AA1607" s="147"/>
      <c r="AB1607" s="147"/>
      <c r="AC1607" s="147"/>
      <c r="AD1607" s="147"/>
      <c r="AE1607" s="147"/>
      <c r="AF1607" s="147" t="s">
        <v>386</v>
      </c>
      <c r="AG1607" s="147">
        <v>0</v>
      </c>
      <c r="AH1607" s="147"/>
      <c r="AI1607" s="147"/>
      <c r="AJ1607" s="147"/>
      <c r="AK1607" s="147"/>
      <c r="AL1607" s="147"/>
      <c r="AM1607" s="147"/>
      <c r="AN1607" s="147"/>
      <c r="AO1607" s="147"/>
      <c r="AP1607" s="147"/>
      <c r="AQ1607" s="147"/>
      <c r="AR1607" s="147"/>
      <c r="AS1607" s="147"/>
      <c r="AT1607" s="147"/>
      <c r="AU1607" s="147"/>
      <c r="AV1607" s="147"/>
      <c r="AW1607" s="147"/>
      <c r="AX1607" s="147"/>
      <c r="AY1607" s="147"/>
      <c r="AZ1607" s="147"/>
      <c r="BA1607" s="147"/>
      <c r="BB1607" s="147"/>
      <c r="BC1607" s="147"/>
      <c r="BD1607" s="147"/>
      <c r="BE1607" s="147"/>
      <c r="BF1607" s="147"/>
      <c r="BG1607" s="147"/>
    </row>
    <row r="1608" spans="1:59" outlineLevel="1" x14ac:dyDescent="0.2">
      <c r="A1608" s="154"/>
      <c r="B1608" s="155"/>
      <c r="C1608" s="185" t="s">
        <v>1865</v>
      </c>
      <c r="D1608" s="158"/>
      <c r="E1608" s="159"/>
      <c r="F1608" s="156"/>
      <c r="G1608" s="156"/>
      <c r="H1608" s="156"/>
      <c r="I1608" s="156"/>
      <c r="J1608" s="156"/>
      <c r="K1608" s="156"/>
      <c r="L1608" s="156"/>
      <c r="M1608" s="156"/>
      <c r="N1608" s="156"/>
      <c r="O1608" s="156"/>
      <c r="P1608" s="156"/>
      <c r="Q1608" s="156"/>
      <c r="R1608" s="156"/>
      <c r="S1608" s="156"/>
      <c r="T1608" s="156"/>
      <c r="U1608" s="156"/>
      <c r="V1608" s="156"/>
      <c r="W1608" s="156"/>
      <c r="X1608" s="156"/>
      <c r="Y1608" s="147"/>
      <c r="Z1608" s="147"/>
      <c r="AA1608" s="147"/>
      <c r="AB1608" s="147"/>
      <c r="AC1608" s="147"/>
      <c r="AD1608" s="147"/>
      <c r="AE1608" s="147"/>
      <c r="AF1608" s="147" t="s">
        <v>386</v>
      </c>
      <c r="AG1608" s="147">
        <v>0</v>
      </c>
      <c r="AH1608" s="147"/>
      <c r="AI1608" s="147"/>
      <c r="AJ1608" s="147"/>
      <c r="AK1608" s="147"/>
      <c r="AL1608" s="147"/>
      <c r="AM1608" s="147"/>
      <c r="AN1608" s="147"/>
      <c r="AO1608" s="147"/>
      <c r="AP1608" s="147"/>
      <c r="AQ1608" s="147"/>
      <c r="AR1608" s="147"/>
      <c r="AS1608" s="147"/>
      <c r="AT1608" s="147"/>
      <c r="AU1608" s="147"/>
      <c r="AV1608" s="147"/>
      <c r="AW1608" s="147"/>
      <c r="AX1608" s="147"/>
      <c r="AY1608" s="147"/>
      <c r="AZ1608" s="147"/>
      <c r="BA1608" s="147"/>
      <c r="BB1608" s="147"/>
      <c r="BC1608" s="147"/>
      <c r="BD1608" s="147"/>
      <c r="BE1608" s="147"/>
      <c r="BF1608" s="147"/>
      <c r="BG1608" s="147"/>
    </row>
    <row r="1609" spans="1:59" outlineLevel="1" x14ac:dyDescent="0.2">
      <c r="A1609" s="154"/>
      <c r="B1609" s="155"/>
      <c r="C1609" s="185" t="s">
        <v>628</v>
      </c>
      <c r="D1609" s="158"/>
      <c r="E1609" s="159"/>
      <c r="F1609" s="156"/>
      <c r="G1609" s="156"/>
      <c r="H1609" s="156"/>
      <c r="I1609" s="156"/>
      <c r="J1609" s="156"/>
      <c r="K1609" s="156"/>
      <c r="L1609" s="156"/>
      <c r="M1609" s="156"/>
      <c r="N1609" s="156"/>
      <c r="O1609" s="156"/>
      <c r="P1609" s="156"/>
      <c r="Q1609" s="156"/>
      <c r="R1609" s="156"/>
      <c r="S1609" s="156"/>
      <c r="T1609" s="156"/>
      <c r="U1609" s="156"/>
      <c r="V1609" s="156"/>
      <c r="W1609" s="156"/>
      <c r="X1609" s="156"/>
      <c r="Y1609" s="147"/>
      <c r="Z1609" s="147"/>
      <c r="AA1609" s="147"/>
      <c r="AB1609" s="147"/>
      <c r="AC1609" s="147"/>
      <c r="AD1609" s="147"/>
      <c r="AE1609" s="147"/>
      <c r="AF1609" s="147" t="s">
        <v>386</v>
      </c>
      <c r="AG1609" s="147">
        <v>0</v>
      </c>
      <c r="AH1609" s="147"/>
      <c r="AI1609" s="147"/>
      <c r="AJ1609" s="147"/>
      <c r="AK1609" s="147"/>
      <c r="AL1609" s="147"/>
      <c r="AM1609" s="147"/>
      <c r="AN1609" s="147"/>
      <c r="AO1609" s="147"/>
      <c r="AP1609" s="147"/>
      <c r="AQ1609" s="147"/>
      <c r="AR1609" s="147"/>
      <c r="AS1609" s="147"/>
      <c r="AT1609" s="147"/>
      <c r="AU1609" s="147"/>
      <c r="AV1609" s="147"/>
      <c r="AW1609" s="147"/>
      <c r="AX1609" s="147"/>
      <c r="AY1609" s="147"/>
      <c r="AZ1609" s="147"/>
      <c r="BA1609" s="147"/>
      <c r="BB1609" s="147"/>
      <c r="BC1609" s="147"/>
      <c r="BD1609" s="147"/>
      <c r="BE1609" s="147"/>
      <c r="BF1609" s="147"/>
      <c r="BG1609" s="147"/>
    </row>
    <row r="1610" spans="1:59" outlineLevel="1" x14ac:dyDescent="0.2">
      <c r="A1610" s="154"/>
      <c r="B1610" s="155"/>
      <c r="C1610" s="185" t="s">
        <v>1866</v>
      </c>
      <c r="D1610" s="158"/>
      <c r="E1610" s="159"/>
      <c r="F1610" s="156"/>
      <c r="G1610" s="156"/>
      <c r="H1610" s="156"/>
      <c r="I1610" s="156"/>
      <c r="J1610" s="156"/>
      <c r="K1610" s="156"/>
      <c r="L1610" s="156"/>
      <c r="M1610" s="156"/>
      <c r="N1610" s="156"/>
      <c r="O1610" s="156"/>
      <c r="P1610" s="156"/>
      <c r="Q1610" s="156"/>
      <c r="R1610" s="156"/>
      <c r="S1610" s="156"/>
      <c r="T1610" s="156"/>
      <c r="U1610" s="156"/>
      <c r="V1610" s="156"/>
      <c r="W1610" s="156"/>
      <c r="X1610" s="156"/>
      <c r="Y1610" s="147"/>
      <c r="Z1610" s="147"/>
      <c r="AA1610" s="147"/>
      <c r="AB1610" s="147"/>
      <c r="AC1610" s="147"/>
      <c r="AD1610" s="147"/>
      <c r="AE1610" s="147"/>
      <c r="AF1610" s="147" t="s">
        <v>386</v>
      </c>
      <c r="AG1610" s="147">
        <v>0</v>
      </c>
      <c r="AH1610" s="147"/>
      <c r="AI1610" s="147"/>
      <c r="AJ1610" s="147"/>
      <c r="AK1610" s="147"/>
      <c r="AL1610" s="147"/>
      <c r="AM1610" s="147"/>
      <c r="AN1610" s="147"/>
      <c r="AO1610" s="147"/>
      <c r="AP1610" s="147"/>
      <c r="AQ1610" s="147"/>
      <c r="AR1610" s="147"/>
      <c r="AS1610" s="147"/>
      <c r="AT1610" s="147"/>
      <c r="AU1610" s="147"/>
      <c r="AV1610" s="147"/>
      <c r="AW1610" s="147"/>
      <c r="AX1610" s="147"/>
      <c r="AY1610" s="147"/>
      <c r="AZ1610" s="147"/>
      <c r="BA1610" s="147"/>
      <c r="BB1610" s="147"/>
      <c r="BC1610" s="147"/>
      <c r="BD1610" s="147"/>
      <c r="BE1610" s="147"/>
      <c r="BF1610" s="147"/>
      <c r="BG1610" s="147"/>
    </row>
    <row r="1611" spans="1:59" ht="22.5" outlineLevel="1" x14ac:dyDescent="0.2">
      <c r="A1611" s="154"/>
      <c r="B1611" s="155"/>
      <c r="C1611" s="185" t="s">
        <v>1867</v>
      </c>
      <c r="D1611" s="158"/>
      <c r="E1611" s="159"/>
      <c r="F1611" s="156"/>
      <c r="G1611" s="156"/>
      <c r="H1611" s="156"/>
      <c r="I1611" s="156"/>
      <c r="J1611" s="156"/>
      <c r="K1611" s="156"/>
      <c r="L1611" s="156"/>
      <c r="M1611" s="156"/>
      <c r="N1611" s="156"/>
      <c r="O1611" s="156"/>
      <c r="P1611" s="156"/>
      <c r="Q1611" s="156"/>
      <c r="R1611" s="156"/>
      <c r="S1611" s="156"/>
      <c r="T1611" s="156"/>
      <c r="U1611" s="156"/>
      <c r="V1611" s="156"/>
      <c r="W1611" s="156"/>
      <c r="X1611" s="156"/>
      <c r="Y1611" s="147"/>
      <c r="Z1611" s="147"/>
      <c r="AA1611" s="147"/>
      <c r="AB1611" s="147"/>
      <c r="AC1611" s="147"/>
      <c r="AD1611" s="147"/>
      <c r="AE1611" s="147"/>
      <c r="AF1611" s="147" t="s">
        <v>386</v>
      </c>
      <c r="AG1611" s="147">
        <v>0</v>
      </c>
      <c r="AH1611" s="147"/>
      <c r="AI1611" s="147"/>
      <c r="AJ1611" s="147"/>
      <c r="AK1611" s="147"/>
      <c r="AL1611" s="147"/>
      <c r="AM1611" s="147"/>
      <c r="AN1611" s="147"/>
      <c r="AO1611" s="147"/>
      <c r="AP1611" s="147"/>
      <c r="AQ1611" s="147"/>
      <c r="AR1611" s="147"/>
      <c r="AS1611" s="147"/>
      <c r="AT1611" s="147"/>
      <c r="AU1611" s="147"/>
      <c r="AV1611" s="147"/>
      <c r="AW1611" s="147"/>
      <c r="AX1611" s="147"/>
      <c r="AY1611" s="147"/>
      <c r="AZ1611" s="147"/>
      <c r="BA1611" s="147"/>
      <c r="BB1611" s="147"/>
      <c r="BC1611" s="147"/>
      <c r="BD1611" s="147"/>
      <c r="BE1611" s="147"/>
      <c r="BF1611" s="147"/>
      <c r="BG1611" s="147"/>
    </row>
    <row r="1612" spans="1:59" ht="33.75" outlineLevel="1" x14ac:dyDescent="0.2">
      <c r="A1612" s="154"/>
      <c r="B1612" s="155"/>
      <c r="C1612" s="185" t="s">
        <v>1868</v>
      </c>
      <c r="D1612" s="158"/>
      <c r="E1612" s="159"/>
      <c r="F1612" s="156"/>
      <c r="G1612" s="156"/>
      <c r="H1612" s="156"/>
      <c r="I1612" s="156"/>
      <c r="J1612" s="156"/>
      <c r="K1612" s="156"/>
      <c r="L1612" s="156"/>
      <c r="M1612" s="156"/>
      <c r="N1612" s="156"/>
      <c r="O1612" s="156"/>
      <c r="P1612" s="156"/>
      <c r="Q1612" s="156"/>
      <c r="R1612" s="156"/>
      <c r="S1612" s="156"/>
      <c r="T1612" s="156"/>
      <c r="U1612" s="156"/>
      <c r="V1612" s="156"/>
      <c r="W1612" s="156"/>
      <c r="X1612" s="156"/>
      <c r="Y1612" s="147"/>
      <c r="Z1612" s="147"/>
      <c r="AA1612" s="147"/>
      <c r="AB1612" s="147"/>
      <c r="AC1612" s="147"/>
      <c r="AD1612" s="147"/>
      <c r="AE1612" s="147"/>
      <c r="AF1612" s="147" t="s">
        <v>386</v>
      </c>
      <c r="AG1612" s="147">
        <v>0</v>
      </c>
      <c r="AH1612" s="147"/>
      <c r="AI1612" s="147"/>
      <c r="AJ1612" s="147"/>
      <c r="AK1612" s="147"/>
      <c r="AL1612" s="147"/>
      <c r="AM1612" s="147"/>
      <c r="AN1612" s="147"/>
      <c r="AO1612" s="147"/>
      <c r="AP1612" s="147"/>
      <c r="AQ1612" s="147"/>
      <c r="AR1612" s="147"/>
      <c r="AS1612" s="147"/>
      <c r="AT1612" s="147"/>
      <c r="AU1612" s="147"/>
      <c r="AV1612" s="147"/>
      <c r="AW1612" s="147"/>
      <c r="AX1612" s="147"/>
      <c r="AY1612" s="147"/>
      <c r="AZ1612" s="147"/>
      <c r="BA1612" s="147"/>
      <c r="BB1612" s="147"/>
      <c r="BC1612" s="147"/>
      <c r="BD1612" s="147"/>
      <c r="BE1612" s="147"/>
      <c r="BF1612" s="147"/>
      <c r="BG1612" s="147"/>
    </row>
    <row r="1613" spans="1:59" outlineLevel="1" x14ac:dyDescent="0.2">
      <c r="A1613" s="154"/>
      <c r="B1613" s="155"/>
      <c r="C1613" s="185" t="s">
        <v>1869</v>
      </c>
      <c r="D1613" s="158"/>
      <c r="E1613" s="159"/>
      <c r="F1613" s="156"/>
      <c r="G1613" s="156"/>
      <c r="H1613" s="156"/>
      <c r="I1613" s="156"/>
      <c r="J1613" s="156"/>
      <c r="K1613" s="156"/>
      <c r="L1613" s="156"/>
      <c r="M1613" s="156"/>
      <c r="N1613" s="156"/>
      <c r="O1613" s="156"/>
      <c r="P1613" s="156"/>
      <c r="Q1613" s="156"/>
      <c r="R1613" s="156"/>
      <c r="S1613" s="156"/>
      <c r="T1613" s="156"/>
      <c r="U1613" s="156"/>
      <c r="V1613" s="156"/>
      <c r="W1613" s="156"/>
      <c r="X1613" s="156"/>
      <c r="Y1613" s="147"/>
      <c r="Z1613" s="147"/>
      <c r="AA1613" s="147"/>
      <c r="AB1613" s="147"/>
      <c r="AC1613" s="147"/>
      <c r="AD1613" s="147"/>
      <c r="AE1613" s="147"/>
      <c r="AF1613" s="147" t="s">
        <v>386</v>
      </c>
      <c r="AG1613" s="147">
        <v>0</v>
      </c>
      <c r="AH1613" s="147"/>
      <c r="AI1613" s="147"/>
      <c r="AJ1613" s="147"/>
      <c r="AK1613" s="147"/>
      <c r="AL1613" s="147"/>
      <c r="AM1613" s="147"/>
      <c r="AN1613" s="147"/>
      <c r="AO1613" s="147"/>
      <c r="AP1613" s="147"/>
      <c r="AQ1613" s="147"/>
      <c r="AR1613" s="147"/>
      <c r="AS1613" s="147"/>
      <c r="AT1613" s="147"/>
      <c r="AU1613" s="147"/>
      <c r="AV1613" s="147"/>
      <c r="AW1613" s="147"/>
      <c r="AX1613" s="147"/>
      <c r="AY1613" s="147"/>
      <c r="AZ1613" s="147"/>
      <c r="BA1613" s="147"/>
      <c r="BB1613" s="147"/>
      <c r="BC1613" s="147"/>
      <c r="BD1613" s="147"/>
      <c r="BE1613" s="147"/>
      <c r="BF1613" s="147"/>
      <c r="BG1613" s="147"/>
    </row>
    <row r="1614" spans="1:59" outlineLevel="1" x14ac:dyDescent="0.2">
      <c r="A1614" s="154"/>
      <c r="B1614" s="155"/>
      <c r="C1614" s="185" t="s">
        <v>1870</v>
      </c>
      <c r="D1614" s="158"/>
      <c r="E1614" s="159"/>
      <c r="F1614" s="156"/>
      <c r="G1614" s="156"/>
      <c r="H1614" s="156"/>
      <c r="I1614" s="156"/>
      <c r="J1614" s="156"/>
      <c r="K1614" s="156"/>
      <c r="L1614" s="156"/>
      <c r="M1614" s="156"/>
      <c r="N1614" s="156"/>
      <c r="O1614" s="156"/>
      <c r="P1614" s="156"/>
      <c r="Q1614" s="156"/>
      <c r="R1614" s="156"/>
      <c r="S1614" s="156"/>
      <c r="T1614" s="156"/>
      <c r="U1614" s="156"/>
      <c r="V1614" s="156"/>
      <c r="W1614" s="156"/>
      <c r="X1614" s="156"/>
      <c r="Y1614" s="147"/>
      <c r="Z1614" s="147"/>
      <c r="AA1614" s="147"/>
      <c r="AB1614" s="147"/>
      <c r="AC1614" s="147"/>
      <c r="AD1614" s="147"/>
      <c r="AE1614" s="147"/>
      <c r="AF1614" s="147" t="s">
        <v>386</v>
      </c>
      <c r="AG1614" s="147">
        <v>0</v>
      </c>
      <c r="AH1614" s="147"/>
      <c r="AI1614" s="147"/>
      <c r="AJ1614" s="147"/>
      <c r="AK1614" s="147"/>
      <c r="AL1614" s="147"/>
      <c r="AM1614" s="147"/>
      <c r="AN1614" s="147"/>
      <c r="AO1614" s="147"/>
      <c r="AP1614" s="147"/>
      <c r="AQ1614" s="147"/>
      <c r="AR1614" s="147"/>
      <c r="AS1614" s="147"/>
      <c r="AT1614" s="147"/>
      <c r="AU1614" s="147"/>
      <c r="AV1614" s="147"/>
      <c r="AW1614" s="147"/>
      <c r="AX1614" s="147"/>
      <c r="AY1614" s="147"/>
      <c r="AZ1614" s="147"/>
      <c r="BA1614" s="147"/>
      <c r="BB1614" s="147"/>
      <c r="BC1614" s="147"/>
      <c r="BD1614" s="147"/>
      <c r="BE1614" s="147"/>
      <c r="BF1614" s="147"/>
      <c r="BG1614" s="147"/>
    </row>
    <row r="1615" spans="1:59" outlineLevel="1" x14ac:dyDescent="0.2">
      <c r="A1615" s="154"/>
      <c r="B1615" s="155"/>
      <c r="C1615" s="185" t="s">
        <v>1871</v>
      </c>
      <c r="D1615" s="158"/>
      <c r="E1615" s="159">
        <v>1103.8699999999999</v>
      </c>
      <c r="F1615" s="156"/>
      <c r="G1615" s="156"/>
      <c r="H1615" s="156"/>
      <c r="I1615" s="156"/>
      <c r="J1615" s="156"/>
      <c r="K1615" s="156"/>
      <c r="L1615" s="156"/>
      <c r="M1615" s="156"/>
      <c r="N1615" s="156"/>
      <c r="O1615" s="156"/>
      <c r="P1615" s="156"/>
      <c r="Q1615" s="156"/>
      <c r="R1615" s="156"/>
      <c r="S1615" s="156"/>
      <c r="T1615" s="156"/>
      <c r="U1615" s="156"/>
      <c r="V1615" s="156"/>
      <c r="W1615" s="156"/>
      <c r="X1615" s="156"/>
      <c r="Y1615" s="147"/>
      <c r="Z1615" s="147"/>
      <c r="AA1615" s="147"/>
      <c r="AB1615" s="147"/>
      <c r="AC1615" s="147"/>
      <c r="AD1615" s="147"/>
      <c r="AE1615" s="147"/>
      <c r="AF1615" s="147" t="s">
        <v>386</v>
      </c>
      <c r="AG1615" s="147">
        <v>0</v>
      </c>
      <c r="AH1615" s="147"/>
      <c r="AI1615" s="147"/>
      <c r="AJ1615" s="147"/>
      <c r="AK1615" s="147"/>
      <c r="AL1615" s="147"/>
      <c r="AM1615" s="147"/>
      <c r="AN1615" s="147"/>
      <c r="AO1615" s="147"/>
      <c r="AP1615" s="147"/>
      <c r="AQ1615" s="147"/>
      <c r="AR1615" s="147"/>
      <c r="AS1615" s="147"/>
      <c r="AT1615" s="147"/>
      <c r="AU1615" s="147"/>
      <c r="AV1615" s="147"/>
      <c r="AW1615" s="147"/>
      <c r="AX1615" s="147"/>
      <c r="AY1615" s="147"/>
      <c r="AZ1615" s="147"/>
      <c r="BA1615" s="147"/>
      <c r="BB1615" s="147"/>
      <c r="BC1615" s="147"/>
      <c r="BD1615" s="147"/>
      <c r="BE1615" s="147"/>
      <c r="BF1615" s="147"/>
      <c r="BG1615" s="147"/>
    </row>
    <row r="1616" spans="1:59" x14ac:dyDescent="0.2">
      <c r="A1616" s="164" t="s">
        <v>376</v>
      </c>
      <c r="B1616" s="165" t="s">
        <v>338</v>
      </c>
      <c r="C1616" s="183" t="s">
        <v>339</v>
      </c>
      <c r="D1616" s="166"/>
      <c r="E1616" s="167"/>
      <c r="F1616" s="168"/>
      <c r="G1616" s="169">
        <f>SUMIF(AF1617:AF1625,"&lt;&gt;NOR",G1617:G1625)</f>
        <v>0</v>
      </c>
      <c r="H1616" s="163"/>
      <c r="I1616" s="163">
        <f>SUM(I1617:I1625)</f>
        <v>75443.12</v>
      </c>
      <c r="J1616" s="163"/>
      <c r="K1616" s="163">
        <f>SUM(K1617:K1625)</f>
        <v>536302.15999999992</v>
      </c>
      <c r="L1616" s="163"/>
      <c r="M1616" s="163">
        <f>SUM(M1617:M1625)</f>
        <v>0</v>
      </c>
      <c r="N1616" s="163"/>
      <c r="O1616" s="163">
        <f>SUM(O1617:O1625)</f>
        <v>1.7999999999999998</v>
      </c>
      <c r="P1616" s="163"/>
      <c r="Q1616" s="163">
        <f>SUM(Q1617:Q1625)</f>
        <v>0</v>
      </c>
      <c r="R1616" s="163"/>
      <c r="S1616" s="163"/>
      <c r="T1616" s="163"/>
      <c r="U1616" s="163"/>
      <c r="V1616" s="163">
        <f>SUM(V1617:V1625)</f>
        <v>0</v>
      </c>
      <c r="W1616" s="163"/>
      <c r="X1616" s="163"/>
      <c r="AF1616" t="s">
        <v>377</v>
      </c>
    </row>
    <row r="1617" spans="1:59" outlineLevel="1" x14ac:dyDescent="0.2">
      <c r="A1617" s="170">
        <v>336</v>
      </c>
      <c r="B1617" s="171" t="s">
        <v>1872</v>
      </c>
      <c r="C1617" s="184" t="s">
        <v>1873</v>
      </c>
      <c r="D1617" s="172" t="s">
        <v>380</v>
      </c>
      <c r="E1617" s="173">
        <v>8200.3387000000002</v>
      </c>
      <c r="F1617" s="174"/>
      <c r="G1617" s="175">
        <f>ROUND(E1617*F1617,2)</f>
        <v>0</v>
      </c>
      <c r="H1617" s="157">
        <v>4.16</v>
      </c>
      <c r="I1617" s="156">
        <f>ROUND(E1617*H1617,2)</f>
        <v>34113.410000000003</v>
      </c>
      <c r="J1617" s="157">
        <v>15.84</v>
      </c>
      <c r="K1617" s="156">
        <f>ROUND(E1617*J1617,2)</f>
        <v>129893.37</v>
      </c>
      <c r="L1617" s="156">
        <v>15</v>
      </c>
      <c r="M1617" s="156">
        <f>G1617*(1+L1617/100)</f>
        <v>0</v>
      </c>
      <c r="N1617" s="156">
        <v>6.9999999999999994E-5</v>
      </c>
      <c r="O1617" s="156">
        <f>ROUND(E1617*N1617,2)</f>
        <v>0.56999999999999995</v>
      </c>
      <c r="P1617" s="156">
        <v>0</v>
      </c>
      <c r="Q1617" s="156">
        <f>ROUND(E1617*P1617,2)</f>
        <v>0</v>
      </c>
      <c r="R1617" s="156"/>
      <c r="S1617" s="156" t="s">
        <v>381</v>
      </c>
      <c r="T1617" s="156" t="s">
        <v>382</v>
      </c>
      <c r="U1617" s="156">
        <v>0</v>
      </c>
      <c r="V1617" s="156">
        <f>ROUND(E1617*U1617,2)</f>
        <v>0</v>
      </c>
      <c r="W1617" s="156"/>
      <c r="X1617" s="156" t="s">
        <v>383</v>
      </c>
      <c r="Y1617" s="147"/>
      <c r="Z1617" s="147"/>
      <c r="AA1617" s="147"/>
      <c r="AB1617" s="147"/>
      <c r="AC1617" s="147"/>
      <c r="AD1617" s="147"/>
      <c r="AE1617" s="147"/>
      <c r="AF1617" s="147" t="s">
        <v>541</v>
      </c>
      <c r="AG1617" s="147"/>
      <c r="AH1617" s="147"/>
      <c r="AI1617" s="147"/>
      <c r="AJ1617" s="147"/>
      <c r="AK1617" s="147"/>
      <c r="AL1617" s="147"/>
      <c r="AM1617" s="147"/>
      <c r="AN1617" s="147"/>
      <c r="AO1617" s="147"/>
      <c r="AP1617" s="147"/>
      <c r="AQ1617" s="147"/>
      <c r="AR1617" s="147"/>
      <c r="AS1617" s="147"/>
      <c r="AT1617" s="147"/>
      <c r="AU1617" s="147"/>
      <c r="AV1617" s="147"/>
      <c r="AW1617" s="147"/>
      <c r="AX1617" s="147"/>
      <c r="AY1617" s="147"/>
      <c r="AZ1617" s="147"/>
      <c r="BA1617" s="147"/>
      <c r="BB1617" s="147"/>
      <c r="BC1617" s="147"/>
      <c r="BD1617" s="147"/>
      <c r="BE1617" s="147"/>
      <c r="BF1617" s="147"/>
      <c r="BG1617" s="147"/>
    </row>
    <row r="1618" spans="1:59" outlineLevel="1" x14ac:dyDescent="0.2">
      <c r="A1618" s="154"/>
      <c r="B1618" s="155"/>
      <c r="C1618" s="185" t="s">
        <v>1874</v>
      </c>
      <c r="D1618" s="158"/>
      <c r="E1618" s="159"/>
      <c r="F1618" s="156"/>
      <c r="G1618" s="156"/>
      <c r="H1618" s="156"/>
      <c r="I1618" s="156"/>
      <c r="J1618" s="156"/>
      <c r="K1618" s="156"/>
      <c r="L1618" s="156"/>
      <c r="M1618" s="156"/>
      <c r="N1618" s="156"/>
      <c r="O1618" s="156"/>
      <c r="P1618" s="156"/>
      <c r="Q1618" s="156"/>
      <c r="R1618" s="156"/>
      <c r="S1618" s="156"/>
      <c r="T1618" s="156"/>
      <c r="U1618" s="156"/>
      <c r="V1618" s="156"/>
      <c r="W1618" s="156"/>
      <c r="X1618" s="156"/>
      <c r="Y1618" s="147"/>
      <c r="Z1618" s="147"/>
      <c r="AA1618" s="147"/>
      <c r="AB1618" s="147"/>
      <c r="AC1618" s="147"/>
      <c r="AD1618" s="147"/>
      <c r="AE1618" s="147"/>
      <c r="AF1618" s="147" t="s">
        <v>386</v>
      </c>
      <c r="AG1618" s="147">
        <v>0</v>
      </c>
      <c r="AH1618" s="147"/>
      <c r="AI1618" s="147"/>
      <c r="AJ1618" s="147"/>
      <c r="AK1618" s="147"/>
      <c r="AL1618" s="147"/>
      <c r="AM1618" s="147"/>
      <c r="AN1618" s="147"/>
      <c r="AO1618" s="147"/>
      <c r="AP1618" s="147"/>
      <c r="AQ1618" s="147"/>
      <c r="AR1618" s="147"/>
      <c r="AS1618" s="147"/>
      <c r="AT1618" s="147"/>
      <c r="AU1618" s="147"/>
      <c r="AV1618" s="147"/>
      <c r="AW1618" s="147"/>
      <c r="AX1618" s="147"/>
      <c r="AY1618" s="147"/>
      <c r="AZ1618" s="147"/>
      <c r="BA1618" s="147"/>
      <c r="BB1618" s="147"/>
      <c r="BC1618" s="147"/>
      <c r="BD1618" s="147"/>
      <c r="BE1618" s="147"/>
      <c r="BF1618" s="147"/>
      <c r="BG1618" s="147"/>
    </row>
    <row r="1619" spans="1:59" outlineLevel="1" x14ac:dyDescent="0.2">
      <c r="A1619" s="154"/>
      <c r="B1619" s="155"/>
      <c r="C1619" s="185" t="s">
        <v>1875</v>
      </c>
      <c r="D1619" s="158"/>
      <c r="E1619" s="159"/>
      <c r="F1619" s="156"/>
      <c r="G1619" s="156"/>
      <c r="H1619" s="156"/>
      <c r="I1619" s="156"/>
      <c r="J1619" s="156"/>
      <c r="K1619" s="156"/>
      <c r="L1619" s="156"/>
      <c r="M1619" s="156"/>
      <c r="N1619" s="156"/>
      <c r="O1619" s="156"/>
      <c r="P1619" s="156"/>
      <c r="Q1619" s="156"/>
      <c r="R1619" s="156"/>
      <c r="S1619" s="156"/>
      <c r="T1619" s="156"/>
      <c r="U1619" s="156"/>
      <c r="V1619" s="156"/>
      <c r="W1619" s="156"/>
      <c r="X1619" s="156"/>
      <c r="Y1619" s="147"/>
      <c r="Z1619" s="147"/>
      <c r="AA1619" s="147"/>
      <c r="AB1619" s="147"/>
      <c r="AC1619" s="147"/>
      <c r="AD1619" s="147"/>
      <c r="AE1619" s="147"/>
      <c r="AF1619" s="147" t="s">
        <v>386</v>
      </c>
      <c r="AG1619" s="147">
        <v>0</v>
      </c>
      <c r="AH1619" s="147"/>
      <c r="AI1619" s="147"/>
      <c r="AJ1619" s="147"/>
      <c r="AK1619" s="147"/>
      <c r="AL1619" s="147"/>
      <c r="AM1619" s="147"/>
      <c r="AN1619" s="147"/>
      <c r="AO1619" s="147"/>
      <c r="AP1619" s="147"/>
      <c r="AQ1619" s="147"/>
      <c r="AR1619" s="147"/>
      <c r="AS1619" s="147"/>
      <c r="AT1619" s="147"/>
      <c r="AU1619" s="147"/>
      <c r="AV1619" s="147"/>
      <c r="AW1619" s="147"/>
      <c r="AX1619" s="147"/>
      <c r="AY1619" s="147"/>
      <c r="AZ1619" s="147"/>
      <c r="BA1619" s="147"/>
      <c r="BB1619" s="147"/>
      <c r="BC1619" s="147"/>
      <c r="BD1619" s="147"/>
      <c r="BE1619" s="147"/>
      <c r="BF1619" s="147"/>
      <c r="BG1619" s="147"/>
    </row>
    <row r="1620" spans="1:59" outlineLevel="1" x14ac:dyDescent="0.2">
      <c r="A1620" s="154"/>
      <c r="B1620" s="155"/>
      <c r="C1620" s="185" t="s">
        <v>628</v>
      </c>
      <c r="D1620" s="158"/>
      <c r="E1620" s="159"/>
      <c r="F1620" s="156"/>
      <c r="G1620" s="156"/>
      <c r="H1620" s="156"/>
      <c r="I1620" s="156"/>
      <c r="J1620" s="156"/>
      <c r="K1620" s="156"/>
      <c r="L1620" s="156"/>
      <c r="M1620" s="156"/>
      <c r="N1620" s="156"/>
      <c r="O1620" s="156"/>
      <c r="P1620" s="156"/>
      <c r="Q1620" s="156"/>
      <c r="R1620" s="156"/>
      <c r="S1620" s="156"/>
      <c r="T1620" s="156"/>
      <c r="U1620" s="156"/>
      <c r="V1620" s="156"/>
      <c r="W1620" s="156"/>
      <c r="X1620" s="156"/>
      <c r="Y1620" s="147"/>
      <c r="Z1620" s="147"/>
      <c r="AA1620" s="147"/>
      <c r="AB1620" s="147"/>
      <c r="AC1620" s="147"/>
      <c r="AD1620" s="147"/>
      <c r="AE1620" s="147"/>
      <c r="AF1620" s="147" t="s">
        <v>386</v>
      </c>
      <c r="AG1620" s="147">
        <v>0</v>
      </c>
      <c r="AH1620" s="147"/>
      <c r="AI1620" s="147"/>
      <c r="AJ1620" s="147"/>
      <c r="AK1620" s="147"/>
      <c r="AL1620" s="147"/>
      <c r="AM1620" s="147"/>
      <c r="AN1620" s="147"/>
      <c r="AO1620" s="147"/>
      <c r="AP1620" s="147"/>
      <c r="AQ1620" s="147"/>
      <c r="AR1620" s="147"/>
      <c r="AS1620" s="147"/>
      <c r="AT1620" s="147"/>
      <c r="AU1620" s="147"/>
      <c r="AV1620" s="147"/>
      <c r="AW1620" s="147"/>
      <c r="AX1620" s="147"/>
      <c r="AY1620" s="147"/>
      <c r="AZ1620" s="147"/>
      <c r="BA1620" s="147"/>
      <c r="BB1620" s="147"/>
      <c r="BC1620" s="147"/>
      <c r="BD1620" s="147"/>
      <c r="BE1620" s="147"/>
      <c r="BF1620" s="147"/>
      <c r="BG1620" s="147"/>
    </row>
    <row r="1621" spans="1:59" outlineLevel="1" x14ac:dyDescent="0.2">
      <c r="A1621" s="154"/>
      <c r="B1621" s="155"/>
      <c r="C1621" s="185" t="s">
        <v>1876</v>
      </c>
      <c r="D1621" s="158"/>
      <c r="E1621" s="159"/>
      <c r="F1621" s="156"/>
      <c r="G1621" s="156"/>
      <c r="H1621" s="156"/>
      <c r="I1621" s="156"/>
      <c r="J1621" s="156"/>
      <c r="K1621" s="156"/>
      <c r="L1621" s="156"/>
      <c r="M1621" s="156"/>
      <c r="N1621" s="156"/>
      <c r="O1621" s="156"/>
      <c r="P1621" s="156"/>
      <c r="Q1621" s="156"/>
      <c r="R1621" s="156"/>
      <c r="S1621" s="156"/>
      <c r="T1621" s="156"/>
      <c r="U1621" s="156"/>
      <c r="V1621" s="156"/>
      <c r="W1621" s="156"/>
      <c r="X1621" s="156"/>
      <c r="Y1621" s="147"/>
      <c r="Z1621" s="147"/>
      <c r="AA1621" s="147"/>
      <c r="AB1621" s="147"/>
      <c r="AC1621" s="147"/>
      <c r="AD1621" s="147"/>
      <c r="AE1621" s="147"/>
      <c r="AF1621" s="147" t="s">
        <v>386</v>
      </c>
      <c r="AG1621" s="147">
        <v>0</v>
      </c>
      <c r="AH1621" s="147"/>
      <c r="AI1621" s="147"/>
      <c r="AJ1621" s="147"/>
      <c r="AK1621" s="147"/>
      <c r="AL1621" s="147"/>
      <c r="AM1621" s="147"/>
      <c r="AN1621" s="147"/>
      <c r="AO1621" s="147"/>
      <c r="AP1621" s="147"/>
      <c r="AQ1621" s="147"/>
      <c r="AR1621" s="147"/>
      <c r="AS1621" s="147"/>
      <c r="AT1621" s="147"/>
      <c r="AU1621" s="147"/>
      <c r="AV1621" s="147"/>
      <c r="AW1621" s="147"/>
      <c r="AX1621" s="147"/>
      <c r="AY1621" s="147"/>
      <c r="AZ1621" s="147"/>
      <c r="BA1621" s="147"/>
      <c r="BB1621" s="147"/>
      <c r="BC1621" s="147"/>
      <c r="BD1621" s="147"/>
      <c r="BE1621" s="147"/>
      <c r="BF1621" s="147"/>
      <c r="BG1621" s="147"/>
    </row>
    <row r="1622" spans="1:59" outlineLevel="1" x14ac:dyDescent="0.2">
      <c r="A1622" s="154"/>
      <c r="B1622" s="155"/>
      <c r="C1622" s="185" t="s">
        <v>1877</v>
      </c>
      <c r="D1622" s="158"/>
      <c r="E1622" s="159"/>
      <c r="F1622" s="156"/>
      <c r="G1622" s="156"/>
      <c r="H1622" s="156"/>
      <c r="I1622" s="156"/>
      <c r="J1622" s="156"/>
      <c r="K1622" s="156"/>
      <c r="L1622" s="156"/>
      <c r="M1622" s="156"/>
      <c r="N1622" s="156"/>
      <c r="O1622" s="156"/>
      <c r="P1622" s="156"/>
      <c r="Q1622" s="156"/>
      <c r="R1622" s="156"/>
      <c r="S1622" s="156"/>
      <c r="T1622" s="156"/>
      <c r="U1622" s="156"/>
      <c r="V1622" s="156"/>
      <c r="W1622" s="156"/>
      <c r="X1622" s="156"/>
      <c r="Y1622" s="147"/>
      <c r="Z1622" s="147"/>
      <c r="AA1622" s="147"/>
      <c r="AB1622" s="147"/>
      <c r="AC1622" s="147"/>
      <c r="AD1622" s="147"/>
      <c r="AE1622" s="147"/>
      <c r="AF1622" s="147" t="s">
        <v>386</v>
      </c>
      <c r="AG1622" s="147">
        <v>0</v>
      </c>
      <c r="AH1622" s="147"/>
      <c r="AI1622" s="147"/>
      <c r="AJ1622" s="147"/>
      <c r="AK1622" s="147"/>
      <c r="AL1622" s="147"/>
      <c r="AM1622" s="147"/>
      <c r="AN1622" s="147"/>
      <c r="AO1622" s="147"/>
      <c r="AP1622" s="147"/>
      <c r="AQ1622" s="147"/>
      <c r="AR1622" s="147"/>
      <c r="AS1622" s="147"/>
      <c r="AT1622" s="147"/>
      <c r="AU1622" s="147"/>
      <c r="AV1622" s="147"/>
      <c r="AW1622" s="147"/>
      <c r="AX1622" s="147"/>
      <c r="AY1622" s="147"/>
      <c r="AZ1622" s="147"/>
      <c r="BA1622" s="147"/>
      <c r="BB1622" s="147"/>
      <c r="BC1622" s="147"/>
      <c r="BD1622" s="147"/>
      <c r="BE1622" s="147"/>
      <c r="BF1622" s="147"/>
      <c r="BG1622" s="147"/>
    </row>
    <row r="1623" spans="1:59" outlineLevel="1" x14ac:dyDescent="0.2">
      <c r="A1623" s="154"/>
      <c r="B1623" s="155"/>
      <c r="C1623" s="185" t="s">
        <v>1878</v>
      </c>
      <c r="D1623" s="158"/>
      <c r="E1623" s="159"/>
      <c r="F1623" s="156"/>
      <c r="G1623" s="156"/>
      <c r="H1623" s="156"/>
      <c r="I1623" s="156"/>
      <c r="J1623" s="156"/>
      <c r="K1623" s="156"/>
      <c r="L1623" s="156"/>
      <c r="M1623" s="156"/>
      <c r="N1623" s="156"/>
      <c r="O1623" s="156"/>
      <c r="P1623" s="156"/>
      <c r="Q1623" s="156"/>
      <c r="R1623" s="156"/>
      <c r="S1623" s="156"/>
      <c r="T1623" s="156"/>
      <c r="U1623" s="156"/>
      <c r="V1623" s="156"/>
      <c r="W1623" s="156"/>
      <c r="X1623" s="156"/>
      <c r="Y1623" s="147"/>
      <c r="Z1623" s="147"/>
      <c r="AA1623" s="147"/>
      <c r="AB1623" s="147"/>
      <c r="AC1623" s="147"/>
      <c r="AD1623" s="147"/>
      <c r="AE1623" s="147"/>
      <c r="AF1623" s="147" t="s">
        <v>386</v>
      </c>
      <c r="AG1623" s="147">
        <v>0</v>
      </c>
      <c r="AH1623" s="147"/>
      <c r="AI1623" s="147"/>
      <c r="AJ1623" s="147"/>
      <c r="AK1623" s="147"/>
      <c r="AL1623" s="147"/>
      <c r="AM1623" s="147"/>
      <c r="AN1623" s="147"/>
      <c r="AO1623" s="147"/>
      <c r="AP1623" s="147"/>
      <c r="AQ1623" s="147"/>
      <c r="AR1623" s="147"/>
      <c r="AS1623" s="147"/>
      <c r="AT1623" s="147"/>
      <c r="AU1623" s="147"/>
      <c r="AV1623" s="147"/>
      <c r="AW1623" s="147"/>
      <c r="AX1623" s="147"/>
      <c r="AY1623" s="147"/>
      <c r="AZ1623" s="147"/>
      <c r="BA1623" s="147"/>
      <c r="BB1623" s="147"/>
      <c r="BC1623" s="147"/>
      <c r="BD1623" s="147"/>
      <c r="BE1623" s="147"/>
      <c r="BF1623" s="147"/>
      <c r="BG1623" s="147"/>
    </row>
    <row r="1624" spans="1:59" outlineLevel="1" x14ac:dyDescent="0.2">
      <c r="A1624" s="154"/>
      <c r="B1624" s="155"/>
      <c r="C1624" s="185" t="s">
        <v>1879</v>
      </c>
      <c r="D1624" s="158"/>
      <c r="E1624" s="159">
        <v>8200.34</v>
      </c>
      <c r="F1624" s="156"/>
      <c r="G1624" s="156"/>
      <c r="H1624" s="156"/>
      <c r="I1624" s="156"/>
      <c r="J1624" s="156"/>
      <c r="K1624" s="156"/>
      <c r="L1624" s="156"/>
      <c r="M1624" s="156"/>
      <c r="N1624" s="156"/>
      <c r="O1624" s="156"/>
      <c r="P1624" s="156"/>
      <c r="Q1624" s="156"/>
      <c r="R1624" s="156"/>
      <c r="S1624" s="156"/>
      <c r="T1624" s="156"/>
      <c r="U1624" s="156"/>
      <c r="V1624" s="156"/>
      <c r="W1624" s="156"/>
      <c r="X1624" s="156"/>
      <c r="Y1624" s="147"/>
      <c r="Z1624" s="147"/>
      <c r="AA1624" s="147"/>
      <c r="AB1624" s="147"/>
      <c r="AC1624" s="147"/>
      <c r="AD1624" s="147"/>
      <c r="AE1624" s="147"/>
      <c r="AF1624" s="147" t="s">
        <v>386</v>
      </c>
      <c r="AG1624" s="147">
        <v>0</v>
      </c>
      <c r="AH1624" s="147"/>
      <c r="AI1624" s="147"/>
      <c r="AJ1624" s="147"/>
      <c r="AK1624" s="147"/>
      <c r="AL1624" s="147"/>
      <c r="AM1624" s="147"/>
      <c r="AN1624" s="147"/>
      <c r="AO1624" s="147"/>
      <c r="AP1624" s="147"/>
      <c r="AQ1624" s="147"/>
      <c r="AR1624" s="147"/>
      <c r="AS1624" s="147"/>
      <c r="AT1624" s="147"/>
      <c r="AU1624" s="147"/>
      <c r="AV1624" s="147"/>
      <c r="AW1624" s="147"/>
      <c r="AX1624" s="147"/>
      <c r="AY1624" s="147"/>
      <c r="AZ1624" s="147"/>
      <c r="BA1624" s="147"/>
      <c r="BB1624" s="147"/>
      <c r="BC1624" s="147"/>
      <c r="BD1624" s="147"/>
      <c r="BE1624" s="147"/>
      <c r="BF1624" s="147"/>
      <c r="BG1624" s="147"/>
    </row>
    <row r="1625" spans="1:59" outlineLevel="1" x14ac:dyDescent="0.2">
      <c r="A1625" s="176">
        <v>337</v>
      </c>
      <c r="B1625" s="177" t="s">
        <v>1880</v>
      </c>
      <c r="C1625" s="186" t="s">
        <v>1881</v>
      </c>
      <c r="D1625" s="178" t="s">
        <v>380</v>
      </c>
      <c r="E1625" s="179">
        <v>8200.3387000000002</v>
      </c>
      <c r="F1625" s="174"/>
      <c r="G1625" s="181">
        <f>ROUND(E1625*F1625,2)</f>
        <v>0</v>
      </c>
      <c r="H1625" s="157">
        <v>5.04</v>
      </c>
      <c r="I1625" s="156">
        <f>ROUND(E1625*H1625,2)</f>
        <v>41329.71</v>
      </c>
      <c r="J1625" s="157">
        <v>49.56</v>
      </c>
      <c r="K1625" s="156">
        <f>ROUND(E1625*J1625,2)</f>
        <v>406408.79</v>
      </c>
      <c r="L1625" s="156">
        <v>15</v>
      </c>
      <c r="M1625" s="156">
        <f>G1625*(1+L1625/100)</f>
        <v>0</v>
      </c>
      <c r="N1625" s="156">
        <v>1.4999999999999999E-4</v>
      </c>
      <c r="O1625" s="156">
        <f>ROUND(E1625*N1625,2)</f>
        <v>1.23</v>
      </c>
      <c r="P1625" s="156">
        <v>0</v>
      </c>
      <c r="Q1625" s="156">
        <f>ROUND(E1625*P1625,2)</f>
        <v>0</v>
      </c>
      <c r="R1625" s="156"/>
      <c r="S1625" s="156" t="s">
        <v>381</v>
      </c>
      <c r="T1625" s="156" t="s">
        <v>382</v>
      </c>
      <c r="U1625" s="156">
        <v>0</v>
      </c>
      <c r="V1625" s="156">
        <f>ROUND(E1625*U1625,2)</f>
        <v>0</v>
      </c>
      <c r="W1625" s="156"/>
      <c r="X1625" s="156" t="s">
        <v>383</v>
      </c>
      <c r="Y1625" s="147"/>
      <c r="Z1625" s="147"/>
      <c r="AA1625" s="147"/>
      <c r="AB1625" s="147"/>
      <c r="AC1625" s="147"/>
      <c r="AD1625" s="147"/>
      <c r="AE1625" s="147"/>
      <c r="AF1625" s="147" t="s">
        <v>541</v>
      </c>
      <c r="AG1625" s="147"/>
      <c r="AH1625" s="147"/>
      <c r="AI1625" s="147"/>
      <c r="AJ1625" s="147"/>
      <c r="AK1625" s="147"/>
      <c r="AL1625" s="147"/>
      <c r="AM1625" s="147"/>
      <c r="AN1625" s="147"/>
      <c r="AO1625" s="147"/>
      <c r="AP1625" s="147"/>
      <c r="AQ1625" s="147"/>
      <c r="AR1625" s="147"/>
      <c r="AS1625" s="147"/>
      <c r="AT1625" s="147"/>
      <c r="AU1625" s="147"/>
      <c r="AV1625" s="147"/>
      <c r="AW1625" s="147"/>
      <c r="AX1625" s="147"/>
      <c r="AY1625" s="147"/>
      <c r="AZ1625" s="147"/>
      <c r="BA1625" s="147"/>
      <c r="BB1625" s="147"/>
      <c r="BC1625" s="147"/>
      <c r="BD1625" s="147"/>
      <c r="BE1625" s="147"/>
      <c r="BF1625" s="147"/>
      <c r="BG1625" s="147"/>
    </row>
    <row r="1626" spans="1:59" ht="25.5" x14ac:dyDescent="0.2">
      <c r="A1626" s="164" t="s">
        <v>376</v>
      </c>
      <c r="B1626" s="165" t="s">
        <v>346</v>
      </c>
      <c r="C1626" s="183" t="s">
        <v>347</v>
      </c>
      <c r="D1626" s="166"/>
      <c r="E1626" s="167"/>
      <c r="F1626" s="168"/>
      <c r="G1626" s="169">
        <f>SUMIF(AF1627:AF1652,"&lt;&gt;NOR",G1627:G1652)</f>
        <v>0</v>
      </c>
      <c r="H1626" s="163"/>
      <c r="I1626" s="163">
        <f>SUM(I1627:I1652)</f>
        <v>0</v>
      </c>
      <c r="J1626" s="163"/>
      <c r="K1626" s="163">
        <f>SUM(K1627:K1652)</f>
        <v>1847000</v>
      </c>
      <c r="L1626" s="163"/>
      <c r="M1626" s="163">
        <f>SUM(M1627:M1652)</f>
        <v>0</v>
      </c>
      <c r="N1626" s="163"/>
      <c r="O1626" s="163">
        <f>SUM(O1627:O1652)</f>
        <v>0</v>
      </c>
      <c r="P1626" s="163"/>
      <c r="Q1626" s="163">
        <f>SUM(Q1627:Q1652)</f>
        <v>0</v>
      </c>
      <c r="R1626" s="163"/>
      <c r="S1626" s="163"/>
      <c r="T1626" s="163"/>
      <c r="U1626" s="163"/>
      <c r="V1626" s="163">
        <f>SUM(V1627:V1652)</f>
        <v>0</v>
      </c>
      <c r="W1626" s="163"/>
      <c r="X1626" s="163"/>
      <c r="AF1626" t="s">
        <v>377</v>
      </c>
    </row>
    <row r="1627" spans="1:59" outlineLevel="1" x14ac:dyDescent="0.2">
      <c r="A1627" s="170">
        <v>338</v>
      </c>
      <c r="B1627" s="171" t="s">
        <v>1882</v>
      </c>
      <c r="C1627" s="184" t="s">
        <v>1883</v>
      </c>
      <c r="D1627" s="172" t="s">
        <v>1884</v>
      </c>
      <c r="E1627" s="173">
        <v>1</v>
      </c>
      <c r="F1627" s="174"/>
      <c r="G1627" s="175">
        <f>ROUND(E1627*F1627,2)</f>
        <v>0</v>
      </c>
      <c r="H1627" s="157">
        <v>0</v>
      </c>
      <c r="I1627" s="156">
        <f>ROUND(E1627*H1627,2)</f>
        <v>0</v>
      </c>
      <c r="J1627" s="157">
        <v>1277300</v>
      </c>
      <c r="K1627" s="156">
        <f>ROUND(E1627*J1627,2)</f>
        <v>1277300</v>
      </c>
      <c r="L1627" s="156">
        <v>15</v>
      </c>
      <c r="M1627" s="156">
        <f>G1627*(1+L1627/100)</f>
        <v>0</v>
      </c>
      <c r="N1627" s="156">
        <v>0</v>
      </c>
      <c r="O1627" s="156">
        <f>ROUND(E1627*N1627,2)</f>
        <v>0</v>
      </c>
      <c r="P1627" s="156">
        <v>0</v>
      </c>
      <c r="Q1627" s="156">
        <f>ROUND(E1627*P1627,2)</f>
        <v>0</v>
      </c>
      <c r="R1627" s="156"/>
      <c r="S1627" s="156" t="s">
        <v>485</v>
      </c>
      <c r="T1627" s="156" t="s">
        <v>382</v>
      </c>
      <c r="U1627" s="156">
        <v>0</v>
      </c>
      <c r="V1627" s="156">
        <f>ROUND(E1627*U1627,2)</f>
        <v>0</v>
      </c>
      <c r="W1627" s="156"/>
      <c r="X1627" s="156" t="s">
        <v>383</v>
      </c>
      <c r="Y1627" s="147"/>
      <c r="Z1627" s="147"/>
      <c r="AA1627" s="147"/>
      <c r="AB1627" s="147"/>
      <c r="AC1627" s="147"/>
      <c r="AD1627" s="147"/>
      <c r="AE1627" s="147"/>
      <c r="AF1627" s="147" t="s">
        <v>486</v>
      </c>
      <c r="AG1627" s="147"/>
      <c r="AH1627" s="147"/>
      <c r="AI1627" s="147"/>
      <c r="AJ1627" s="147"/>
      <c r="AK1627" s="147"/>
      <c r="AL1627" s="147"/>
      <c r="AM1627" s="147"/>
      <c r="AN1627" s="147"/>
      <c r="AO1627" s="147"/>
      <c r="AP1627" s="147"/>
      <c r="AQ1627" s="147"/>
      <c r="AR1627" s="147"/>
      <c r="AS1627" s="147"/>
      <c r="AT1627" s="147"/>
      <c r="AU1627" s="147"/>
      <c r="AV1627" s="147"/>
      <c r="AW1627" s="147"/>
      <c r="AX1627" s="147"/>
      <c r="AY1627" s="147"/>
      <c r="AZ1627" s="147"/>
      <c r="BA1627" s="147"/>
      <c r="BB1627" s="147"/>
      <c r="BC1627" s="147"/>
      <c r="BD1627" s="147"/>
      <c r="BE1627" s="147"/>
      <c r="BF1627" s="147"/>
      <c r="BG1627" s="147"/>
    </row>
    <row r="1628" spans="1:59" outlineLevel="1" x14ac:dyDescent="0.2">
      <c r="A1628" s="154"/>
      <c r="B1628" s="155"/>
      <c r="C1628" s="249" t="s">
        <v>1885</v>
      </c>
      <c r="D1628" s="250"/>
      <c r="E1628" s="250"/>
      <c r="F1628" s="250"/>
      <c r="G1628" s="250"/>
      <c r="H1628" s="156"/>
      <c r="I1628" s="156"/>
      <c r="J1628" s="156"/>
      <c r="K1628" s="156"/>
      <c r="L1628" s="156"/>
      <c r="M1628" s="156"/>
      <c r="N1628" s="156"/>
      <c r="O1628" s="156"/>
      <c r="P1628" s="156"/>
      <c r="Q1628" s="156"/>
      <c r="R1628" s="156"/>
      <c r="S1628" s="156"/>
      <c r="T1628" s="156"/>
      <c r="U1628" s="156"/>
      <c r="V1628" s="156"/>
      <c r="W1628" s="156"/>
      <c r="X1628" s="156"/>
      <c r="Y1628" s="147"/>
      <c r="Z1628" s="147"/>
      <c r="AA1628" s="147"/>
      <c r="AB1628" s="147"/>
      <c r="AC1628" s="147"/>
      <c r="AD1628" s="147"/>
      <c r="AE1628" s="147"/>
      <c r="AF1628" s="147" t="s">
        <v>655</v>
      </c>
      <c r="AG1628" s="147"/>
      <c r="AH1628" s="147"/>
      <c r="AI1628" s="147"/>
      <c r="AJ1628" s="147"/>
      <c r="AK1628" s="147"/>
      <c r="AL1628" s="147"/>
      <c r="AM1628" s="147"/>
      <c r="AN1628" s="147"/>
      <c r="AO1628" s="147"/>
      <c r="AP1628" s="147"/>
      <c r="AQ1628" s="147"/>
      <c r="AR1628" s="147"/>
      <c r="AS1628" s="147"/>
      <c r="AT1628" s="147"/>
      <c r="AU1628" s="147"/>
      <c r="AV1628" s="147"/>
      <c r="AW1628" s="147"/>
      <c r="AX1628" s="147"/>
      <c r="AY1628" s="147"/>
      <c r="AZ1628" s="147"/>
      <c r="BA1628" s="147"/>
      <c r="BB1628" s="147"/>
      <c r="BC1628" s="147"/>
      <c r="BD1628" s="147"/>
      <c r="BE1628" s="147"/>
      <c r="BF1628" s="147"/>
      <c r="BG1628" s="147"/>
    </row>
    <row r="1629" spans="1:59" outlineLevel="1" x14ac:dyDescent="0.2">
      <c r="A1629" s="154"/>
      <c r="B1629" s="155"/>
      <c r="C1629" s="247" t="s">
        <v>1886</v>
      </c>
      <c r="D1629" s="248"/>
      <c r="E1629" s="248"/>
      <c r="F1629" s="248"/>
      <c r="G1629" s="248"/>
      <c r="H1629" s="156"/>
      <c r="I1629" s="156"/>
      <c r="J1629" s="156"/>
      <c r="K1629" s="156"/>
      <c r="L1629" s="156"/>
      <c r="M1629" s="156"/>
      <c r="N1629" s="156"/>
      <c r="O1629" s="156"/>
      <c r="P1629" s="156"/>
      <c r="Q1629" s="156"/>
      <c r="R1629" s="156"/>
      <c r="S1629" s="156"/>
      <c r="T1629" s="156"/>
      <c r="U1629" s="156"/>
      <c r="V1629" s="156"/>
      <c r="W1629" s="156"/>
      <c r="X1629" s="156"/>
      <c r="Y1629" s="147"/>
      <c r="Z1629" s="147"/>
      <c r="AA1629" s="147"/>
      <c r="AB1629" s="147"/>
      <c r="AC1629" s="147"/>
      <c r="AD1629" s="147"/>
      <c r="AE1629" s="147"/>
      <c r="AF1629" s="147" t="s">
        <v>655</v>
      </c>
      <c r="AG1629" s="147"/>
      <c r="AH1629" s="147"/>
      <c r="AI1629" s="147"/>
      <c r="AJ1629" s="147"/>
      <c r="AK1629" s="147"/>
      <c r="AL1629" s="147"/>
      <c r="AM1629" s="147"/>
      <c r="AN1629" s="147"/>
      <c r="AO1629" s="147"/>
      <c r="AP1629" s="147"/>
      <c r="AQ1629" s="147"/>
      <c r="AR1629" s="147"/>
      <c r="AS1629" s="147"/>
      <c r="AT1629" s="147"/>
      <c r="AU1629" s="147"/>
      <c r="AV1629" s="147"/>
      <c r="AW1629" s="147"/>
      <c r="AX1629" s="147"/>
      <c r="AY1629" s="147"/>
      <c r="AZ1629" s="147"/>
      <c r="BA1629" s="147"/>
      <c r="BB1629" s="147"/>
      <c r="BC1629" s="147"/>
      <c r="BD1629" s="147"/>
      <c r="BE1629" s="147"/>
      <c r="BF1629" s="147"/>
      <c r="BG1629" s="147"/>
    </row>
    <row r="1630" spans="1:59" outlineLevel="1" x14ac:dyDescent="0.2">
      <c r="A1630" s="154"/>
      <c r="B1630" s="155"/>
      <c r="C1630" s="247" t="s">
        <v>1887</v>
      </c>
      <c r="D1630" s="248"/>
      <c r="E1630" s="248"/>
      <c r="F1630" s="248"/>
      <c r="G1630" s="248"/>
      <c r="H1630" s="156"/>
      <c r="I1630" s="156"/>
      <c r="J1630" s="156"/>
      <c r="K1630" s="156"/>
      <c r="L1630" s="156"/>
      <c r="M1630" s="156"/>
      <c r="N1630" s="156"/>
      <c r="O1630" s="156"/>
      <c r="P1630" s="156"/>
      <c r="Q1630" s="156"/>
      <c r="R1630" s="156"/>
      <c r="S1630" s="156"/>
      <c r="T1630" s="156"/>
      <c r="U1630" s="156"/>
      <c r="V1630" s="156"/>
      <c r="W1630" s="156"/>
      <c r="X1630" s="156"/>
      <c r="Y1630" s="147"/>
      <c r="Z1630" s="147"/>
      <c r="AA1630" s="147"/>
      <c r="AB1630" s="147"/>
      <c r="AC1630" s="147"/>
      <c r="AD1630" s="147"/>
      <c r="AE1630" s="147"/>
      <c r="AF1630" s="147" t="s">
        <v>655</v>
      </c>
      <c r="AG1630" s="147"/>
      <c r="AH1630" s="147"/>
      <c r="AI1630" s="147"/>
      <c r="AJ1630" s="147"/>
      <c r="AK1630" s="147"/>
      <c r="AL1630" s="147"/>
      <c r="AM1630" s="147"/>
      <c r="AN1630" s="147"/>
      <c r="AO1630" s="147"/>
      <c r="AP1630" s="147"/>
      <c r="AQ1630" s="147"/>
      <c r="AR1630" s="147"/>
      <c r="AS1630" s="147"/>
      <c r="AT1630" s="147"/>
      <c r="AU1630" s="147"/>
      <c r="AV1630" s="147"/>
      <c r="AW1630" s="147"/>
      <c r="AX1630" s="147"/>
      <c r="AY1630" s="147"/>
      <c r="AZ1630" s="147"/>
      <c r="BA1630" s="147"/>
      <c r="BB1630" s="147"/>
      <c r="BC1630" s="147"/>
      <c r="BD1630" s="147"/>
      <c r="BE1630" s="147"/>
      <c r="BF1630" s="147"/>
      <c r="BG1630" s="147"/>
    </row>
    <row r="1631" spans="1:59" outlineLevel="1" x14ac:dyDescent="0.2">
      <c r="A1631" s="154"/>
      <c r="B1631" s="155"/>
      <c r="C1631" s="247" t="s">
        <v>1888</v>
      </c>
      <c r="D1631" s="248"/>
      <c r="E1631" s="248"/>
      <c r="F1631" s="248"/>
      <c r="G1631" s="248"/>
      <c r="H1631" s="156"/>
      <c r="I1631" s="156"/>
      <c r="J1631" s="156"/>
      <c r="K1631" s="156"/>
      <c r="L1631" s="156"/>
      <c r="M1631" s="156"/>
      <c r="N1631" s="156"/>
      <c r="O1631" s="156"/>
      <c r="P1631" s="156"/>
      <c r="Q1631" s="156"/>
      <c r="R1631" s="156"/>
      <c r="S1631" s="156"/>
      <c r="T1631" s="156"/>
      <c r="U1631" s="156"/>
      <c r="V1631" s="156"/>
      <c r="W1631" s="156"/>
      <c r="X1631" s="156"/>
      <c r="Y1631" s="147"/>
      <c r="Z1631" s="147"/>
      <c r="AA1631" s="147"/>
      <c r="AB1631" s="147"/>
      <c r="AC1631" s="147"/>
      <c r="AD1631" s="147"/>
      <c r="AE1631" s="147"/>
      <c r="AF1631" s="147" t="s">
        <v>655</v>
      </c>
      <c r="AG1631" s="147"/>
      <c r="AH1631" s="147"/>
      <c r="AI1631" s="147"/>
      <c r="AJ1631" s="147"/>
      <c r="AK1631" s="147"/>
      <c r="AL1631" s="147"/>
      <c r="AM1631" s="147"/>
      <c r="AN1631" s="147"/>
      <c r="AO1631" s="147"/>
      <c r="AP1631" s="147"/>
      <c r="AQ1631" s="147"/>
      <c r="AR1631" s="147"/>
      <c r="AS1631" s="147"/>
      <c r="AT1631" s="147"/>
      <c r="AU1631" s="147"/>
      <c r="AV1631" s="147"/>
      <c r="AW1631" s="147"/>
      <c r="AX1631" s="147"/>
      <c r="AY1631" s="147"/>
      <c r="AZ1631" s="147"/>
      <c r="BA1631" s="147"/>
      <c r="BB1631" s="147"/>
      <c r="BC1631" s="147"/>
      <c r="BD1631" s="147"/>
      <c r="BE1631" s="147"/>
      <c r="BF1631" s="147"/>
      <c r="BG1631" s="147"/>
    </row>
    <row r="1632" spans="1:59" outlineLevel="1" x14ac:dyDescent="0.2">
      <c r="A1632" s="154"/>
      <c r="B1632" s="155"/>
      <c r="C1632" s="247" t="s">
        <v>1889</v>
      </c>
      <c r="D1632" s="248"/>
      <c r="E1632" s="248"/>
      <c r="F1632" s="248"/>
      <c r="G1632" s="248"/>
      <c r="H1632" s="156"/>
      <c r="I1632" s="156"/>
      <c r="J1632" s="156"/>
      <c r="K1632" s="156"/>
      <c r="L1632" s="156"/>
      <c r="M1632" s="156"/>
      <c r="N1632" s="156"/>
      <c r="O1632" s="156"/>
      <c r="P1632" s="156"/>
      <c r="Q1632" s="156"/>
      <c r="R1632" s="156"/>
      <c r="S1632" s="156"/>
      <c r="T1632" s="156"/>
      <c r="U1632" s="156"/>
      <c r="V1632" s="156"/>
      <c r="W1632" s="156"/>
      <c r="X1632" s="156"/>
      <c r="Y1632" s="147"/>
      <c r="Z1632" s="147"/>
      <c r="AA1632" s="147"/>
      <c r="AB1632" s="147"/>
      <c r="AC1632" s="147"/>
      <c r="AD1632" s="147"/>
      <c r="AE1632" s="147"/>
      <c r="AF1632" s="147" t="s">
        <v>655</v>
      </c>
      <c r="AG1632" s="147"/>
      <c r="AH1632" s="147"/>
      <c r="AI1632" s="147"/>
      <c r="AJ1632" s="147"/>
      <c r="AK1632" s="147"/>
      <c r="AL1632" s="147"/>
      <c r="AM1632" s="147"/>
      <c r="AN1632" s="147"/>
      <c r="AO1632" s="147"/>
      <c r="AP1632" s="147"/>
      <c r="AQ1632" s="147"/>
      <c r="AR1632" s="147"/>
      <c r="AS1632" s="147"/>
      <c r="AT1632" s="147"/>
      <c r="AU1632" s="147"/>
      <c r="AV1632" s="147"/>
      <c r="AW1632" s="147"/>
      <c r="AX1632" s="147"/>
      <c r="AY1632" s="147"/>
      <c r="AZ1632" s="147"/>
      <c r="BA1632" s="147"/>
      <c r="BB1632" s="147"/>
      <c r="BC1632" s="147"/>
      <c r="BD1632" s="147"/>
      <c r="BE1632" s="147"/>
      <c r="BF1632" s="147"/>
      <c r="BG1632" s="147"/>
    </row>
    <row r="1633" spans="1:59" outlineLevel="1" x14ac:dyDescent="0.2">
      <c r="A1633" s="154"/>
      <c r="B1633" s="155"/>
      <c r="C1633" s="247" t="s">
        <v>1890</v>
      </c>
      <c r="D1633" s="248"/>
      <c r="E1633" s="248"/>
      <c r="F1633" s="248"/>
      <c r="G1633" s="248"/>
      <c r="H1633" s="156"/>
      <c r="I1633" s="156"/>
      <c r="J1633" s="156"/>
      <c r="K1633" s="156"/>
      <c r="L1633" s="156"/>
      <c r="M1633" s="156"/>
      <c r="N1633" s="156"/>
      <c r="O1633" s="156"/>
      <c r="P1633" s="156"/>
      <c r="Q1633" s="156"/>
      <c r="R1633" s="156"/>
      <c r="S1633" s="156"/>
      <c r="T1633" s="156"/>
      <c r="U1633" s="156"/>
      <c r="V1633" s="156"/>
      <c r="W1633" s="156"/>
      <c r="X1633" s="156"/>
      <c r="Y1633" s="147"/>
      <c r="Z1633" s="147"/>
      <c r="AA1633" s="147"/>
      <c r="AB1633" s="147"/>
      <c r="AC1633" s="147"/>
      <c r="AD1633" s="147"/>
      <c r="AE1633" s="147"/>
      <c r="AF1633" s="147" t="s">
        <v>655</v>
      </c>
      <c r="AG1633" s="147"/>
      <c r="AH1633" s="147"/>
      <c r="AI1633" s="147"/>
      <c r="AJ1633" s="147"/>
      <c r="AK1633" s="147"/>
      <c r="AL1633" s="147"/>
      <c r="AM1633" s="147"/>
      <c r="AN1633" s="147"/>
      <c r="AO1633" s="147"/>
      <c r="AP1633" s="147"/>
      <c r="AQ1633" s="147"/>
      <c r="AR1633" s="147"/>
      <c r="AS1633" s="147"/>
      <c r="AT1633" s="147"/>
      <c r="AU1633" s="147"/>
      <c r="AV1633" s="147"/>
      <c r="AW1633" s="147"/>
      <c r="AX1633" s="147"/>
      <c r="AY1633" s="147"/>
      <c r="AZ1633" s="147"/>
      <c r="BA1633" s="147"/>
      <c r="BB1633" s="147"/>
      <c r="BC1633" s="147"/>
      <c r="BD1633" s="147"/>
      <c r="BE1633" s="147"/>
      <c r="BF1633" s="147"/>
      <c r="BG1633" s="147"/>
    </row>
    <row r="1634" spans="1:59" outlineLevel="1" x14ac:dyDescent="0.2">
      <c r="A1634" s="154"/>
      <c r="B1634" s="155"/>
      <c r="C1634" s="247" t="s">
        <v>1891</v>
      </c>
      <c r="D1634" s="248"/>
      <c r="E1634" s="248"/>
      <c r="F1634" s="248"/>
      <c r="G1634" s="248"/>
      <c r="H1634" s="156"/>
      <c r="I1634" s="156"/>
      <c r="J1634" s="156"/>
      <c r="K1634" s="156"/>
      <c r="L1634" s="156"/>
      <c r="M1634" s="156"/>
      <c r="N1634" s="156"/>
      <c r="O1634" s="156"/>
      <c r="P1634" s="156"/>
      <c r="Q1634" s="156"/>
      <c r="R1634" s="156"/>
      <c r="S1634" s="156"/>
      <c r="T1634" s="156"/>
      <c r="U1634" s="156"/>
      <c r="V1634" s="156"/>
      <c r="W1634" s="156"/>
      <c r="X1634" s="156"/>
      <c r="Y1634" s="147"/>
      <c r="Z1634" s="147"/>
      <c r="AA1634" s="147"/>
      <c r="AB1634" s="147"/>
      <c r="AC1634" s="147"/>
      <c r="AD1634" s="147"/>
      <c r="AE1634" s="147"/>
      <c r="AF1634" s="147" t="s">
        <v>655</v>
      </c>
      <c r="AG1634" s="147"/>
      <c r="AH1634" s="147"/>
      <c r="AI1634" s="147"/>
      <c r="AJ1634" s="147"/>
      <c r="AK1634" s="147"/>
      <c r="AL1634" s="147"/>
      <c r="AM1634" s="147"/>
      <c r="AN1634" s="147"/>
      <c r="AO1634" s="147"/>
      <c r="AP1634" s="147"/>
      <c r="AQ1634" s="147"/>
      <c r="AR1634" s="147"/>
      <c r="AS1634" s="147"/>
      <c r="AT1634" s="147"/>
      <c r="AU1634" s="147"/>
      <c r="AV1634" s="147"/>
      <c r="AW1634" s="147"/>
      <c r="AX1634" s="147"/>
      <c r="AY1634" s="147"/>
      <c r="AZ1634" s="147"/>
      <c r="BA1634" s="147"/>
      <c r="BB1634" s="147"/>
      <c r="BC1634" s="147"/>
      <c r="BD1634" s="147"/>
      <c r="BE1634" s="147"/>
      <c r="BF1634" s="147"/>
      <c r="BG1634" s="147"/>
    </row>
    <row r="1635" spans="1:59" outlineLevel="1" x14ac:dyDescent="0.2">
      <c r="A1635" s="154"/>
      <c r="B1635" s="155"/>
      <c r="C1635" s="247" t="s">
        <v>1892</v>
      </c>
      <c r="D1635" s="248"/>
      <c r="E1635" s="248"/>
      <c r="F1635" s="248"/>
      <c r="G1635" s="248"/>
      <c r="H1635" s="156"/>
      <c r="I1635" s="156"/>
      <c r="J1635" s="156"/>
      <c r="K1635" s="156"/>
      <c r="L1635" s="156"/>
      <c r="M1635" s="156"/>
      <c r="N1635" s="156"/>
      <c r="O1635" s="156"/>
      <c r="P1635" s="156"/>
      <c r="Q1635" s="156"/>
      <c r="R1635" s="156"/>
      <c r="S1635" s="156"/>
      <c r="T1635" s="156"/>
      <c r="U1635" s="156"/>
      <c r="V1635" s="156"/>
      <c r="W1635" s="156"/>
      <c r="X1635" s="156"/>
      <c r="Y1635" s="147"/>
      <c r="Z1635" s="147"/>
      <c r="AA1635" s="147"/>
      <c r="AB1635" s="147"/>
      <c r="AC1635" s="147"/>
      <c r="AD1635" s="147"/>
      <c r="AE1635" s="147"/>
      <c r="AF1635" s="147" t="s">
        <v>655</v>
      </c>
      <c r="AG1635" s="147"/>
      <c r="AH1635" s="147"/>
      <c r="AI1635" s="147"/>
      <c r="AJ1635" s="147"/>
      <c r="AK1635" s="147"/>
      <c r="AL1635" s="147"/>
      <c r="AM1635" s="147"/>
      <c r="AN1635" s="147"/>
      <c r="AO1635" s="147"/>
      <c r="AP1635" s="147"/>
      <c r="AQ1635" s="147"/>
      <c r="AR1635" s="147"/>
      <c r="AS1635" s="147"/>
      <c r="AT1635" s="147"/>
      <c r="AU1635" s="147"/>
      <c r="AV1635" s="147"/>
      <c r="AW1635" s="147"/>
      <c r="AX1635" s="147"/>
      <c r="AY1635" s="147"/>
      <c r="AZ1635" s="147"/>
      <c r="BA1635" s="147"/>
      <c r="BB1635" s="147"/>
      <c r="BC1635" s="147"/>
      <c r="BD1635" s="147"/>
      <c r="BE1635" s="147"/>
      <c r="BF1635" s="147"/>
      <c r="BG1635" s="147"/>
    </row>
    <row r="1636" spans="1:59" outlineLevel="1" x14ac:dyDescent="0.2">
      <c r="A1636" s="154"/>
      <c r="B1636" s="155"/>
      <c r="C1636" s="247" t="s">
        <v>1893</v>
      </c>
      <c r="D1636" s="248"/>
      <c r="E1636" s="248"/>
      <c r="F1636" s="248"/>
      <c r="G1636" s="248"/>
      <c r="H1636" s="156"/>
      <c r="I1636" s="156"/>
      <c r="J1636" s="156"/>
      <c r="K1636" s="156"/>
      <c r="L1636" s="156"/>
      <c r="M1636" s="156"/>
      <c r="N1636" s="156"/>
      <c r="O1636" s="156"/>
      <c r="P1636" s="156"/>
      <c r="Q1636" s="156"/>
      <c r="R1636" s="156"/>
      <c r="S1636" s="156"/>
      <c r="T1636" s="156"/>
      <c r="U1636" s="156"/>
      <c r="V1636" s="156"/>
      <c r="W1636" s="156"/>
      <c r="X1636" s="156"/>
      <c r="Y1636" s="147"/>
      <c r="Z1636" s="147"/>
      <c r="AA1636" s="147"/>
      <c r="AB1636" s="147"/>
      <c r="AC1636" s="147"/>
      <c r="AD1636" s="147"/>
      <c r="AE1636" s="147"/>
      <c r="AF1636" s="147" t="s">
        <v>655</v>
      </c>
      <c r="AG1636" s="147"/>
      <c r="AH1636" s="147"/>
      <c r="AI1636" s="147"/>
      <c r="AJ1636" s="147"/>
      <c r="AK1636" s="147"/>
      <c r="AL1636" s="147"/>
      <c r="AM1636" s="147"/>
      <c r="AN1636" s="147"/>
      <c r="AO1636" s="147"/>
      <c r="AP1636" s="147"/>
      <c r="AQ1636" s="147"/>
      <c r="AR1636" s="147"/>
      <c r="AS1636" s="147"/>
      <c r="AT1636" s="147"/>
      <c r="AU1636" s="147"/>
      <c r="AV1636" s="147"/>
      <c r="AW1636" s="147"/>
      <c r="AX1636" s="147"/>
      <c r="AY1636" s="147"/>
      <c r="AZ1636" s="147"/>
      <c r="BA1636" s="147"/>
      <c r="BB1636" s="147"/>
      <c r="BC1636" s="147"/>
      <c r="BD1636" s="147"/>
      <c r="BE1636" s="147"/>
      <c r="BF1636" s="147"/>
      <c r="BG1636" s="147"/>
    </row>
    <row r="1637" spans="1:59" outlineLevel="1" x14ac:dyDescent="0.2">
      <c r="A1637" s="154"/>
      <c r="B1637" s="155"/>
      <c r="C1637" s="247" t="s">
        <v>1894</v>
      </c>
      <c r="D1637" s="248"/>
      <c r="E1637" s="248"/>
      <c r="F1637" s="248"/>
      <c r="G1637" s="248"/>
      <c r="H1637" s="156"/>
      <c r="I1637" s="156"/>
      <c r="J1637" s="156"/>
      <c r="K1637" s="156"/>
      <c r="L1637" s="156"/>
      <c r="M1637" s="156"/>
      <c r="N1637" s="156"/>
      <c r="O1637" s="156"/>
      <c r="P1637" s="156"/>
      <c r="Q1637" s="156"/>
      <c r="R1637" s="156"/>
      <c r="S1637" s="156"/>
      <c r="T1637" s="156"/>
      <c r="U1637" s="156"/>
      <c r="V1637" s="156"/>
      <c r="W1637" s="156"/>
      <c r="X1637" s="156"/>
      <c r="Y1637" s="147"/>
      <c r="Z1637" s="147"/>
      <c r="AA1637" s="147"/>
      <c r="AB1637" s="147"/>
      <c r="AC1637" s="147"/>
      <c r="AD1637" s="147"/>
      <c r="AE1637" s="147"/>
      <c r="AF1637" s="147" t="s">
        <v>655</v>
      </c>
      <c r="AG1637" s="147"/>
      <c r="AH1637" s="147"/>
      <c r="AI1637" s="147"/>
      <c r="AJ1637" s="147"/>
      <c r="AK1637" s="147"/>
      <c r="AL1637" s="147"/>
      <c r="AM1637" s="147"/>
      <c r="AN1637" s="147"/>
      <c r="AO1637" s="147"/>
      <c r="AP1637" s="147"/>
      <c r="AQ1637" s="147"/>
      <c r="AR1637" s="147"/>
      <c r="AS1637" s="147"/>
      <c r="AT1637" s="147"/>
      <c r="AU1637" s="147"/>
      <c r="AV1637" s="147"/>
      <c r="AW1637" s="147"/>
      <c r="AX1637" s="147"/>
      <c r="AY1637" s="147"/>
      <c r="AZ1637" s="147"/>
      <c r="BA1637" s="147"/>
      <c r="BB1637" s="147"/>
      <c r="BC1637" s="147"/>
      <c r="BD1637" s="147"/>
      <c r="BE1637" s="147"/>
      <c r="BF1637" s="147"/>
      <c r="BG1637" s="147"/>
    </row>
    <row r="1638" spans="1:59" outlineLevel="1" x14ac:dyDescent="0.2">
      <c r="A1638" s="154"/>
      <c r="B1638" s="155"/>
      <c r="C1638" s="247" t="s">
        <v>1895</v>
      </c>
      <c r="D1638" s="248"/>
      <c r="E1638" s="248"/>
      <c r="F1638" s="248"/>
      <c r="G1638" s="248"/>
      <c r="H1638" s="156"/>
      <c r="I1638" s="156"/>
      <c r="J1638" s="156"/>
      <c r="K1638" s="156"/>
      <c r="L1638" s="156"/>
      <c r="M1638" s="156"/>
      <c r="N1638" s="156"/>
      <c r="O1638" s="156"/>
      <c r="P1638" s="156"/>
      <c r="Q1638" s="156"/>
      <c r="R1638" s="156"/>
      <c r="S1638" s="156"/>
      <c r="T1638" s="156"/>
      <c r="U1638" s="156"/>
      <c r="V1638" s="156"/>
      <c r="W1638" s="156"/>
      <c r="X1638" s="156"/>
      <c r="Y1638" s="147"/>
      <c r="Z1638" s="147"/>
      <c r="AA1638" s="147"/>
      <c r="AB1638" s="147"/>
      <c r="AC1638" s="147"/>
      <c r="AD1638" s="147"/>
      <c r="AE1638" s="147"/>
      <c r="AF1638" s="147" t="s">
        <v>655</v>
      </c>
      <c r="AG1638" s="147"/>
      <c r="AH1638" s="147"/>
      <c r="AI1638" s="147"/>
      <c r="AJ1638" s="147"/>
      <c r="AK1638" s="147"/>
      <c r="AL1638" s="147"/>
      <c r="AM1638" s="147"/>
      <c r="AN1638" s="147"/>
      <c r="AO1638" s="147"/>
      <c r="AP1638" s="147"/>
      <c r="AQ1638" s="147"/>
      <c r="AR1638" s="147"/>
      <c r="AS1638" s="147"/>
      <c r="AT1638" s="147"/>
      <c r="AU1638" s="147"/>
      <c r="AV1638" s="147"/>
      <c r="AW1638" s="147"/>
      <c r="AX1638" s="147"/>
      <c r="AY1638" s="147"/>
      <c r="AZ1638" s="147"/>
      <c r="BA1638" s="147"/>
      <c r="BB1638" s="147"/>
      <c r="BC1638" s="147"/>
      <c r="BD1638" s="147"/>
      <c r="BE1638" s="147"/>
      <c r="BF1638" s="147"/>
      <c r="BG1638" s="147"/>
    </row>
    <row r="1639" spans="1:59" outlineLevel="1" x14ac:dyDescent="0.2">
      <c r="A1639" s="154"/>
      <c r="B1639" s="155"/>
      <c r="C1639" s="247" t="s">
        <v>1896</v>
      </c>
      <c r="D1639" s="248"/>
      <c r="E1639" s="248"/>
      <c r="F1639" s="248"/>
      <c r="G1639" s="248"/>
      <c r="H1639" s="156"/>
      <c r="I1639" s="156"/>
      <c r="J1639" s="156"/>
      <c r="K1639" s="156"/>
      <c r="L1639" s="156"/>
      <c r="M1639" s="156"/>
      <c r="N1639" s="156"/>
      <c r="O1639" s="156"/>
      <c r="P1639" s="156"/>
      <c r="Q1639" s="156"/>
      <c r="R1639" s="156"/>
      <c r="S1639" s="156"/>
      <c r="T1639" s="156"/>
      <c r="U1639" s="156"/>
      <c r="V1639" s="156"/>
      <c r="W1639" s="156"/>
      <c r="X1639" s="156"/>
      <c r="Y1639" s="147"/>
      <c r="Z1639" s="147"/>
      <c r="AA1639" s="147"/>
      <c r="AB1639" s="147"/>
      <c r="AC1639" s="147"/>
      <c r="AD1639" s="147"/>
      <c r="AE1639" s="147"/>
      <c r="AF1639" s="147" t="s">
        <v>655</v>
      </c>
      <c r="AG1639" s="147"/>
      <c r="AH1639" s="147"/>
      <c r="AI1639" s="147"/>
      <c r="AJ1639" s="147"/>
      <c r="AK1639" s="147"/>
      <c r="AL1639" s="147"/>
      <c r="AM1639" s="147"/>
      <c r="AN1639" s="147"/>
      <c r="AO1639" s="147"/>
      <c r="AP1639" s="147"/>
      <c r="AQ1639" s="147"/>
      <c r="AR1639" s="147"/>
      <c r="AS1639" s="147"/>
      <c r="AT1639" s="147"/>
      <c r="AU1639" s="147"/>
      <c r="AV1639" s="147"/>
      <c r="AW1639" s="147"/>
      <c r="AX1639" s="147"/>
      <c r="AY1639" s="147"/>
      <c r="AZ1639" s="147"/>
      <c r="BA1639" s="147"/>
      <c r="BB1639" s="147"/>
      <c r="BC1639" s="147"/>
      <c r="BD1639" s="147"/>
      <c r="BE1639" s="147"/>
      <c r="BF1639" s="147"/>
      <c r="BG1639" s="147"/>
    </row>
    <row r="1640" spans="1:59" outlineLevel="1" x14ac:dyDescent="0.2">
      <c r="A1640" s="170">
        <v>339</v>
      </c>
      <c r="B1640" s="171" t="s">
        <v>1897</v>
      </c>
      <c r="C1640" s="184" t="s">
        <v>1898</v>
      </c>
      <c r="D1640" s="172" t="s">
        <v>1899</v>
      </c>
      <c r="E1640" s="173">
        <v>1</v>
      </c>
      <c r="F1640" s="174"/>
      <c r="G1640" s="175">
        <f>ROUND(E1640*F1640,2)</f>
        <v>0</v>
      </c>
      <c r="H1640" s="157">
        <v>0</v>
      </c>
      <c r="I1640" s="156">
        <f>ROUND(E1640*H1640,2)</f>
        <v>0</v>
      </c>
      <c r="J1640" s="157">
        <v>569700</v>
      </c>
      <c r="K1640" s="156">
        <f>ROUND(E1640*J1640,2)</f>
        <v>569700</v>
      </c>
      <c r="L1640" s="156">
        <v>15</v>
      </c>
      <c r="M1640" s="156">
        <f>G1640*(1+L1640/100)</f>
        <v>0</v>
      </c>
      <c r="N1640" s="156">
        <v>0</v>
      </c>
      <c r="O1640" s="156">
        <f>ROUND(E1640*N1640,2)</f>
        <v>0</v>
      </c>
      <c r="P1640" s="156">
        <v>0</v>
      </c>
      <c r="Q1640" s="156">
        <f>ROUND(E1640*P1640,2)</f>
        <v>0</v>
      </c>
      <c r="R1640" s="156"/>
      <c r="S1640" s="156" t="s">
        <v>485</v>
      </c>
      <c r="T1640" s="156" t="s">
        <v>382</v>
      </c>
      <c r="U1640" s="156">
        <v>0</v>
      </c>
      <c r="V1640" s="156">
        <f>ROUND(E1640*U1640,2)</f>
        <v>0</v>
      </c>
      <c r="W1640" s="156"/>
      <c r="X1640" s="156" t="s">
        <v>383</v>
      </c>
      <c r="Y1640" s="147"/>
      <c r="Z1640" s="147"/>
      <c r="AA1640" s="147"/>
      <c r="AB1640" s="147"/>
      <c r="AC1640" s="147"/>
      <c r="AD1640" s="147"/>
      <c r="AE1640" s="147"/>
      <c r="AF1640" s="147" t="s">
        <v>486</v>
      </c>
      <c r="AG1640" s="147"/>
      <c r="AH1640" s="147"/>
      <c r="AI1640" s="147"/>
      <c r="AJ1640" s="147"/>
      <c r="AK1640" s="147"/>
      <c r="AL1640" s="147"/>
      <c r="AM1640" s="147"/>
      <c r="AN1640" s="147"/>
      <c r="AO1640" s="147"/>
      <c r="AP1640" s="147"/>
      <c r="AQ1640" s="147"/>
      <c r="AR1640" s="147"/>
      <c r="AS1640" s="147"/>
      <c r="AT1640" s="147"/>
      <c r="AU1640" s="147"/>
      <c r="AV1640" s="147"/>
      <c r="AW1640" s="147"/>
      <c r="AX1640" s="147"/>
      <c r="AY1640" s="147"/>
      <c r="AZ1640" s="147"/>
      <c r="BA1640" s="147"/>
      <c r="BB1640" s="147"/>
      <c r="BC1640" s="147"/>
      <c r="BD1640" s="147"/>
      <c r="BE1640" s="147"/>
      <c r="BF1640" s="147"/>
      <c r="BG1640" s="147"/>
    </row>
    <row r="1641" spans="1:59" outlineLevel="1" x14ac:dyDescent="0.2">
      <c r="A1641" s="154"/>
      <c r="B1641" s="155"/>
      <c r="C1641" s="249" t="s">
        <v>1885</v>
      </c>
      <c r="D1641" s="250"/>
      <c r="E1641" s="250"/>
      <c r="F1641" s="250"/>
      <c r="G1641" s="250"/>
      <c r="H1641" s="156"/>
      <c r="I1641" s="156"/>
      <c r="J1641" s="156"/>
      <c r="K1641" s="156"/>
      <c r="L1641" s="156"/>
      <c r="M1641" s="156"/>
      <c r="N1641" s="156"/>
      <c r="O1641" s="156"/>
      <c r="P1641" s="156"/>
      <c r="Q1641" s="156"/>
      <c r="R1641" s="156"/>
      <c r="S1641" s="156"/>
      <c r="T1641" s="156"/>
      <c r="U1641" s="156"/>
      <c r="V1641" s="156"/>
      <c r="W1641" s="156"/>
      <c r="X1641" s="156"/>
      <c r="Y1641" s="147"/>
      <c r="Z1641" s="147"/>
      <c r="AA1641" s="147"/>
      <c r="AB1641" s="147"/>
      <c r="AC1641" s="147"/>
      <c r="AD1641" s="147"/>
      <c r="AE1641" s="147"/>
      <c r="AF1641" s="147" t="s">
        <v>655</v>
      </c>
      <c r="AG1641" s="147"/>
      <c r="AH1641" s="147"/>
      <c r="AI1641" s="147"/>
      <c r="AJ1641" s="147"/>
      <c r="AK1641" s="147"/>
      <c r="AL1641" s="147"/>
      <c r="AM1641" s="147"/>
      <c r="AN1641" s="147"/>
      <c r="AO1641" s="147"/>
      <c r="AP1641" s="147"/>
      <c r="AQ1641" s="147"/>
      <c r="AR1641" s="147"/>
      <c r="AS1641" s="147"/>
      <c r="AT1641" s="147"/>
      <c r="AU1641" s="147"/>
      <c r="AV1641" s="147"/>
      <c r="AW1641" s="147"/>
      <c r="AX1641" s="147"/>
      <c r="AY1641" s="147"/>
      <c r="AZ1641" s="147"/>
      <c r="BA1641" s="147"/>
      <c r="BB1641" s="147"/>
      <c r="BC1641" s="147"/>
      <c r="BD1641" s="147"/>
      <c r="BE1641" s="147"/>
      <c r="BF1641" s="147"/>
      <c r="BG1641" s="147"/>
    </row>
    <row r="1642" spans="1:59" outlineLevel="1" x14ac:dyDescent="0.2">
      <c r="A1642" s="154"/>
      <c r="B1642" s="155"/>
      <c r="C1642" s="247" t="s">
        <v>1886</v>
      </c>
      <c r="D1642" s="248"/>
      <c r="E1642" s="248"/>
      <c r="F1642" s="248"/>
      <c r="G1642" s="248"/>
      <c r="H1642" s="156"/>
      <c r="I1642" s="156"/>
      <c r="J1642" s="156"/>
      <c r="K1642" s="156"/>
      <c r="L1642" s="156"/>
      <c r="M1642" s="156"/>
      <c r="N1642" s="156"/>
      <c r="O1642" s="156"/>
      <c r="P1642" s="156"/>
      <c r="Q1642" s="156"/>
      <c r="R1642" s="156"/>
      <c r="S1642" s="156"/>
      <c r="T1642" s="156"/>
      <c r="U1642" s="156"/>
      <c r="V1642" s="156"/>
      <c r="W1642" s="156"/>
      <c r="X1642" s="156"/>
      <c r="Y1642" s="147"/>
      <c r="Z1642" s="147"/>
      <c r="AA1642" s="147"/>
      <c r="AB1642" s="147"/>
      <c r="AC1642" s="147"/>
      <c r="AD1642" s="147"/>
      <c r="AE1642" s="147"/>
      <c r="AF1642" s="147" t="s">
        <v>655</v>
      </c>
      <c r="AG1642" s="147"/>
      <c r="AH1642" s="147"/>
      <c r="AI1642" s="147"/>
      <c r="AJ1642" s="147"/>
      <c r="AK1642" s="147"/>
      <c r="AL1642" s="147"/>
      <c r="AM1642" s="147"/>
      <c r="AN1642" s="147"/>
      <c r="AO1642" s="147"/>
      <c r="AP1642" s="147"/>
      <c r="AQ1642" s="147"/>
      <c r="AR1642" s="147"/>
      <c r="AS1642" s="147"/>
      <c r="AT1642" s="147"/>
      <c r="AU1642" s="147"/>
      <c r="AV1642" s="147"/>
      <c r="AW1642" s="147"/>
      <c r="AX1642" s="147"/>
      <c r="AY1642" s="147"/>
      <c r="AZ1642" s="147"/>
      <c r="BA1642" s="147"/>
      <c r="BB1642" s="147"/>
      <c r="BC1642" s="147"/>
      <c r="BD1642" s="147"/>
      <c r="BE1642" s="147"/>
      <c r="BF1642" s="147"/>
      <c r="BG1642" s="147"/>
    </row>
    <row r="1643" spans="1:59" outlineLevel="1" x14ac:dyDescent="0.2">
      <c r="A1643" s="154"/>
      <c r="B1643" s="155"/>
      <c r="C1643" s="247" t="s">
        <v>1887</v>
      </c>
      <c r="D1643" s="248"/>
      <c r="E1643" s="248"/>
      <c r="F1643" s="248"/>
      <c r="G1643" s="248"/>
      <c r="H1643" s="156"/>
      <c r="I1643" s="156"/>
      <c r="J1643" s="156"/>
      <c r="K1643" s="156"/>
      <c r="L1643" s="156"/>
      <c r="M1643" s="156"/>
      <c r="N1643" s="156"/>
      <c r="O1643" s="156"/>
      <c r="P1643" s="156"/>
      <c r="Q1643" s="156"/>
      <c r="R1643" s="156"/>
      <c r="S1643" s="156"/>
      <c r="T1643" s="156"/>
      <c r="U1643" s="156"/>
      <c r="V1643" s="156"/>
      <c r="W1643" s="156"/>
      <c r="X1643" s="156"/>
      <c r="Y1643" s="147"/>
      <c r="Z1643" s="147"/>
      <c r="AA1643" s="147"/>
      <c r="AB1643" s="147"/>
      <c r="AC1643" s="147"/>
      <c r="AD1643" s="147"/>
      <c r="AE1643" s="147"/>
      <c r="AF1643" s="147" t="s">
        <v>655</v>
      </c>
      <c r="AG1643" s="147"/>
      <c r="AH1643" s="147"/>
      <c r="AI1643" s="147"/>
      <c r="AJ1643" s="147"/>
      <c r="AK1643" s="147"/>
      <c r="AL1643" s="147"/>
      <c r="AM1643" s="147"/>
      <c r="AN1643" s="147"/>
      <c r="AO1643" s="147"/>
      <c r="AP1643" s="147"/>
      <c r="AQ1643" s="147"/>
      <c r="AR1643" s="147"/>
      <c r="AS1643" s="147"/>
      <c r="AT1643" s="147"/>
      <c r="AU1643" s="147"/>
      <c r="AV1643" s="147"/>
      <c r="AW1643" s="147"/>
      <c r="AX1643" s="147"/>
      <c r="AY1643" s="147"/>
      <c r="AZ1643" s="147"/>
      <c r="BA1643" s="147"/>
      <c r="BB1643" s="147"/>
      <c r="BC1643" s="147"/>
      <c r="BD1643" s="147"/>
      <c r="BE1643" s="147"/>
      <c r="BF1643" s="147"/>
      <c r="BG1643" s="147"/>
    </row>
    <row r="1644" spans="1:59" outlineLevel="1" x14ac:dyDescent="0.2">
      <c r="A1644" s="154"/>
      <c r="B1644" s="155"/>
      <c r="C1644" s="247" t="s">
        <v>1888</v>
      </c>
      <c r="D1644" s="248"/>
      <c r="E1644" s="248"/>
      <c r="F1644" s="248"/>
      <c r="G1644" s="248"/>
      <c r="H1644" s="156"/>
      <c r="I1644" s="156"/>
      <c r="J1644" s="156"/>
      <c r="K1644" s="156"/>
      <c r="L1644" s="156"/>
      <c r="M1644" s="156"/>
      <c r="N1644" s="156"/>
      <c r="O1644" s="156"/>
      <c r="P1644" s="156"/>
      <c r="Q1644" s="156"/>
      <c r="R1644" s="156"/>
      <c r="S1644" s="156"/>
      <c r="T1644" s="156"/>
      <c r="U1644" s="156"/>
      <c r="V1644" s="156"/>
      <c r="W1644" s="156"/>
      <c r="X1644" s="156"/>
      <c r="Y1644" s="147"/>
      <c r="Z1644" s="147"/>
      <c r="AA1644" s="147"/>
      <c r="AB1644" s="147"/>
      <c r="AC1644" s="147"/>
      <c r="AD1644" s="147"/>
      <c r="AE1644" s="147"/>
      <c r="AF1644" s="147" t="s">
        <v>655</v>
      </c>
      <c r="AG1644" s="147"/>
      <c r="AH1644" s="147"/>
      <c r="AI1644" s="147"/>
      <c r="AJ1644" s="147"/>
      <c r="AK1644" s="147"/>
      <c r="AL1644" s="147"/>
      <c r="AM1644" s="147"/>
      <c r="AN1644" s="147"/>
      <c r="AO1644" s="147"/>
      <c r="AP1644" s="147"/>
      <c r="AQ1644" s="147"/>
      <c r="AR1644" s="147"/>
      <c r="AS1644" s="147"/>
      <c r="AT1644" s="147"/>
      <c r="AU1644" s="147"/>
      <c r="AV1644" s="147"/>
      <c r="AW1644" s="147"/>
      <c r="AX1644" s="147"/>
      <c r="AY1644" s="147"/>
      <c r="AZ1644" s="147"/>
      <c r="BA1644" s="147"/>
      <c r="BB1644" s="147"/>
      <c r="BC1644" s="147"/>
      <c r="BD1644" s="147"/>
      <c r="BE1644" s="147"/>
      <c r="BF1644" s="147"/>
      <c r="BG1644" s="147"/>
    </row>
    <row r="1645" spans="1:59" outlineLevel="1" x14ac:dyDescent="0.2">
      <c r="A1645" s="154"/>
      <c r="B1645" s="155"/>
      <c r="C1645" s="247" t="s">
        <v>1889</v>
      </c>
      <c r="D1645" s="248"/>
      <c r="E1645" s="248"/>
      <c r="F1645" s="248"/>
      <c r="G1645" s="248"/>
      <c r="H1645" s="156"/>
      <c r="I1645" s="156"/>
      <c r="J1645" s="156"/>
      <c r="K1645" s="156"/>
      <c r="L1645" s="156"/>
      <c r="M1645" s="156"/>
      <c r="N1645" s="156"/>
      <c r="O1645" s="156"/>
      <c r="P1645" s="156"/>
      <c r="Q1645" s="156"/>
      <c r="R1645" s="156"/>
      <c r="S1645" s="156"/>
      <c r="T1645" s="156"/>
      <c r="U1645" s="156"/>
      <c r="V1645" s="156"/>
      <c r="W1645" s="156"/>
      <c r="X1645" s="156"/>
      <c r="Y1645" s="147"/>
      <c r="Z1645" s="147"/>
      <c r="AA1645" s="147"/>
      <c r="AB1645" s="147"/>
      <c r="AC1645" s="147"/>
      <c r="AD1645" s="147"/>
      <c r="AE1645" s="147"/>
      <c r="AF1645" s="147" t="s">
        <v>655</v>
      </c>
      <c r="AG1645" s="147"/>
      <c r="AH1645" s="147"/>
      <c r="AI1645" s="147"/>
      <c r="AJ1645" s="147"/>
      <c r="AK1645" s="147"/>
      <c r="AL1645" s="147"/>
      <c r="AM1645" s="147"/>
      <c r="AN1645" s="147"/>
      <c r="AO1645" s="147"/>
      <c r="AP1645" s="147"/>
      <c r="AQ1645" s="147"/>
      <c r="AR1645" s="147"/>
      <c r="AS1645" s="147"/>
      <c r="AT1645" s="147"/>
      <c r="AU1645" s="147"/>
      <c r="AV1645" s="147"/>
      <c r="AW1645" s="147"/>
      <c r="AX1645" s="147"/>
      <c r="AY1645" s="147"/>
      <c r="AZ1645" s="147"/>
      <c r="BA1645" s="147"/>
      <c r="BB1645" s="147"/>
      <c r="BC1645" s="147"/>
      <c r="BD1645" s="147"/>
      <c r="BE1645" s="147"/>
      <c r="BF1645" s="147"/>
      <c r="BG1645" s="147"/>
    </row>
    <row r="1646" spans="1:59" outlineLevel="1" x14ac:dyDescent="0.2">
      <c r="A1646" s="154"/>
      <c r="B1646" s="155"/>
      <c r="C1646" s="247" t="s">
        <v>1890</v>
      </c>
      <c r="D1646" s="248"/>
      <c r="E1646" s="248"/>
      <c r="F1646" s="248"/>
      <c r="G1646" s="248"/>
      <c r="H1646" s="156"/>
      <c r="I1646" s="156"/>
      <c r="J1646" s="156"/>
      <c r="K1646" s="156"/>
      <c r="L1646" s="156"/>
      <c r="M1646" s="156"/>
      <c r="N1646" s="156"/>
      <c r="O1646" s="156"/>
      <c r="P1646" s="156"/>
      <c r="Q1646" s="156"/>
      <c r="R1646" s="156"/>
      <c r="S1646" s="156"/>
      <c r="T1646" s="156"/>
      <c r="U1646" s="156"/>
      <c r="V1646" s="156"/>
      <c r="W1646" s="156"/>
      <c r="X1646" s="156"/>
      <c r="Y1646" s="147"/>
      <c r="Z1646" s="147"/>
      <c r="AA1646" s="147"/>
      <c r="AB1646" s="147"/>
      <c r="AC1646" s="147"/>
      <c r="AD1646" s="147"/>
      <c r="AE1646" s="147"/>
      <c r="AF1646" s="147" t="s">
        <v>655</v>
      </c>
      <c r="AG1646" s="147"/>
      <c r="AH1646" s="147"/>
      <c r="AI1646" s="147"/>
      <c r="AJ1646" s="147"/>
      <c r="AK1646" s="147"/>
      <c r="AL1646" s="147"/>
      <c r="AM1646" s="147"/>
      <c r="AN1646" s="147"/>
      <c r="AO1646" s="147"/>
      <c r="AP1646" s="147"/>
      <c r="AQ1646" s="147"/>
      <c r="AR1646" s="147"/>
      <c r="AS1646" s="147"/>
      <c r="AT1646" s="147"/>
      <c r="AU1646" s="147"/>
      <c r="AV1646" s="147"/>
      <c r="AW1646" s="147"/>
      <c r="AX1646" s="147"/>
      <c r="AY1646" s="147"/>
      <c r="AZ1646" s="147"/>
      <c r="BA1646" s="147"/>
      <c r="BB1646" s="147"/>
      <c r="BC1646" s="147"/>
      <c r="BD1646" s="147"/>
      <c r="BE1646" s="147"/>
      <c r="BF1646" s="147"/>
      <c r="BG1646" s="147"/>
    </row>
    <row r="1647" spans="1:59" outlineLevel="1" x14ac:dyDescent="0.2">
      <c r="A1647" s="154"/>
      <c r="B1647" s="155"/>
      <c r="C1647" s="247" t="s">
        <v>1891</v>
      </c>
      <c r="D1647" s="248"/>
      <c r="E1647" s="248"/>
      <c r="F1647" s="248"/>
      <c r="G1647" s="248"/>
      <c r="H1647" s="156"/>
      <c r="I1647" s="156"/>
      <c r="J1647" s="156"/>
      <c r="K1647" s="156"/>
      <c r="L1647" s="156"/>
      <c r="M1647" s="156"/>
      <c r="N1647" s="156"/>
      <c r="O1647" s="156"/>
      <c r="P1647" s="156"/>
      <c r="Q1647" s="156"/>
      <c r="R1647" s="156"/>
      <c r="S1647" s="156"/>
      <c r="T1647" s="156"/>
      <c r="U1647" s="156"/>
      <c r="V1647" s="156"/>
      <c r="W1647" s="156"/>
      <c r="X1647" s="156"/>
      <c r="Y1647" s="147"/>
      <c r="Z1647" s="147"/>
      <c r="AA1647" s="147"/>
      <c r="AB1647" s="147"/>
      <c r="AC1647" s="147"/>
      <c r="AD1647" s="147"/>
      <c r="AE1647" s="147"/>
      <c r="AF1647" s="147" t="s">
        <v>655</v>
      </c>
      <c r="AG1647" s="147"/>
      <c r="AH1647" s="147"/>
      <c r="AI1647" s="147"/>
      <c r="AJ1647" s="147"/>
      <c r="AK1647" s="147"/>
      <c r="AL1647" s="147"/>
      <c r="AM1647" s="147"/>
      <c r="AN1647" s="147"/>
      <c r="AO1647" s="147"/>
      <c r="AP1647" s="147"/>
      <c r="AQ1647" s="147"/>
      <c r="AR1647" s="147"/>
      <c r="AS1647" s="147"/>
      <c r="AT1647" s="147"/>
      <c r="AU1647" s="147"/>
      <c r="AV1647" s="147"/>
      <c r="AW1647" s="147"/>
      <c r="AX1647" s="147"/>
      <c r="AY1647" s="147"/>
      <c r="AZ1647" s="147"/>
      <c r="BA1647" s="147"/>
      <c r="BB1647" s="147"/>
      <c r="BC1647" s="147"/>
      <c r="BD1647" s="147"/>
      <c r="BE1647" s="147"/>
      <c r="BF1647" s="147"/>
      <c r="BG1647" s="147"/>
    </row>
    <row r="1648" spans="1:59" outlineLevel="1" x14ac:dyDescent="0.2">
      <c r="A1648" s="154"/>
      <c r="B1648" s="155"/>
      <c r="C1648" s="247" t="s">
        <v>1892</v>
      </c>
      <c r="D1648" s="248"/>
      <c r="E1648" s="248"/>
      <c r="F1648" s="248"/>
      <c r="G1648" s="248"/>
      <c r="H1648" s="156"/>
      <c r="I1648" s="156"/>
      <c r="J1648" s="156"/>
      <c r="K1648" s="156"/>
      <c r="L1648" s="156"/>
      <c r="M1648" s="156"/>
      <c r="N1648" s="156"/>
      <c r="O1648" s="156"/>
      <c r="P1648" s="156"/>
      <c r="Q1648" s="156"/>
      <c r="R1648" s="156"/>
      <c r="S1648" s="156"/>
      <c r="T1648" s="156"/>
      <c r="U1648" s="156"/>
      <c r="V1648" s="156"/>
      <c r="W1648" s="156"/>
      <c r="X1648" s="156"/>
      <c r="Y1648" s="147"/>
      <c r="Z1648" s="147"/>
      <c r="AA1648" s="147"/>
      <c r="AB1648" s="147"/>
      <c r="AC1648" s="147"/>
      <c r="AD1648" s="147"/>
      <c r="AE1648" s="147"/>
      <c r="AF1648" s="147" t="s">
        <v>655</v>
      </c>
      <c r="AG1648" s="147"/>
      <c r="AH1648" s="147"/>
      <c r="AI1648" s="147"/>
      <c r="AJ1648" s="147"/>
      <c r="AK1648" s="147"/>
      <c r="AL1648" s="147"/>
      <c r="AM1648" s="147"/>
      <c r="AN1648" s="147"/>
      <c r="AO1648" s="147"/>
      <c r="AP1648" s="147"/>
      <c r="AQ1648" s="147"/>
      <c r="AR1648" s="147"/>
      <c r="AS1648" s="147"/>
      <c r="AT1648" s="147"/>
      <c r="AU1648" s="147"/>
      <c r="AV1648" s="147"/>
      <c r="AW1648" s="147"/>
      <c r="AX1648" s="147"/>
      <c r="AY1648" s="147"/>
      <c r="AZ1648" s="147"/>
      <c r="BA1648" s="147"/>
      <c r="BB1648" s="147"/>
      <c r="BC1648" s="147"/>
      <c r="BD1648" s="147"/>
      <c r="BE1648" s="147"/>
      <c r="BF1648" s="147"/>
      <c r="BG1648" s="147"/>
    </row>
    <row r="1649" spans="1:59" outlineLevel="1" x14ac:dyDescent="0.2">
      <c r="A1649" s="154"/>
      <c r="B1649" s="155"/>
      <c r="C1649" s="247" t="s">
        <v>1893</v>
      </c>
      <c r="D1649" s="248"/>
      <c r="E1649" s="248"/>
      <c r="F1649" s="248"/>
      <c r="G1649" s="248"/>
      <c r="H1649" s="156"/>
      <c r="I1649" s="156"/>
      <c r="J1649" s="156"/>
      <c r="K1649" s="156"/>
      <c r="L1649" s="156"/>
      <c r="M1649" s="156"/>
      <c r="N1649" s="156"/>
      <c r="O1649" s="156"/>
      <c r="P1649" s="156"/>
      <c r="Q1649" s="156"/>
      <c r="R1649" s="156"/>
      <c r="S1649" s="156"/>
      <c r="T1649" s="156"/>
      <c r="U1649" s="156"/>
      <c r="V1649" s="156"/>
      <c r="W1649" s="156"/>
      <c r="X1649" s="156"/>
      <c r="Y1649" s="147"/>
      <c r="Z1649" s="147"/>
      <c r="AA1649" s="147"/>
      <c r="AB1649" s="147"/>
      <c r="AC1649" s="147"/>
      <c r="AD1649" s="147"/>
      <c r="AE1649" s="147"/>
      <c r="AF1649" s="147" t="s">
        <v>655</v>
      </c>
      <c r="AG1649" s="147"/>
      <c r="AH1649" s="147"/>
      <c r="AI1649" s="147"/>
      <c r="AJ1649" s="147"/>
      <c r="AK1649" s="147"/>
      <c r="AL1649" s="147"/>
      <c r="AM1649" s="147"/>
      <c r="AN1649" s="147"/>
      <c r="AO1649" s="147"/>
      <c r="AP1649" s="147"/>
      <c r="AQ1649" s="147"/>
      <c r="AR1649" s="147"/>
      <c r="AS1649" s="147"/>
      <c r="AT1649" s="147"/>
      <c r="AU1649" s="147"/>
      <c r="AV1649" s="147"/>
      <c r="AW1649" s="147"/>
      <c r="AX1649" s="147"/>
      <c r="AY1649" s="147"/>
      <c r="AZ1649" s="147"/>
      <c r="BA1649" s="147"/>
      <c r="BB1649" s="147"/>
      <c r="BC1649" s="147"/>
      <c r="BD1649" s="147"/>
      <c r="BE1649" s="147"/>
      <c r="BF1649" s="147"/>
      <c r="BG1649" s="147"/>
    </row>
    <row r="1650" spans="1:59" outlineLevel="1" x14ac:dyDescent="0.2">
      <c r="A1650" s="154"/>
      <c r="B1650" s="155"/>
      <c r="C1650" s="247" t="s">
        <v>1894</v>
      </c>
      <c r="D1650" s="248"/>
      <c r="E1650" s="248"/>
      <c r="F1650" s="248"/>
      <c r="G1650" s="248"/>
      <c r="H1650" s="156"/>
      <c r="I1650" s="156"/>
      <c r="J1650" s="156"/>
      <c r="K1650" s="156"/>
      <c r="L1650" s="156"/>
      <c r="M1650" s="156"/>
      <c r="N1650" s="156"/>
      <c r="O1650" s="156"/>
      <c r="P1650" s="156"/>
      <c r="Q1650" s="156"/>
      <c r="R1650" s="156"/>
      <c r="S1650" s="156"/>
      <c r="T1650" s="156"/>
      <c r="U1650" s="156"/>
      <c r="V1650" s="156"/>
      <c r="W1650" s="156"/>
      <c r="X1650" s="156"/>
      <c r="Y1650" s="147"/>
      <c r="Z1650" s="147"/>
      <c r="AA1650" s="147"/>
      <c r="AB1650" s="147"/>
      <c r="AC1650" s="147"/>
      <c r="AD1650" s="147"/>
      <c r="AE1650" s="147"/>
      <c r="AF1650" s="147" t="s">
        <v>655</v>
      </c>
      <c r="AG1650" s="147"/>
      <c r="AH1650" s="147"/>
      <c r="AI1650" s="147"/>
      <c r="AJ1650" s="147"/>
      <c r="AK1650" s="147"/>
      <c r="AL1650" s="147"/>
      <c r="AM1650" s="147"/>
      <c r="AN1650" s="147"/>
      <c r="AO1650" s="147"/>
      <c r="AP1650" s="147"/>
      <c r="AQ1650" s="147"/>
      <c r="AR1650" s="147"/>
      <c r="AS1650" s="147"/>
      <c r="AT1650" s="147"/>
      <c r="AU1650" s="147"/>
      <c r="AV1650" s="147"/>
      <c r="AW1650" s="147"/>
      <c r="AX1650" s="147"/>
      <c r="AY1650" s="147"/>
      <c r="AZ1650" s="147"/>
      <c r="BA1650" s="147"/>
      <c r="BB1650" s="147"/>
      <c r="BC1650" s="147"/>
      <c r="BD1650" s="147"/>
      <c r="BE1650" s="147"/>
      <c r="BF1650" s="147"/>
      <c r="BG1650" s="147"/>
    </row>
    <row r="1651" spans="1:59" outlineLevel="1" x14ac:dyDescent="0.2">
      <c r="A1651" s="154"/>
      <c r="B1651" s="155"/>
      <c r="C1651" s="247" t="s">
        <v>1895</v>
      </c>
      <c r="D1651" s="248"/>
      <c r="E1651" s="248"/>
      <c r="F1651" s="248"/>
      <c r="G1651" s="248"/>
      <c r="H1651" s="156"/>
      <c r="I1651" s="156"/>
      <c r="J1651" s="156"/>
      <c r="K1651" s="156"/>
      <c r="L1651" s="156"/>
      <c r="M1651" s="156"/>
      <c r="N1651" s="156"/>
      <c r="O1651" s="156"/>
      <c r="P1651" s="156"/>
      <c r="Q1651" s="156"/>
      <c r="R1651" s="156"/>
      <c r="S1651" s="156"/>
      <c r="T1651" s="156"/>
      <c r="U1651" s="156"/>
      <c r="V1651" s="156"/>
      <c r="W1651" s="156"/>
      <c r="X1651" s="156"/>
      <c r="Y1651" s="147"/>
      <c r="Z1651" s="147"/>
      <c r="AA1651" s="147"/>
      <c r="AB1651" s="147"/>
      <c r="AC1651" s="147"/>
      <c r="AD1651" s="147"/>
      <c r="AE1651" s="147"/>
      <c r="AF1651" s="147" t="s">
        <v>655</v>
      </c>
      <c r="AG1651" s="147"/>
      <c r="AH1651" s="147"/>
      <c r="AI1651" s="147"/>
      <c r="AJ1651" s="147"/>
      <c r="AK1651" s="147"/>
      <c r="AL1651" s="147"/>
      <c r="AM1651" s="147"/>
      <c r="AN1651" s="147"/>
      <c r="AO1651" s="147"/>
      <c r="AP1651" s="147"/>
      <c r="AQ1651" s="147"/>
      <c r="AR1651" s="147"/>
      <c r="AS1651" s="147"/>
      <c r="AT1651" s="147"/>
      <c r="AU1651" s="147"/>
      <c r="AV1651" s="147"/>
      <c r="AW1651" s="147"/>
      <c r="AX1651" s="147"/>
      <c r="AY1651" s="147"/>
      <c r="AZ1651" s="147"/>
      <c r="BA1651" s="147"/>
      <c r="BB1651" s="147"/>
      <c r="BC1651" s="147"/>
      <c r="BD1651" s="147"/>
      <c r="BE1651" s="147"/>
      <c r="BF1651" s="147"/>
      <c r="BG1651" s="147"/>
    </row>
    <row r="1652" spans="1:59" outlineLevel="1" x14ac:dyDescent="0.2">
      <c r="A1652" s="154"/>
      <c r="B1652" s="155"/>
      <c r="C1652" s="247" t="s">
        <v>1896</v>
      </c>
      <c r="D1652" s="248"/>
      <c r="E1652" s="248"/>
      <c r="F1652" s="248"/>
      <c r="G1652" s="248"/>
      <c r="H1652" s="156"/>
      <c r="I1652" s="156"/>
      <c r="J1652" s="156"/>
      <c r="K1652" s="156"/>
      <c r="L1652" s="156"/>
      <c r="M1652" s="156"/>
      <c r="N1652" s="156"/>
      <c r="O1652" s="156"/>
      <c r="P1652" s="156"/>
      <c r="Q1652" s="156"/>
      <c r="R1652" s="156"/>
      <c r="S1652" s="156"/>
      <c r="T1652" s="156"/>
      <c r="U1652" s="156"/>
      <c r="V1652" s="156"/>
      <c r="W1652" s="156"/>
      <c r="X1652" s="156"/>
      <c r="Y1652" s="147"/>
      <c r="Z1652" s="147"/>
      <c r="AA1652" s="147"/>
      <c r="AB1652" s="147"/>
      <c r="AC1652" s="147"/>
      <c r="AD1652" s="147"/>
      <c r="AE1652" s="147"/>
      <c r="AF1652" s="147" t="s">
        <v>655</v>
      </c>
      <c r="AG1652" s="147"/>
      <c r="AH1652" s="147"/>
      <c r="AI1652" s="147"/>
      <c r="AJ1652" s="147"/>
      <c r="AK1652" s="147"/>
      <c r="AL1652" s="147"/>
      <c r="AM1652" s="147"/>
      <c r="AN1652" s="147"/>
      <c r="AO1652" s="147"/>
      <c r="AP1652" s="147"/>
      <c r="AQ1652" s="147"/>
      <c r="AR1652" s="147"/>
      <c r="AS1652" s="147"/>
      <c r="AT1652" s="147"/>
      <c r="AU1652" s="147"/>
      <c r="AV1652" s="147"/>
      <c r="AW1652" s="147"/>
      <c r="AX1652" s="147"/>
      <c r="AY1652" s="147"/>
      <c r="AZ1652" s="147"/>
      <c r="BA1652" s="147"/>
      <c r="BB1652" s="147"/>
      <c r="BC1652" s="147"/>
      <c r="BD1652" s="147"/>
      <c r="BE1652" s="147"/>
      <c r="BF1652" s="147"/>
      <c r="BG1652" s="147"/>
    </row>
    <row r="1653" spans="1:59" x14ac:dyDescent="0.2">
      <c r="A1653" s="164" t="s">
        <v>376</v>
      </c>
      <c r="B1653" s="165" t="s">
        <v>348</v>
      </c>
      <c r="C1653" s="183" t="s">
        <v>349</v>
      </c>
      <c r="D1653" s="166"/>
      <c r="E1653" s="167"/>
      <c r="F1653" s="168"/>
      <c r="G1653" s="169">
        <f>SUMIF(AF1654:AF1660,"&lt;&gt;NOR",G1654:G1660)</f>
        <v>0</v>
      </c>
      <c r="H1653" s="163"/>
      <c r="I1653" s="163">
        <f>SUM(I1654:I1660)</f>
        <v>0</v>
      </c>
      <c r="J1653" s="163"/>
      <c r="K1653" s="163">
        <f>SUM(K1654:K1660)</f>
        <v>84905.06</v>
      </c>
      <c r="L1653" s="163"/>
      <c r="M1653" s="163">
        <f>SUM(M1654:M1660)</f>
        <v>0</v>
      </c>
      <c r="N1653" s="163"/>
      <c r="O1653" s="163">
        <f>SUM(O1654:O1660)</f>
        <v>0</v>
      </c>
      <c r="P1653" s="163"/>
      <c r="Q1653" s="163">
        <f>SUM(Q1654:Q1660)</f>
        <v>0</v>
      </c>
      <c r="R1653" s="163"/>
      <c r="S1653" s="163"/>
      <c r="T1653" s="163"/>
      <c r="U1653" s="163"/>
      <c r="V1653" s="163">
        <f>SUM(V1654:V1660)</f>
        <v>142.22</v>
      </c>
      <c r="W1653" s="163"/>
      <c r="X1653" s="163"/>
      <c r="AF1653" t="s">
        <v>377</v>
      </c>
    </row>
    <row r="1654" spans="1:59" outlineLevel="1" x14ac:dyDescent="0.2">
      <c r="A1654" s="176">
        <v>340</v>
      </c>
      <c r="B1654" s="177" t="s">
        <v>1900</v>
      </c>
      <c r="C1654" s="186" t="s">
        <v>1901</v>
      </c>
      <c r="D1654" s="178" t="s">
        <v>413</v>
      </c>
      <c r="E1654" s="179">
        <v>62.600499999999997</v>
      </c>
      <c r="F1654" s="174"/>
      <c r="G1654" s="181">
        <f>ROUND(E1654*F1654,2)</f>
        <v>0</v>
      </c>
      <c r="H1654" s="157">
        <v>0</v>
      </c>
      <c r="I1654" s="156">
        <f>ROUND(E1654*H1654,2)</f>
        <v>0</v>
      </c>
      <c r="J1654" s="157">
        <v>315</v>
      </c>
      <c r="K1654" s="156">
        <f>ROUND(E1654*J1654,2)</f>
        <v>19719.16</v>
      </c>
      <c r="L1654" s="156">
        <v>15</v>
      </c>
      <c r="M1654" s="156">
        <f>G1654*(1+L1654/100)</f>
        <v>0</v>
      </c>
      <c r="N1654" s="156">
        <v>0</v>
      </c>
      <c r="O1654" s="156">
        <f>ROUND(E1654*N1654,2)</f>
        <v>0</v>
      </c>
      <c r="P1654" s="156">
        <v>0</v>
      </c>
      <c r="Q1654" s="156">
        <f>ROUND(E1654*P1654,2)</f>
        <v>0</v>
      </c>
      <c r="R1654" s="156"/>
      <c r="S1654" s="156" t="s">
        <v>381</v>
      </c>
      <c r="T1654" s="156" t="s">
        <v>381</v>
      </c>
      <c r="U1654" s="156">
        <v>0.94199999999999995</v>
      </c>
      <c r="V1654" s="156">
        <f>ROUND(E1654*U1654,2)</f>
        <v>58.97</v>
      </c>
      <c r="W1654" s="156"/>
      <c r="X1654" s="156" t="s">
        <v>1902</v>
      </c>
      <c r="Y1654" s="147"/>
      <c r="Z1654" s="147"/>
      <c r="AA1654" s="147"/>
      <c r="AB1654" s="147"/>
      <c r="AC1654" s="147"/>
      <c r="AD1654" s="147"/>
      <c r="AE1654" s="147"/>
      <c r="AF1654" s="147" t="s">
        <v>1903</v>
      </c>
      <c r="AG1654" s="147"/>
      <c r="AH1654" s="147"/>
      <c r="AI1654" s="147"/>
      <c r="AJ1654" s="147"/>
      <c r="AK1654" s="147"/>
      <c r="AL1654" s="147"/>
      <c r="AM1654" s="147"/>
      <c r="AN1654" s="147"/>
      <c r="AO1654" s="147"/>
      <c r="AP1654" s="147"/>
      <c r="AQ1654" s="147"/>
      <c r="AR1654" s="147"/>
      <c r="AS1654" s="147"/>
      <c r="AT1654" s="147"/>
      <c r="AU1654" s="147"/>
      <c r="AV1654" s="147"/>
      <c r="AW1654" s="147"/>
      <c r="AX1654" s="147"/>
      <c r="AY1654" s="147"/>
      <c r="AZ1654" s="147"/>
      <c r="BA1654" s="147"/>
      <c r="BB1654" s="147"/>
      <c r="BC1654" s="147"/>
      <c r="BD1654" s="147"/>
      <c r="BE1654" s="147"/>
      <c r="BF1654" s="147"/>
      <c r="BG1654" s="147"/>
    </row>
    <row r="1655" spans="1:59" outlineLevel="1" x14ac:dyDescent="0.2">
      <c r="A1655" s="176">
        <v>341</v>
      </c>
      <c r="B1655" s="177" t="s">
        <v>1904</v>
      </c>
      <c r="C1655" s="186" t="s">
        <v>1905</v>
      </c>
      <c r="D1655" s="178" t="s">
        <v>413</v>
      </c>
      <c r="E1655" s="179">
        <v>500.80399999999997</v>
      </c>
      <c r="F1655" s="174"/>
      <c r="G1655" s="181">
        <f>ROUND(E1655*F1655,2)</f>
        <v>0</v>
      </c>
      <c r="H1655" s="157">
        <v>0</v>
      </c>
      <c r="I1655" s="156">
        <f>ROUND(E1655*H1655,2)</f>
        <v>0</v>
      </c>
      <c r="J1655" s="157">
        <v>35.1</v>
      </c>
      <c r="K1655" s="156">
        <f>ROUND(E1655*J1655,2)</f>
        <v>17578.22</v>
      </c>
      <c r="L1655" s="156">
        <v>15</v>
      </c>
      <c r="M1655" s="156">
        <f>G1655*(1+L1655/100)</f>
        <v>0</v>
      </c>
      <c r="N1655" s="156">
        <v>0</v>
      </c>
      <c r="O1655" s="156">
        <f>ROUND(E1655*N1655,2)</f>
        <v>0</v>
      </c>
      <c r="P1655" s="156">
        <v>0</v>
      </c>
      <c r="Q1655" s="156">
        <f>ROUND(E1655*P1655,2)</f>
        <v>0</v>
      </c>
      <c r="R1655" s="156"/>
      <c r="S1655" s="156" t="s">
        <v>381</v>
      </c>
      <c r="T1655" s="156" t="s">
        <v>381</v>
      </c>
      <c r="U1655" s="156">
        <v>0.105</v>
      </c>
      <c r="V1655" s="156">
        <f>ROUND(E1655*U1655,2)</f>
        <v>52.58</v>
      </c>
      <c r="W1655" s="156"/>
      <c r="X1655" s="156" t="s">
        <v>1902</v>
      </c>
      <c r="Y1655" s="147"/>
      <c r="Z1655" s="147"/>
      <c r="AA1655" s="147"/>
      <c r="AB1655" s="147"/>
      <c r="AC1655" s="147"/>
      <c r="AD1655" s="147"/>
      <c r="AE1655" s="147"/>
      <c r="AF1655" s="147" t="s">
        <v>1903</v>
      </c>
      <c r="AG1655" s="147"/>
      <c r="AH1655" s="147"/>
      <c r="AI1655" s="147"/>
      <c r="AJ1655" s="147"/>
      <c r="AK1655" s="147"/>
      <c r="AL1655" s="147"/>
      <c r="AM1655" s="147"/>
      <c r="AN1655" s="147"/>
      <c r="AO1655" s="147"/>
      <c r="AP1655" s="147"/>
      <c r="AQ1655" s="147"/>
      <c r="AR1655" s="147"/>
      <c r="AS1655" s="147"/>
      <c r="AT1655" s="147"/>
      <c r="AU1655" s="147"/>
      <c r="AV1655" s="147"/>
      <c r="AW1655" s="147"/>
      <c r="AX1655" s="147"/>
      <c r="AY1655" s="147"/>
      <c r="AZ1655" s="147"/>
      <c r="BA1655" s="147"/>
      <c r="BB1655" s="147"/>
      <c r="BC1655" s="147"/>
      <c r="BD1655" s="147"/>
      <c r="BE1655" s="147"/>
      <c r="BF1655" s="147"/>
      <c r="BG1655" s="147"/>
    </row>
    <row r="1656" spans="1:59" outlineLevel="1" x14ac:dyDescent="0.2">
      <c r="A1656" s="170">
        <v>342</v>
      </c>
      <c r="B1656" s="171" t="s">
        <v>1906</v>
      </c>
      <c r="C1656" s="184" t="s">
        <v>1907</v>
      </c>
      <c r="D1656" s="172" t="s">
        <v>413</v>
      </c>
      <c r="E1656" s="173">
        <v>62.600499999999997</v>
      </c>
      <c r="F1656" s="174"/>
      <c r="G1656" s="175">
        <f>ROUND(E1656*F1656,2)</f>
        <v>0</v>
      </c>
      <c r="H1656" s="157">
        <v>0</v>
      </c>
      <c r="I1656" s="156">
        <f>ROUND(E1656*H1656,2)</f>
        <v>0</v>
      </c>
      <c r="J1656" s="157">
        <v>225</v>
      </c>
      <c r="K1656" s="156">
        <f>ROUND(E1656*J1656,2)</f>
        <v>14085.11</v>
      </c>
      <c r="L1656" s="156">
        <v>15</v>
      </c>
      <c r="M1656" s="156">
        <f>G1656*(1+L1656/100)</f>
        <v>0</v>
      </c>
      <c r="N1656" s="156">
        <v>0</v>
      </c>
      <c r="O1656" s="156">
        <f>ROUND(E1656*N1656,2)</f>
        <v>0</v>
      </c>
      <c r="P1656" s="156">
        <v>0</v>
      </c>
      <c r="Q1656" s="156">
        <f>ROUND(E1656*P1656,2)</f>
        <v>0</v>
      </c>
      <c r="R1656" s="156"/>
      <c r="S1656" s="156" t="s">
        <v>381</v>
      </c>
      <c r="T1656" s="156" t="s">
        <v>381</v>
      </c>
      <c r="U1656" s="156">
        <v>0.49</v>
      </c>
      <c r="V1656" s="156">
        <f>ROUND(E1656*U1656,2)</f>
        <v>30.67</v>
      </c>
      <c r="W1656" s="156"/>
      <c r="X1656" s="156" t="s">
        <v>1902</v>
      </c>
      <c r="Y1656" s="147"/>
      <c r="Z1656" s="147"/>
      <c r="AA1656" s="147"/>
      <c r="AB1656" s="147"/>
      <c r="AC1656" s="147"/>
      <c r="AD1656" s="147"/>
      <c r="AE1656" s="147"/>
      <c r="AF1656" s="147" t="s">
        <v>1903</v>
      </c>
      <c r="AG1656" s="147"/>
      <c r="AH1656" s="147"/>
      <c r="AI1656" s="147"/>
      <c r="AJ1656" s="147"/>
      <c r="AK1656" s="147"/>
      <c r="AL1656" s="147"/>
      <c r="AM1656" s="147"/>
      <c r="AN1656" s="147"/>
      <c r="AO1656" s="147"/>
      <c r="AP1656" s="147"/>
      <c r="AQ1656" s="147"/>
      <c r="AR1656" s="147"/>
      <c r="AS1656" s="147"/>
      <c r="AT1656" s="147"/>
      <c r="AU1656" s="147"/>
      <c r="AV1656" s="147"/>
      <c r="AW1656" s="147"/>
      <c r="AX1656" s="147"/>
      <c r="AY1656" s="147"/>
      <c r="AZ1656" s="147"/>
      <c r="BA1656" s="147"/>
      <c r="BB1656" s="147"/>
      <c r="BC1656" s="147"/>
      <c r="BD1656" s="147"/>
      <c r="BE1656" s="147"/>
      <c r="BF1656" s="147"/>
      <c r="BG1656" s="147"/>
    </row>
    <row r="1657" spans="1:59" outlineLevel="1" x14ac:dyDescent="0.2">
      <c r="A1657" s="154"/>
      <c r="B1657" s="155"/>
      <c r="C1657" s="249" t="s">
        <v>1908</v>
      </c>
      <c r="D1657" s="250"/>
      <c r="E1657" s="250"/>
      <c r="F1657" s="250"/>
      <c r="G1657" s="250"/>
      <c r="H1657" s="156"/>
      <c r="I1657" s="156"/>
      <c r="J1657" s="156"/>
      <c r="K1657" s="156"/>
      <c r="L1657" s="156"/>
      <c r="M1657" s="156"/>
      <c r="N1657" s="156"/>
      <c r="O1657" s="156"/>
      <c r="P1657" s="156"/>
      <c r="Q1657" s="156"/>
      <c r="R1657" s="156"/>
      <c r="S1657" s="156"/>
      <c r="T1657" s="156"/>
      <c r="U1657" s="156"/>
      <c r="V1657" s="156"/>
      <c r="W1657" s="156"/>
      <c r="X1657" s="156"/>
      <c r="Y1657" s="147"/>
      <c r="Z1657" s="147"/>
      <c r="AA1657" s="147"/>
      <c r="AB1657" s="147"/>
      <c r="AC1657" s="147"/>
      <c r="AD1657" s="147"/>
      <c r="AE1657" s="147"/>
      <c r="AF1657" s="147" t="s">
        <v>655</v>
      </c>
      <c r="AG1657" s="147"/>
      <c r="AH1657" s="147"/>
      <c r="AI1657" s="147"/>
      <c r="AJ1657" s="147"/>
      <c r="AK1657" s="147"/>
      <c r="AL1657" s="147"/>
      <c r="AM1657" s="147"/>
      <c r="AN1657" s="147"/>
      <c r="AO1657" s="147"/>
      <c r="AP1657" s="147"/>
      <c r="AQ1657" s="147"/>
      <c r="AR1657" s="147"/>
      <c r="AS1657" s="147"/>
      <c r="AT1657" s="147"/>
      <c r="AU1657" s="147"/>
      <c r="AV1657" s="147"/>
      <c r="AW1657" s="147"/>
      <c r="AX1657" s="147"/>
      <c r="AY1657" s="147"/>
      <c r="AZ1657" s="147"/>
      <c r="BA1657" s="147"/>
      <c r="BB1657" s="147"/>
      <c r="BC1657" s="147"/>
      <c r="BD1657" s="147"/>
      <c r="BE1657" s="147"/>
      <c r="BF1657" s="147"/>
      <c r="BG1657" s="147"/>
    </row>
    <row r="1658" spans="1:59" outlineLevel="1" x14ac:dyDescent="0.2">
      <c r="A1658" s="176">
        <v>343</v>
      </c>
      <c r="B1658" s="177" t="s">
        <v>1909</v>
      </c>
      <c r="C1658" s="186" t="s">
        <v>1910</v>
      </c>
      <c r="D1658" s="178" t="s">
        <v>413</v>
      </c>
      <c r="E1658" s="179">
        <v>939.00750000000005</v>
      </c>
      <c r="F1658" s="174"/>
      <c r="G1658" s="181">
        <f>ROUND(E1658*F1658,2)</f>
        <v>0</v>
      </c>
      <c r="H1658" s="157">
        <v>0</v>
      </c>
      <c r="I1658" s="156">
        <f>ROUND(E1658*H1658,2)</f>
        <v>0</v>
      </c>
      <c r="J1658" s="157">
        <v>15.7</v>
      </c>
      <c r="K1658" s="156">
        <f>ROUND(E1658*J1658,2)</f>
        <v>14742.42</v>
      </c>
      <c r="L1658" s="156">
        <v>15</v>
      </c>
      <c r="M1658" s="156">
        <f>G1658*(1+L1658/100)</f>
        <v>0</v>
      </c>
      <c r="N1658" s="156">
        <v>0</v>
      </c>
      <c r="O1658" s="156">
        <f>ROUND(E1658*N1658,2)</f>
        <v>0</v>
      </c>
      <c r="P1658" s="156">
        <v>0</v>
      </c>
      <c r="Q1658" s="156">
        <f>ROUND(E1658*P1658,2)</f>
        <v>0</v>
      </c>
      <c r="R1658" s="156"/>
      <c r="S1658" s="156" t="s">
        <v>381</v>
      </c>
      <c r="T1658" s="156" t="s">
        <v>381</v>
      </c>
      <c r="U1658" s="156">
        <v>0</v>
      </c>
      <c r="V1658" s="156">
        <f>ROUND(E1658*U1658,2)</f>
        <v>0</v>
      </c>
      <c r="W1658" s="156"/>
      <c r="X1658" s="156" t="s">
        <v>1902</v>
      </c>
      <c r="Y1658" s="147"/>
      <c r="Z1658" s="147"/>
      <c r="AA1658" s="147"/>
      <c r="AB1658" s="147"/>
      <c r="AC1658" s="147"/>
      <c r="AD1658" s="147"/>
      <c r="AE1658" s="147"/>
      <c r="AF1658" s="147" t="s">
        <v>1903</v>
      </c>
      <c r="AG1658" s="147"/>
      <c r="AH1658" s="147"/>
      <c r="AI1658" s="147"/>
      <c r="AJ1658" s="147"/>
      <c r="AK1658" s="147"/>
      <c r="AL1658" s="147"/>
      <c r="AM1658" s="147"/>
      <c r="AN1658" s="147"/>
      <c r="AO1658" s="147"/>
      <c r="AP1658" s="147"/>
      <c r="AQ1658" s="147"/>
      <c r="AR1658" s="147"/>
      <c r="AS1658" s="147"/>
      <c r="AT1658" s="147"/>
      <c r="AU1658" s="147"/>
      <c r="AV1658" s="147"/>
      <c r="AW1658" s="147"/>
      <c r="AX1658" s="147"/>
      <c r="AY1658" s="147"/>
      <c r="AZ1658" s="147"/>
      <c r="BA1658" s="147"/>
      <c r="BB1658" s="147"/>
      <c r="BC1658" s="147"/>
      <c r="BD1658" s="147"/>
      <c r="BE1658" s="147"/>
      <c r="BF1658" s="147"/>
      <c r="BG1658" s="147"/>
    </row>
    <row r="1659" spans="1:59" outlineLevel="1" x14ac:dyDescent="0.2">
      <c r="A1659" s="170">
        <v>344</v>
      </c>
      <c r="B1659" s="171" t="s">
        <v>1911</v>
      </c>
      <c r="C1659" s="184" t="s">
        <v>1912</v>
      </c>
      <c r="D1659" s="172" t="s">
        <v>413</v>
      </c>
      <c r="E1659" s="173">
        <v>62.600499999999997</v>
      </c>
      <c r="F1659" s="174"/>
      <c r="G1659" s="175">
        <f>ROUND(E1659*F1659,2)</f>
        <v>0</v>
      </c>
      <c r="H1659" s="157">
        <v>0</v>
      </c>
      <c r="I1659" s="156">
        <f>ROUND(E1659*H1659,2)</f>
        <v>0</v>
      </c>
      <c r="J1659" s="157">
        <v>300</v>
      </c>
      <c r="K1659" s="156">
        <f>ROUND(E1659*J1659,2)</f>
        <v>18780.150000000001</v>
      </c>
      <c r="L1659" s="156">
        <v>15</v>
      </c>
      <c r="M1659" s="156">
        <f>G1659*(1+L1659/100)</f>
        <v>0</v>
      </c>
      <c r="N1659" s="156">
        <v>0</v>
      </c>
      <c r="O1659" s="156">
        <f>ROUND(E1659*N1659,2)</f>
        <v>0</v>
      </c>
      <c r="P1659" s="156">
        <v>0</v>
      </c>
      <c r="Q1659" s="156">
        <f>ROUND(E1659*P1659,2)</f>
        <v>0</v>
      </c>
      <c r="R1659" s="156"/>
      <c r="S1659" s="156" t="s">
        <v>381</v>
      </c>
      <c r="T1659" s="156" t="s">
        <v>1913</v>
      </c>
      <c r="U1659" s="156">
        <v>0</v>
      </c>
      <c r="V1659" s="156">
        <f>ROUND(E1659*U1659,2)</f>
        <v>0</v>
      </c>
      <c r="W1659" s="156"/>
      <c r="X1659" s="156" t="s">
        <v>1902</v>
      </c>
      <c r="Y1659" s="147"/>
      <c r="Z1659" s="147"/>
      <c r="AA1659" s="147"/>
      <c r="AB1659" s="147"/>
      <c r="AC1659" s="147"/>
      <c r="AD1659" s="147"/>
      <c r="AE1659" s="147"/>
      <c r="AF1659" s="147" t="s">
        <v>1903</v>
      </c>
      <c r="AG1659" s="147"/>
      <c r="AH1659" s="147"/>
      <c r="AI1659" s="147"/>
      <c r="AJ1659" s="147"/>
      <c r="AK1659" s="147"/>
      <c r="AL1659" s="147"/>
      <c r="AM1659" s="147"/>
      <c r="AN1659" s="147"/>
      <c r="AO1659" s="147"/>
      <c r="AP1659" s="147"/>
      <c r="AQ1659" s="147"/>
      <c r="AR1659" s="147"/>
      <c r="AS1659" s="147"/>
      <c r="AT1659" s="147"/>
      <c r="AU1659" s="147"/>
      <c r="AV1659" s="147"/>
      <c r="AW1659" s="147"/>
      <c r="AX1659" s="147"/>
      <c r="AY1659" s="147"/>
      <c r="AZ1659" s="147"/>
      <c r="BA1659" s="147"/>
      <c r="BB1659" s="147"/>
      <c r="BC1659" s="147"/>
      <c r="BD1659" s="147"/>
      <c r="BE1659" s="147"/>
      <c r="BF1659" s="147"/>
      <c r="BG1659" s="147"/>
    </row>
    <row r="1660" spans="1:59" outlineLevel="1" x14ac:dyDescent="0.2">
      <c r="A1660" s="154"/>
      <c r="B1660" s="155"/>
      <c r="C1660" s="249" t="s">
        <v>1914</v>
      </c>
      <c r="D1660" s="250"/>
      <c r="E1660" s="250"/>
      <c r="F1660" s="250"/>
      <c r="G1660" s="250"/>
      <c r="H1660" s="156"/>
      <c r="I1660" s="156"/>
      <c r="J1660" s="156"/>
      <c r="K1660" s="156"/>
      <c r="L1660" s="156"/>
      <c r="M1660" s="156"/>
      <c r="N1660" s="156"/>
      <c r="O1660" s="156"/>
      <c r="P1660" s="156"/>
      <c r="Q1660" s="156"/>
      <c r="R1660" s="156"/>
      <c r="S1660" s="156"/>
      <c r="T1660" s="156"/>
      <c r="U1660" s="156"/>
      <c r="V1660" s="156"/>
      <c r="W1660" s="156"/>
      <c r="X1660" s="156"/>
      <c r="Y1660" s="147"/>
      <c r="Z1660" s="147"/>
      <c r="AA1660" s="147"/>
      <c r="AB1660" s="147"/>
      <c r="AC1660" s="147"/>
      <c r="AD1660" s="147"/>
      <c r="AE1660" s="147"/>
      <c r="AF1660" s="147" t="s">
        <v>655</v>
      </c>
      <c r="AG1660" s="147"/>
      <c r="AH1660" s="147"/>
      <c r="AI1660" s="147"/>
      <c r="AJ1660" s="147"/>
      <c r="AK1660" s="147"/>
      <c r="AL1660" s="147"/>
      <c r="AM1660" s="147"/>
      <c r="AN1660" s="147"/>
      <c r="AO1660" s="147"/>
      <c r="AP1660" s="147"/>
      <c r="AQ1660" s="147"/>
      <c r="AR1660" s="147"/>
      <c r="AS1660" s="147"/>
      <c r="AT1660" s="147"/>
      <c r="AU1660" s="147"/>
      <c r="AV1660" s="147"/>
      <c r="AW1660" s="147"/>
      <c r="AX1660" s="147"/>
      <c r="AY1660" s="147"/>
      <c r="AZ1660" s="147"/>
      <c r="BA1660" s="147"/>
      <c r="BB1660" s="147"/>
      <c r="BC1660" s="147"/>
      <c r="BD1660" s="147"/>
      <c r="BE1660" s="147"/>
      <c r="BF1660" s="147"/>
      <c r="BG1660" s="147"/>
    </row>
    <row r="1661" spans="1:59" x14ac:dyDescent="0.2">
      <c r="A1661" s="3"/>
      <c r="B1661" s="4"/>
      <c r="C1661" s="187"/>
      <c r="D1661" s="6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AD1661">
        <v>15</v>
      </c>
      <c r="AE1661">
        <v>21</v>
      </c>
      <c r="AF1661" t="s">
        <v>363</v>
      </c>
    </row>
    <row r="1662" spans="1:59" x14ac:dyDescent="0.2">
      <c r="A1662" s="150"/>
      <c r="B1662" s="151" t="s">
        <v>31</v>
      </c>
      <c r="C1662" s="188"/>
      <c r="D1662" s="152"/>
      <c r="E1662" s="153"/>
      <c r="F1662" s="153"/>
      <c r="G1662" s="182">
        <f>G8+G19+G33+G35+G41+G90+G128+G135+G142+G155+G176+G183+G190+G192+G194+G196+G342+G496+G518+G645+G676+G695+G697+G708+G774+G776+G793+G799+G831+G901+G954+G974+G978+G980+G1042+G1207+G1462+G1515+G1539+G1601+G1616+G1626+G1653</f>
        <v>0</v>
      </c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AD1662">
        <f>SUMIF(L7:L1660,AD1661,G7:G1660)</f>
        <v>0</v>
      </c>
      <c r="AE1662">
        <f>SUMIF(L7:L1660,AE1661,G7:G1660)</f>
        <v>0</v>
      </c>
      <c r="AF1662" t="s">
        <v>1915</v>
      </c>
    </row>
    <row r="1663" spans="1:59" x14ac:dyDescent="0.2">
      <c r="A1663" s="3"/>
      <c r="B1663" s="4"/>
      <c r="C1663" s="187"/>
      <c r="D1663" s="6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</row>
    <row r="1664" spans="1:59" x14ac:dyDescent="0.2">
      <c r="A1664" s="3"/>
      <c r="B1664" s="4"/>
      <c r="C1664" s="187"/>
      <c r="D1664" s="6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</row>
    <row r="1665" spans="1:32" x14ac:dyDescent="0.2">
      <c r="A1665" s="258" t="s">
        <v>1916</v>
      </c>
      <c r="B1665" s="258"/>
      <c r="C1665" s="259"/>
      <c r="D1665" s="6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</row>
    <row r="1666" spans="1:32" x14ac:dyDescent="0.2">
      <c r="A1666" s="260"/>
      <c r="B1666" s="261"/>
      <c r="C1666" s="262"/>
      <c r="D1666" s="261"/>
      <c r="E1666" s="261"/>
      <c r="F1666" s="261"/>
      <c r="G1666" s="26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AF1666" t="s">
        <v>1917</v>
      </c>
    </row>
    <row r="1667" spans="1:32" x14ac:dyDescent="0.2">
      <c r="A1667" s="264"/>
      <c r="B1667" s="265"/>
      <c r="C1667" s="266"/>
      <c r="D1667" s="265"/>
      <c r="E1667" s="265"/>
      <c r="F1667" s="265"/>
      <c r="G1667" s="267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</row>
    <row r="1668" spans="1:32" x14ac:dyDescent="0.2">
      <c r="A1668" s="264"/>
      <c r="B1668" s="265"/>
      <c r="C1668" s="266"/>
      <c r="D1668" s="265"/>
      <c r="E1668" s="265"/>
      <c r="F1668" s="265"/>
      <c r="G1668" s="267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</row>
    <row r="1669" spans="1:32" x14ac:dyDescent="0.2">
      <c r="A1669" s="264"/>
      <c r="B1669" s="265"/>
      <c r="C1669" s="266"/>
      <c r="D1669" s="265"/>
      <c r="E1669" s="265"/>
      <c r="F1669" s="265"/>
      <c r="G1669" s="267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</row>
    <row r="1670" spans="1:32" x14ac:dyDescent="0.2">
      <c r="A1670" s="268"/>
      <c r="B1670" s="269"/>
      <c r="C1670" s="270"/>
      <c r="D1670" s="269"/>
      <c r="E1670" s="269"/>
      <c r="F1670" s="269"/>
      <c r="G1670" s="271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</row>
    <row r="1671" spans="1:32" x14ac:dyDescent="0.2">
      <c r="A1671" s="3"/>
      <c r="B1671" s="4"/>
      <c r="C1671" s="187"/>
      <c r="D1671" s="6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</row>
    <row r="1672" spans="1:32" x14ac:dyDescent="0.2">
      <c r="C1672" s="189"/>
      <c r="D1672" s="10"/>
      <c r="AF1672" t="s">
        <v>1918</v>
      </c>
    </row>
    <row r="1673" spans="1:32" x14ac:dyDescent="0.2">
      <c r="D1673" s="10"/>
    </row>
    <row r="1674" spans="1:32" x14ac:dyDescent="0.2">
      <c r="D1674" s="10"/>
    </row>
    <row r="1675" spans="1:32" x14ac:dyDescent="0.2">
      <c r="D1675" s="10"/>
    </row>
    <row r="1676" spans="1:32" x14ac:dyDescent="0.2">
      <c r="D1676" s="10"/>
    </row>
    <row r="1677" spans="1:32" x14ac:dyDescent="0.2">
      <c r="D1677" s="10"/>
    </row>
    <row r="1678" spans="1:32" x14ac:dyDescent="0.2">
      <c r="D1678" s="10"/>
    </row>
    <row r="1679" spans="1:32" x14ac:dyDescent="0.2">
      <c r="D1679" s="10"/>
    </row>
    <row r="1680" spans="1:32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49">
    <mergeCell ref="A1665:C1665"/>
    <mergeCell ref="A1666:G1670"/>
    <mergeCell ref="C255:G255"/>
    <mergeCell ref="C262:G262"/>
    <mergeCell ref="C269:G269"/>
    <mergeCell ref="C276:G276"/>
    <mergeCell ref="C829:G829"/>
    <mergeCell ref="C442:G442"/>
    <mergeCell ref="C453:G453"/>
    <mergeCell ref="C710:G710"/>
    <mergeCell ref="C719:G719"/>
    <mergeCell ref="C1632:G1632"/>
    <mergeCell ref="C867:G867"/>
    <mergeCell ref="C880:G880"/>
    <mergeCell ref="C886:G886"/>
    <mergeCell ref="C891:G891"/>
    <mergeCell ref="A1:G1"/>
    <mergeCell ref="C2:G2"/>
    <mergeCell ref="C3:G3"/>
    <mergeCell ref="C4:G4"/>
    <mergeCell ref="C283:G283"/>
    <mergeCell ref="C895:G895"/>
    <mergeCell ref="C1496:G1496"/>
    <mergeCell ref="C1544:G1544"/>
    <mergeCell ref="C1628:G1628"/>
    <mergeCell ref="C1629:G1629"/>
    <mergeCell ref="C1630:G1630"/>
    <mergeCell ref="C1631:G1631"/>
    <mergeCell ref="C1645:G1645"/>
    <mergeCell ref="C1633:G1633"/>
    <mergeCell ref="C1634:G1634"/>
    <mergeCell ref="C1635:G1635"/>
    <mergeCell ref="C1636:G1636"/>
    <mergeCell ref="C1637:G1637"/>
    <mergeCell ref="C1638:G1638"/>
    <mergeCell ref="C1639:G1639"/>
    <mergeCell ref="C1641:G1641"/>
    <mergeCell ref="C1642:G1642"/>
    <mergeCell ref="C1643:G1643"/>
    <mergeCell ref="C1644:G1644"/>
    <mergeCell ref="C1652:G1652"/>
    <mergeCell ref="C1657:G1657"/>
    <mergeCell ref="C1660:G1660"/>
    <mergeCell ref="C1646:G1646"/>
    <mergeCell ref="C1647:G1647"/>
    <mergeCell ref="C1648:G1648"/>
    <mergeCell ref="C1649:G1649"/>
    <mergeCell ref="C1650:G1650"/>
    <mergeCell ref="C1651:G1651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8" activePane="bottomLeft" state="frozen"/>
      <selection pane="bottomLeft" activeCell="AO27" sqref="AO27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45</v>
      </c>
      <c r="C3" s="252" t="s">
        <v>46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49</v>
      </c>
      <c r="C4" s="255" t="s">
        <v>50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233</v>
      </c>
      <c r="C8" s="183" t="s">
        <v>234</v>
      </c>
      <c r="D8" s="166"/>
      <c r="E8" s="167"/>
      <c r="F8" s="168"/>
      <c r="G8" s="169">
        <f>SUMIF(AF9:AF20,"&lt;&gt;NOR",G9:G20)</f>
        <v>0</v>
      </c>
      <c r="H8" s="163"/>
      <c r="I8" s="163">
        <f>SUM(I9:I20)</f>
        <v>41</v>
      </c>
      <c r="J8" s="163"/>
      <c r="K8" s="163">
        <f>SUM(K9:K20)</f>
        <v>120489</v>
      </c>
      <c r="L8" s="163"/>
      <c r="M8" s="163">
        <f>SUM(M9:M20)</f>
        <v>0</v>
      </c>
      <c r="N8" s="163"/>
      <c r="O8" s="163">
        <f>SUM(O9:O20)</f>
        <v>0</v>
      </c>
      <c r="P8" s="163"/>
      <c r="Q8" s="163">
        <f>SUM(Q9:Q20)</f>
        <v>0</v>
      </c>
      <c r="R8" s="163"/>
      <c r="S8" s="163"/>
      <c r="T8" s="163"/>
      <c r="U8" s="163"/>
      <c r="V8" s="163">
        <f>SUM(V9:V20)</f>
        <v>75.960000000000008</v>
      </c>
      <c r="W8" s="163"/>
      <c r="X8" s="163"/>
      <c r="AF8" t="s">
        <v>377</v>
      </c>
    </row>
    <row r="9" spans="1:59" outlineLevel="1" x14ac:dyDescent="0.2">
      <c r="A9" s="176">
        <v>1</v>
      </c>
      <c r="B9" s="177" t="s">
        <v>1919</v>
      </c>
      <c r="C9" s="186" t="s">
        <v>1920</v>
      </c>
      <c r="D9" s="178" t="s">
        <v>429</v>
      </c>
      <c r="E9" s="179">
        <v>20</v>
      </c>
      <c r="F9" s="180"/>
      <c r="G9" s="181">
        <f>ROUND(E9*F9,2)</f>
        <v>0</v>
      </c>
      <c r="H9" s="157">
        <v>0</v>
      </c>
      <c r="I9" s="156">
        <f>ROUND(E9*H9,2)</f>
        <v>0</v>
      </c>
      <c r="J9" s="157">
        <v>468</v>
      </c>
      <c r="K9" s="156">
        <f>ROUND(E9*J9,2)</f>
        <v>9360</v>
      </c>
      <c r="L9" s="156">
        <v>21</v>
      </c>
      <c r="M9" s="156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6"/>
      <c r="S9" s="156" t="s">
        <v>381</v>
      </c>
      <c r="T9" s="156" t="s">
        <v>381</v>
      </c>
      <c r="U9" s="156">
        <v>0.88</v>
      </c>
      <c r="V9" s="156">
        <f>ROUND(E9*U9,2)</f>
        <v>17.600000000000001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486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outlineLevel="1" x14ac:dyDescent="0.2">
      <c r="A10" s="176">
        <v>2</v>
      </c>
      <c r="B10" s="177" t="s">
        <v>1921</v>
      </c>
      <c r="C10" s="186" t="s">
        <v>1922</v>
      </c>
      <c r="D10" s="178" t="s">
        <v>429</v>
      </c>
      <c r="E10" s="179">
        <v>20</v>
      </c>
      <c r="F10" s="180"/>
      <c r="G10" s="181">
        <f>ROUND(E10*F10,2)</f>
        <v>0</v>
      </c>
      <c r="H10" s="157">
        <v>2.0499999999999998</v>
      </c>
      <c r="I10" s="156">
        <f>ROUND(E10*H10,2)</f>
        <v>41</v>
      </c>
      <c r="J10" s="157">
        <v>718.95</v>
      </c>
      <c r="K10" s="156">
        <f>ROUND(E10*J10,2)</f>
        <v>14379</v>
      </c>
      <c r="L10" s="156">
        <v>21</v>
      </c>
      <c r="M10" s="156">
        <f>G10*(1+L10/100)</f>
        <v>0</v>
      </c>
      <c r="N10" s="156">
        <v>5.0000000000000002E-5</v>
      </c>
      <c r="O10" s="156">
        <f>ROUND(E10*N10,2)</f>
        <v>0</v>
      </c>
      <c r="P10" s="156">
        <v>0</v>
      </c>
      <c r="Q10" s="156">
        <f>ROUND(E10*P10,2)</f>
        <v>0</v>
      </c>
      <c r="R10" s="156"/>
      <c r="S10" s="156" t="s">
        <v>381</v>
      </c>
      <c r="T10" s="156" t="s">
        <v>381</v>
      </c>
      <c r="U10" s="156">
        <v>1.655</v>
      </c>
      <c r="V10" s="156">
        <f>ROUND(E10*U10,2)</f>
        <v>33.1</v>
      </c>
      <c r="W10" s="156"/>
      <c r="X10" s="156" t="s">
        <v>383</v>
      </c>
      <c r="Y10" s="147"/>
      <c r="Z10" s="147"/>
      <c r="AA10" s="147"/>
      <c r="AB10" s="147"/>
      <c r="AC10" s="147"/>
      <c r="AD10" s="147"/>
      <c r="AE10" s="147"/>
      <c r="AF10" s="147" t="s">
        <v>486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outlineLevel="1" x14ac:dyDescent="0.2">
      <c r="A11" s="176">
        <v>3</v>
      </c>
      <c r="B11" s="177" t="s">
        <v>1923</v>
      </c>
      <c r="C11" s="186" t="s">
        <v>1924</v>
      </c>
      <c r="D11" s="178" t="s">
        <v>429</v>
      </c>
      <c r="E11" s="179">
        <v>20</v>
      </c>
      <c r="F11" s="180"/>
      <c r="G11" s="181">
        <f>ROUND(E11*F11,2)</f>
        <v>0</v>
      </c>
      <c r="H11" s="157">
        <v>0</v>
      </c>
      <c r="I11" s="156">
        <f>ROUND(E11*H11,2)</f>
        <v>0</v>
      </c>
      <c r="J11" s="157">
        <v>1130</v>
      </c>
      <c r="K11" s="156">
        <f>ROUND(E11*J11,2)</f>
        <v>22600</v>
      </c>
      <c r="L11" s="156">
        <v>21</v>
      </c>
      <c r="M11" s="156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6"/>
      <c r="S11" s="156" t="s">
        <v>381</v>
      </c>
      <c r="T11" s="156" t="s">
        <v>381</v>
      </c>
      <c r="U11" s="156">
        <v>0.96</v>
      </c>
      <c r="V11" s="156">
        <f>ROUND(E11*U11,2)</f>
        <v>19.2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486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outlineLevel="1" x14ac:dyDescent="0.2">
      <c r="A12" s="176">
        <v>4</v>
      </c>
      <c r="B12" s="177" t="s">
        <v>1925</v>
      </c>
      <c r="C12" s="186" t="s">
        <v>1926</v>
      </c>
      <c r="D12" s="178" t="s">
        <v>429</v>
      </c>
      <c r="E12" s="179">
        <v>20</v>
      </c>
      <c r="F12" s="180"/>
      <c r="G12" s="181">
        <f>ROUND(E12*F12,2)</f>
        <v>0</v>
      </c>
      <c r="H12" s="157">
        <v>0</v>
      </c>
      <c r="I12" s="156">
        <f>ROUND(E12*H12,2)</f>
        <v>0</v>
      </c>
      <c r="J12" s="157">
        <v>457.5</v>
      </c>
      <c r="K12" s="156">
        <f>ROUND(E12*J12,2)</f>
        <v>9150</v>
      </c>
      <c r="L12" s="156">
        <v>21</v>
      </c>
      <c r="M12" s="156">
        <f>G12*(1+L12/100)</f>
        <v>0</v>
      </c>
      <c r="N12" s="156">
        <v>0</v>
      </c>
      <c r="O12" s="156">
        <f>ROUND(E12*N12,2)</f>
        <v>0</v>
      </c>
      <c r="P12" s="156">
        <v>0</v>
      </c>
      <c r="Q12" s="156">
        <f>ROUND(E12*P12,2)</f>
        <v>0</v>
      </c>
      <c r="R12" s="156"/>
      <c r="S12" s="156" t="s">
        <v>381</v>
      </c>
      <c r="T12" s="156" t="s">
        <v>381</v>
      </c>
      <c r="U12" s="156">
        <v>0.30299999999999999</v>
      </c>
      <c r="V12" s="156">
        <f>ROUND(E12*U12,2)</f>
        <v>6.06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486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outlineLevel="1" x14ac:dyDescent="0.2">
      <c r="A13" s="170">
        <v>5</v>
      </c>
      <c r="B13" s="171" t="s">
        <v>482</v>
      </c>
      <c r="C13" s="184" t="s">
        <v>1927</v>
      </c>
      <c r="D13" s="172" t="s">
        <v>484</v>
      </c>
      <c r="E13" s="173">
        <v>1</v>
      </c>
      <c r="F13" s="180"/>
      <c r="G13" s="175">
        <f>ROUND(E13*F13,2)</f>
        <v>0</v>
      </c>
      <c r="H13" s="157">
        <v>0</v>
      </c>
      <c r="I13" s="156">
        <f>ROUND(E13*H13,2)</f>
        <v>0</v>
      </c>
      <c r="J13" s="157">
        <v>65000</v>
      </c>
      <c r="K13" s="156">
        <f>ROUND(E13*J13,2)</f>
        <v>65000</v>
      </c>
      <c r="L13" s="156">
        <v>21</v>
      </c>
      <c r="M13" s="156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6"/>
      <c r="S13" s="156" t="s">
        <v>485</v>
      </c>
      <c r="T13" s="156" t="s">
        <v>382</v>
      </c>
      <c r="U13" s="156">
        <v>0</v>
      </c>
      <c r="V13" s="156">
        <f>ROUND(E13*U13,2)</f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486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outlineLevel="1" x14ac:dyDescent="0.2">
      <c r="A14" s="154"/>
      <c r="B14" s="155"/>
      <c r="C14" s="249" t="s">
        <v>1928</v>
      </c>
      <c r="D14" s="250"/>
      <c r="E14" s="250"/>
      <c r="F14" s="250"/>
      <c r="G14" s="250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47"/>
      <c r="Z14" s="147"/>
      <c r="AA14" s="147"/>
      <c r="AB14" s="147"/>
      <c r="AC14" s="147"/>
      <c r="AD14" s="147"/>
      <c r="AE14" s="147"/>
      <c r="AF14" s="147" t="s">
        <v>655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outlineLevel="1" x14ac:dyDescent="0.2">
      <c r="A15" s="154"/>
      <c r="B15" s="155"/>
      <c r="C15" s="190" t="s">
        <v>1929</v>
      </c>
      <c r="D15" s="160"/>
      <c r="E15" s="161"/>
      <c r="F15" s="162"/>
      <c r="G15" s="162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47"/>
      <c r="Z15" s="147"/>
      <c r="AA15" s="147"/>
      <c r="AB15" s="147"/>
      <c r="AC15" s="147"/>
      <c r="AD15" s="147"/>
      <c r="AE15" s="147"/>
      <c r="AF15" s="147" t="s">
        <v>655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outlineLevel="1" x14ac:dyDescent="0.2">
      <c r="A16" s="154"/>
      <c r="B16" s="155"/>
      <c r="C16" s="247" t="s">
        <v>1930</v>
      </c>
      <c r="D16" s="248"/>
      <c r="E16" s="248"/>
      <c r="F16" s="248"/>
      <c r="G16" s="248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47"/>
      <c r="Z16" s="147"/>
      <c r="AA16" s="147"/>
      <c r="AB16" s="147"/>
      <c r="AC16" s="147"/>
      <c r="AD16" s="147"/>
      <c r="AE16" s="147"/>
      <c r="AF16" s="147" t="s">
        <v>655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outlineLevel="1" x14ac:dyDescent="0.2">
      <c r="A17" s="154"/>
      <c r="B17" s="155"/>
      <c r="C17" s="190" t="s">
        <v>1929</v>
      </c>
      <c r="D17" s="160"/>
      <c r="E17" s="161"/>
      <c r="F17" s="162"/>
      <c r="G17" s="162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47"/>
      <c r="Z17" s="147"/>
      <c r="AA17" s="147"/>
      <c r="AB17" s="147"/>
      <c r="AC17" s="147"/>
      <c r="AD17" s="147"/>
      <c r="AE17" s="147"/>
      <c r="AF17" s="147" t="s">
        <v>655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outlineLevel="1" x14ac:dyDescent="0.2">
      <c r="A18" s="154"/>
      <c r="B18" s="155"/>
      <c r="C18" s="247" t="s">
        <v>1931</v>
      </c>
      <c r="D18" s="248"/>
      <c r="E18" s="248"/>
      <c r="F18" s="248"/>
      <c r="G18" s="248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47"/>
      <c r="Z18" s="147"/>
      <c r="AA18" s="147"/>
      <c r="AB18" s="147"/>
      <c r="AC18" s="147"/>
      <c r="AD18" s="147"/>
      <c r="AE18" s="147"/>
      <c r="AF18" s="147" t="s">
        <v>655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outlineLevel="1" x14ac:dyDescent="0.2">
      <c r="A19" s="154"/>
      <c r="B19" s="155"/>
      <c r="C19" s="190" t="s">
        <v>1929</v>
      </c>
      <c r="D19" s="160"/>
      <c r="E19" s="161"/>
      <c r="F19" s="162"/>
      <c r="G19" s="162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47"/>
      <c r="Z19" s="147"/>
      <c r="AA19" s="147"/>
      <c r="AB19" s="147"/>
      <c r="AC19" s="147"/>
      <c r="AD19" s="147"/>
      <c r="AE19" s="147"/>
      <c r="AF19" s="147" t="s">
        <v>655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outlineLevel="1" x14ac:dyDescent="0.2">
      <c r="A20" s="154"/>
      <c r="B20" s="155"/>
      <c r="C20" s="247" t="s">
        <v>1932</v>
      </c>
      <c r="D20" s="248"/>
      <c r="E20" s="248"/>
      <c r="F20" s="248"/>
      <c r="G20" s="248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47"/>
      <c r="Z20" s="147"/>
      <c r="AA20" s="147"/>
      <c r="AB20" s="147"/>
      <c r="AC20" s="147"/>
      <c r="AD20" s="147"/>
      <c r="AE20" s="147"/>
      <c r="AF20" s="147" t="s">
        <v>655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x14ac:dyDescent="0.2">
      <c r="A21" s="164" t="s">
        <v>376</v>
      </c>
      <c r="B21" s="165" t="s">
        <v>237</v>
      </c>
      <c r="C21" s="183" t="s">
        <v>238</v>
      </c>
      <c r="D21" s="166"/>
      <c r="E21" s="167"/>
      <c r="F21" s="168"/>
      <c r="G21" s="169">
        <f>SUMIF(AF22:AF47,"&lt;&gt;NOR",G22:G47)</f>
        <v>0</v>
      </c>
      <c r="H21" s="163"/>
      <c r="I21" s="163">
        <f>SUM(I22:I47)</f>
        <v>0</v>
      </c>
      <c r="J21" s="163"/>
      <c r="K21" s="163">
        <f>SUM(K22:K47)</f>
        <v>136235.69</v>
      </c>
      <c r="L21" s="163"/>
      <c r="M21" s="163">
        <f>SUM(M22:M47)</f>
        <v>0</v>
      </c>
      <c r="N21" s="163"/>
      <c r="O21" s="163">
        <f>SUM(O22:O47)</f>
        <v>0</v>
      </c>
      <c r="P21" s="163"/>
      <c r="Q21" s="163">
        <f>SUM(Q22:Q47)</f>
        <v>0</v>
      </c>
      <c r="R21" s="163"/>
      <c r="S21" s="163"/>
      <c r="T21" s="163"/>
      <c r="U21" s="163"/>
      <c r="V21" s="163">
        <f>SUM(V22:V47)</f>
        <v>0</v>
      </c>
      <c r="W21" s="163"/>
      <c r="X21" s="163"/>
      <c r="AF21" t="s">
        <v>377</v>
      </c>
    </row>
    <row r="22" spans="1:59" ht="22.5" outlineLevel="1" x14ac:dyDescent="0.2">
      <c r="A22" s="170">
        <v>6</v>
      </c>
      <c r="B22" s="171" t="s">
        <v>1933</v>
      </c>
      <c r="C22" s="184" t="s">
        <v>1934</v>
      </c>
      <c r="D22" s="172" t="s">
        <v>380</v>
      </c>
      <c r="E22" s="173">
        <v>407.75</v>
      </c>
      <c r="F22" s="180"/>
      <c r="G22" s="175">
        <f>ROUND(E22*F22,2)</f>
        <v>0</v>
      </c>
      <c r="H22" s="157">
        <v>0</v>
      </c>
      <c r="I22" s="156">
        <f>ROUND(E22*H22,2)</f>
        <v>0</v>
      </c>
      <c r="J22" s="157">
        <v>24.6</v>
      </c>
      <c r="K22" s="156">
        <f>ROUND(E22*J22,2)</f>
        <v>10030.65</v>
      </c>
      <c r="L22" s="156">
        <v>21</v>
      </c>
      <c r="M22" s="156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6"/>
      <c r="S22" s="156" t="s">
        <v>485</v>
      </c>
      <c r="T22" s="156" t="s">
        <v>382</v>
      </c>
      <c r="U22" s="156">
        <v>0</v>
      </c>
      <c r="V22" s="156">
        <f>ROUND(E22*U22,2)</f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384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outlineLevel="1" x14ac:dyDescent="0.2">
      <c r="A23" s="154"/>
      <c r="B23" s="155"/>
      <c r="C23" s="249" t="s">
        <v>1935</v>
      </c>
      <c r="D23" s="250"/>
      <c r="E23" s="250"/>
      <c r="F23" s="250"/>
      <c r="G23" s="250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47"/>
      <c r="Z23" s="147"/>
      <c r="AA23" s="147"/>
      <c r="AB23" s="147"/>
      <c r="AC23" s="147"/>
      <c r="AD23" s="147"/>
      <c r="AE23" s="147"/>
      <c r="AF23" s="147" t="s">
        <v>655</v>
      </c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ht="22.5" outlineLevel="1" x14ac:dyDescent="0.2">
      <c r="A24" s="176">
        <v>7</v>
      </c>
      <c r="B24" s="177" t="s">
        <v>1936</v>
      </c>
      <c r="C24" s="186" t="s">
        <v>1937</v>
      </c>
      <c r="D24" s="178" t="s">
        <v>380</v>
      </c>
      <c r="E24" s="179">
        <v>407.75</v>
      </c>
      <c r="F24" s="180"/>
      <c r="G24" s="181">
        <f>ROUND(E24*F24,2)</f>
        <v>0</v>
      </c>
      <c r="H24" s="157">
        <v>0</v>
      </c>
      <c r="I24" s="156">
        <f>ROUND(E24*H24,2)</f>
        <v>0</v>
      </c>
      <c r="J24" s="157">
        <v>35.200000000000003</v>
      </c>
      <c r="K24" s="156">
        <f>ROUND(E24*J24,2)</f>
        <v>14352.8</v>
      </c>
      <c r="L24" s="156">
        <v>21</v>
      </c>
      <c r="M24" s="156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6"/>
      <c r="S24" s="156" t="s">
        <v>485</v>
      </c>
      <c r="T24" s="156" t="s">
        <v>382</v>
      </c>
      <c r="U24" s="156">
        <v>0</v>
      </c>
      <c r="V24" s="156">
        <f>ROUND(E24*U24,2)</f>
        <v>0</v>
      </c>
      <c r="W24" s="156"/>
      <c r="X24" s="156" t="s">
        <v>383</v>
      </c>
      <c r="Y24" s="147"/>
      <c r="Z24" s="147"/>
      <c r="AA24" s="147"/>
      <c r="AB24" s="147"/>
      <c r="AC24" s="147"/>
      <c r="AD24" s="147"/>
      <c r="AE24" s="147"/>
      <c r="AF24" s="147" t="s">
        <v>384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ht="22.5" outlineLevel="1" x14ac:dyDescent="0.2">
      <c r="A25" s="170">
        <v>8</v>
      </c>
      <c r="B25" s="171" t="s">
        <v>1938</v>
      </c>
      <c r="C25" s="184" t="s">
        <v>1939</v>
      </c>
      <c r="D25" s="172" t="s">
        <v>380</v>
      </c>
      <c r="E25" s="173">
        <v>176.54</v>
      </c>
      <c r="F25" s="180"/>
      <c r="G25" s="175">
        <f>ROUND(E25*F25,2)</f>
        <v>0</v>
      </c>
      <c r="H25" s="157">
        <v>0</v>
      </c>
      <c r="I25" s="156">
        <f>ROUND(E25*H25,2)</f>
        <v>0</v>
      </c>
      <c r="J25" s="157">
        <v>72.2</v>
      </c>
      <c r="K25" s="156">
        <f>ROUND(E25*J25,2)</f>
        <v>12746.19</v>
      </c>
      <c r="L25" s="156">
        <v>21</v>
      </c>
      <c r="M25" s="156">
        <f>G25*(1+L25/100)</f>
        <v>0</v>
      </c>
      <c r="N25" s="156">
        <v>0</v>
      </c>
      <c r="O25" s="156">
        <f>ROUND(E25*N25,2)</f>
        <v>0</v>
      </c>
      <c r="P25" s="156">
        <v>0</v>
      </c>
      <c r="Q25" s="156">
        <f>ROUND(E25*P25,2)</f>
        <v>0</v>
      </c>
      <c r="R25" s="156"/>
      <c r="S25" s="156" t="s">
        <v>485</v>
      </c>
      <c r="T25" s="156" t="s">
        <v>382</v>
      </c>
      <c r="U25" s="156">
        <v>0</v>
      </c>
      <c r="V25" s="156">
        <f>ROUND(E25*U25,2)</f>
        <v>0</v>
      </c>
      <c r="W25" s="156"/>
      <c r="X25" s="156" t="s">
        <v>383</v>
      </c>
      <c r="Y25" s="147"/>
      <c r="Z25" s="147"/>
      <c r="AA25" s="147"/>
      <c r="AB25" s="147"/>
      <c r="AC25" s="147"/>
      <c r="AD25" s="147"/>
      <c r="AE25" s="147"/>
      <c r="AF25" s="147" t="s">
        <v>384</v>
      </c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outlineLevel="1" x14ac:dyDescent="0.2">
      <c r="A26" s="154"/>
      <c r="B26" s="155"/>
      <c r="C26" s="249" t="s">
        <v>1940</v>
      </c>
      <c r="D26" s="250"/>
      <c r="E26" s="250"/>
      <c r="F26" s="250"/>
      <c r="G26" s="250"/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47"/>
      <c r="Z26" s="147"/>
      <c r="AA26" s="147"/>
      <c r="AB26" s="147"/>
      <c r="AC26" s="147"/>
      <c r="AD26" s="147"/>
      <c r="AE26" s="147"/>
      <c r="AF26" s="147" t="s">
        <v>655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ht="22.5" outlineLevel="1" x14ac:dyDescent="0.2">
      <c r="A27" s="176">
        <v>9</v>
      </c>
      <c r="B27" s="177" t="s">
        <v>1941</v>
      </c>
      <c r="C27" s="186" t="s">
        <v>1942</v>
      </c>
      <c r="D27" s="178" t="s">
        <v>380</v>
      </c>
      <c r="E27" s="179">
        <v>176.5</v>
      </c>
      <c r="F27" s="180"/>
      <c r="G27" s="181">
        <f>ROUND(E27*F27,2)</f>
        <v>0</v>
      </c>
      <c r="H27" s="157">
        <v>0</v>
      </c>
      <c r="I27" s="156">
        <f>ROUND(E27*H27,2)</f>
        <v>0</v>
      </c>
      <c r="J27" s="157">
        <v>56.9</v>
      </c>
      <c r="K27" s="156">
        <f>ROUND(E27*J27,2)</f>
        <v>10042.85</v>
      </c>
      <c r="L27" s="156">
        <v>21</v>
      </c>
      <c r="M27" s="156">
        <f>G27*(1+L27/100)</f>
        <v>0</v>
      </c>
      <c r="N27" s="156">
        <v>0</v>
      </c>
      <c r="O27" s="156">
        <f>ROUND(E27*N27,2)</f>
        <v>0</v>
      </c>
      <c r="P27" s="156">
        <v>0</v>
      </c>
      <c r="Q27" s="156">
        <f>ROUND(E27*P27,2)</f>
        <v>0</v>
      </c>
      <c r="R27" s="156"/>
      <c r="S27" s="156" t="s">
        <v>485</v>
      </c>
      <c r="T27" s="156" t="s">
        <v>382</v>
      </c>
      <c r="U27" s="156">
        <v>0</v>
      </c>
      <c r="V27" s="156">
        <f>ROUND(E27*U27,2)</f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384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outlineLevel="1" x14ac:dyDescent="0.2">
      <c r="A28" s="170">
        <v>10</v>
      </c>
      <c r="B28" s="171" t="s">
        <v>1943</v>
      </c>
      <c r="C28" s="184" t="s">
        <v>1944</v>
      </c>
      <c r="D28" s="172" t="s">
        <v>397</v>
      </c>
      <c r="E28" s="173">
        <v>77.94</v>
      </c>
      <c r="F28" s="180"/>
      <c r="G28" s="175">
        <f>ROUND(E28*F28,2)</f>
        <v>0</v>
      </c>
      <c r="H28" s="157">
        <v>0</v>
      </c>
      <c r="I28" s="156">
        <f>ROUND(E28*H28,2)</f>
        <v>0</v>
      </c>
      <c r="J28" s="157">
        <v>58.3</v>
      </c>
      <c r="K28" s="156">
        <f>ROUND(E28*J28,2)</f>
        <v>4543.8999999999996</v>
      </c>
      <c r="L28" s="156">
        <v>21</v>
      </c>
      <c r="M28" s="156">
        <f>G28*(1+L28/100)</f>
        <v>0</v>
      </c>
      <c r="N28" s="156">
        <v>0</v>
      </c>
      <c r="O28" s="156">
        <f>ROUND(E28*N28,2)</f>
        <v>0</v>
      </c>
      <c r="P28" s="156">
        <v>0</v>
      </c>
      <c r="Q28" s="156">
        <f>ROUND(E28*P28,2)</f>
        <v>0</v>
      </c>
      <c r="R28" s="156"/>
      <c r="S28" s="156" t="s">
        <v>485</v>
      </c>
      <c r="T28" s="156" t="s">
        <v>382</v>
      </c>
      <c r="U28" s="156">
        <v>0</v>
      </c>
      <c r="V28" s="156">
        <f>ROUND(E28*U28,2)</f>
        <v>0</v>
      </c>
      <c r="W28" s="156"/>
      <c r="X28" s="156" t="s">
        <v>383</v>
      </c>
      <c r="Y28" s="147"/>
      <c r="Z28" s="147"/>
      <c r="AA28" s="147"/>
      <c r="AB28" s="147"/>
      <c r="AC28" s="147"/>
      <c r="AD28" s="147"/>
      <c r="AE28" s="147"/>
      <c r="AF28" s="147" t="s">
        <v>384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outlineLevel="1" x14ac:dyDescent="0.2">
      <c r="A29" s="154"/>
      <c r="B29" s="155"/>
      <c r="C29" s="249" t="s">
        <v>1945</v>
      </c>
      <c r="D29" s="250"/>
      <c r="E29" s="250"/>
      <c r="F29" s="250"/>
      <c r="G29" s="250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47"/>
      <c r="Z29" s="147"/>
      <c r="AA29" s="147"/>
      <c r="AB29" s="147"/>
      <c r="AC29" s="147"/>
      <c r="AD29" s="147"/>
      <c r="AE29" s="147"/>
      <c r="AF29" s="147" t="s">
        <v>655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outlineLevel="1" x14ac:dyDescent="0.2">
      <c r="A30" s="170">
        <v>11</v>
      </c>
      <c r="B30" s="171" t="s">
        <v>1946</v>
      </c>
      <c r="C30" s="184" t="s">
        <v>1947</v>
      </c>
      <c r="D30" s="172" t="s">
        <v>397</v>
      </c>
      <c r="E30" s="173">
        <v>488.33</v>
      </c>
      <c r="F30" s="180"/>
      <c r="G30" s="175">
        <f>ROUND(E30*F30,2)</f>
        <v>0</v>
      </c>
      <c r="H30" s="157">
        <v>0</v>
      </c>
      <c r="I30" s="156">
        <f>ROUND(E30*H30,2)</f>
        <v>0</v>
      </c>
      <c r="J30" s="157">
        <v>41.5</v>
      </c>
      <c r="K30" s="156">
        <f>ROUND(E30*J30,2)</f>
        <v>20265.7</v>
      </c>
      <c r="L30" s="156">
        <v>21</v>
      </c>
      <c r="M30" s="156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6"/>
      <c r="S30" s="156" t="s">
        <v>485</v>
      </c>
      <c r="T30" s="156" t="s">
        <v>382</v>
      </c>
      <c r="U30" s="156">
        <v>0</v>
      </c>
      <c r="V30" s="156">
        <f>ROUND(E30*U30,2)</f>
        <v>0</v>
      </c>
      <c r="W30" s="156"/>
      <c r="X30" s="156" t="s">
        <v>383</v>
      </c>
      <c r="Y30" s="147"/>
      <c r="Z30" s="147"/>
      <c r="AA30" s="147"/>
      <c r="AB30" s="147"/>
      <c r="AC30" s="147"/>
      <c r="AD30" s="147"/>
      <c r="AE30" s="147"/>
      <c r="AF30" s="147" t="s">
        <v>384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outlineLevel="1" x14ac:dyDescent="0.2">
      <c r="A31" s="154"/>
      <c r="B31" s="155"/>
      <c r="C31" s="249" t="s">
        <v>1948</v>
      </c>
      <c r="D31" s="250"/>
      <c r="E31" s="250"/>
      <c r="F31" s="250"/>
      <c r="G31" s="250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47"/>
      <c r="Z31" s="147"/>
      <c r="AA31" s="147"/>
      <c r="AB31" s="147"/>
      <c r="AC31" s="147"/>
      <c r="AD31" s="147"/>
      <c r="AE31" s="147"/>
      <c r="AF31" s="147" t="s">
        <v>655</v>
      </c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outlineLevel="1" x14ac:dyDescent="0.2">
      <c r="A32" s="170">
        <v>12</v>
      </c>
      <c r="B32" s="171" t="s">
        <v>1949</v>
      </c>
      <c r="C32" s="184" t="s">
        <v>1950</v>
      </c>
      <c r="D32" s="172" t="s">
        <v>397</v>
      </c>
      <c r="E32" s="173">
        <v>128.6</v>
      </c>
      <c r="F32" s="180"/>
      <c r="G32" s="175">
        <f>ROUND(E32*F32,2)</f>
        <v>0</v>
      </c>
      <c r="H32" s="157">
        <v>0</v>
      </c>
      <c r="I32" s="156">
        <f>ROUND(E32*H32,2)</f>
        <v>0</v>
      </c>
      <c r="J32" s="157">
        <v>126</v>
      </c>
      <c r="K32" s="156">
        <f>ROUND(E32*J32,2)</f>
        <v>16203.6</v>
      </c>
      <c r="L32" s="156">
        <v>21</v>
      </c>
      <c r="M32" s="156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6"/>
      <c r="S32" s="156" t="s">
        <v>485</v>
      </c>
      <c r="T32" s="156" t="s">
        <v>382</v>
      </c>
      <c r="U32" s="156">
        <v>0</v>
      </c>
      <c r="V32" s="156">
        <f>ROUND(E32*U32,2)</f>
        <v>0</v>
      </c>
      <c r="W32" s="156"/>
      <c r="X32" s="156" t="s">
        <v>383</v>
      </c>
      <c r="Y32" s="147"/>
      <c r="Z32" s="147"/>
      <c r="AA32" s="147"/>
      <c r="AB32" s="147"/>
      <c r="AC32" s="147"/>
      <c r="AD32" s="147"/>
      <c r="AE32" s="147"/>
      <c r="AF32" s="147" t="s">
        <v>384</v>
      </c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outlineLevel="1" x14ac:dyDescent="0.2">
      <c r="A33" s="154"/>
      <c r="B33" s="155"/>
      <c r="C33" s="249" t="s">
        <v>1951</v>
      </c>
      <c r="D33" s="250"/>
      <c r="E33" s="250"/>
      <c r="F33" s="250"/>
      <c r="G33" s="250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47"/>
      <c r="Z33" s="147"/>
      <c r="AA33" s="147"/>
      <c r="AB33" s="147"/>
      <c r="AC33" s="147"/>
      <c r="AD33" s="147"/>
      <c r="AE33" s="147"/>
      <c r="AF33" s="147" t="s">
        <v>655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outlineLevel="1" x14ac:dyDescent="0.2">
      <c r="A34" s="170">
        <v>13</v>
      </c>
      <c r="B34" s="171" t="s">
        <v>1952</v>
      </c>
      <c r="C34" s="184" t="s">
        <v>1953</v>
      </c>
      <c r="D34" s="172" t="s">
        <v>406</v>
      </c>
      <c r="E34" s="173">
        <v>5</v>
      </c>
      <c r="F34" s="180"/>
      <c r="G34" s="175">
        <f>ROUND(E34*F34,2)</f>
        <v>0</v>
      </c>
      <c r="H34" s="157">
        <v>0</v>
      </c>
      <c r="I34" s="156">
        <f>ROUND(E34*H34,2)</f>
        <v>0</v>
      </c>
      <c r="J34" s="157">
        <v>3050</v>
      </c>
      <c r="K34" s="156">
        <f>ROUND(E34*J34,2)</f>
        <v>15250</v>
      </c>
      <c r="L34" s="156">
        <v>21</v>
      </c>
      <c r="M34" s="156">
        <f>G34*(1+L34/100)</f>
        <v>0</v>
      </c>
      <c r="N34" s="156">
        <v>0</v>
      </c>
      <c r="O34" s="156">
        <f>ROUND(E34*N34,2)</f>
        <v>0</v>
      </c>
      <c r="P34" s="156">
        <v>0</v>
      </c>
      <c r="Q34" s="156">
        <f>ROUND(E34*P34,2)</f>
        <v>0</v>
      </c>
      <c r="R34" s="156"/>
      <c r="S34" s="156" t="s">
        <v>485</v>
      </c>
      <c r="T34" s="156" t="s">
        <v>382</v>
      </c>
      <c r="U34" s="156">
        <v>0</v>
      </c>
      <c r="V34" s="156">
        <f>ROUND(E34*U34,2)</f>
        <v>0</v>
      </c>
      <c r="W34" s="156"/>
      <c r="X34" s="156" t="s">
        <v>383</v>
      </c>
      <c r="Y34" s="147"/>
      <c r="Z34" s="147"/>
      <c r="AA34" s="147"/>
      <c r="AB34" s="147"/>
      <c r="AC34" s="147"/>
      <c r="AD34" s="147"/>
      <c r="AE34" s="147"/>
      <c r="AF34" s="147" t="s">
        <v>384</v>
      </c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outlineLevel="1" x14ac:dyDescent="0.2">
      <c r="A35" s="154"/>
      <c r="B35" s="155"/>
      <c r="C35" s="249" t="s">
        <v>1954</v>
      </c>
      <c r="D35" s="250"/>
      <c r="E35" s="250"/>
      <c r="F35" s="250"/>
      <c r="G35" s="250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47"/>
      <c r="Z35" s="147"/>
      <c r="AA35" s="147"/>
      <c r="AB35" s="147"/>
      <c r="AC35" s="147"/>
      <c r="AD35" s="147"/>
      <c r="AE35" s="147"/>
      <c r="AF35" s="147" t="s">
        <v>655</v>
      </c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ht="22.5" outlineLevel="1" x14ac:dyDescent="0.2">
      <c r="A36" s="170">
        <v>14</v>
      </c>
      <c r="B36" s="171" t="s">
        <v>1955</v>
      </c>
      <c r="C36" s="184" t="s">
        <v>1956</v>
      </c>
      <c r="D36" s="172" t="s">
        <v>1957</v>
      </c>
      <c r="E36" s="173">
        <v>5</v>
      </c>
      <c r="F36" s="180"/>
      <c r="G36" s="175">
        <f>ROUND(E36*F36,2)</f>
        <v>0</v>
      </c>
      <c r="H36" s="157">
        <v>0</v>
      </c>
      <c r="I36" s="156">
        <f>ROUND(E36*H36,2)</f>
        <v>0</v>
      </c>
      <c r="J36" s="157">
        <v>560</v>
      </c>
      <c r="K36" s="156">
        <f>ROUND(E36*J36,2)</f>
        <v>2800</v>
      </c>
      <c r="L36" s="156">
        <v>21</v>
      </c>
      <c r="M36" s="156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6"/>
      <c r="S36" s="156" t="s">
        <v>485</v>
      </c>
      <c r="T36" s="156" t="s">
        <v>382</v>
      </c>
      <c r="U36" s="156">
        <v>0</v>
      </c>
      <c r="V36" s="156">
        <f>ROUND(E36*U36,2)</f>
        <v>0</v>
      </c>
      <c r="W36" s="156"/>
      <c r="X36" s="156" t="s">
        <v>383</v>
      </c>
      <c r="Y36" s="147"/>
      <c r="Z36" s="147"/>
      <c r="AA36" s="147"/>
      <c r="AB36" s="147"/>
      <c r="AC36" s="147"/>
      <c r="AD36" s="147"/>
      <c r="AE36" s="147"/>
      <c r="AF36" s="147" t="s">
        <v>384</v>
      </c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outlineLevel="1" x14ac:dyDescent="0.2">
      <c r="A37" s="154"/>
      <c r="B37" s="155"/>
      <c r="C37" s="249" t="s">
        <v>1958</v>
      </c>
      <c r="D37" s="250"/>
      <c r="E37" s="250"/>
      <c r="F37" s="250"/>
      <c r="G37" s="250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47"/>
      <c r="Z37" s="147"/>
      <c r="AA37" s="147"/>
      <c r="AB37" s="147"/>
      <c r="AC37" s="147"/>
      <c r="AD37" s="147"/>
      <c r="AE37" s="147"/>
      <c r="AF37" s="147" t="s">
        <v>655</v>
      </c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outlineLevel="1" x14ac:dyDescent="0.2">
      <c r="A38" s="176">
        <v>15</v>
      </c>
      <c r="B38" s="177" t="s">
        <v>1959</v>
      </c>
      <c r="C38" s="186" t="s">
        <v>1960</v>
      </c>
      <c r="D38" s="178" t="s">
        <v>484</v>
      </c>
      <c r="E38" s="179">
        <v>1</v>
      </c>
      <c r="F38" s="180"/>
      <c r="G38" s="181">
        <f>ROUND(E38*F38,2)</f>
        <v>0</v>
      </c>
      <c r="H38" s="157">
        <v>0</v>
      </c>
      <c r="I38" s="156">
        <f>ROUND(E38*H38,2)</f>
        <v>0</v>
      </c>
      <c r="J38" s="157">
        <v>5000</v>
      </c>
      <c r="K38" s="156">
        <f>ROUND(E38*J38,2)</f>
        <v>5000</v>
      </c>
      <c r="L38" s="156">
        <v>21</v>
      </c>
      <c r="M38" s="156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6"/>
      <c r="S38" s="156" t="s">
        <v>485</v>
      </c>
      <c r="T38" s="156" t="s">
        <v>382</v>
      </c>
      <c r="U38" s="156">
        <v>0</v>
      </c>
      <c r="V38" s="156">
        <f>ROUND(E38*U38,2)</f>
        <v>0</v>
      </c>
      <c r="W38" s="156"/>
      <c r="X38" s="156" t="s">
        <v>383</v>
      </c>
      <c r="Y38" s="147"/>
      <c r="Z38" s="147"/>
      <c r="AA38" s="147"/>
      <c r="AB38" s="147"/>
      <c r="AC38" s="147"/>
      <c r="AD38" s="147"/>
      <c r="AE38" s="147"/>
      <c r="AF38" s="147" t="s">
        <v>486</v>
      </c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 outlineLevel="1" x14ac:dyDescent="0.2">
      <c r="A39" s="176">
        <v>16</v>
      </c>
      <c r="B39" s="177" t="s">
        <v>1961</v>
      </c>
      <c r="C39" s="186" t="s">
        <v>1962</v>
      </c>
      <c r="D39" s="178" t="s">
        <v>484</v>
      </c>
      <c r="E39" s="179">
        <v>1</v>
      </c>
      <c r="F39" s="180"/>
      <c r="G39" s="181">
        <f>ROUND(E39*F39,2)</f>
        <v>0</v>
      </c>
      <c r="H39" s="157">
        <v>0</v>
      </c>
      <c r="I39" s="156">
        <f>ROUND(E39*H39,2)</f>
        <v>0</v>
      </c>
      <c r="J39" s="157">
        <v>10000</v>
      </c>
      <c r="K39" s="156">
        <f>ROUND(E39*J39,2)</f>
        <v>10000</v>
      </c>
      <c r="L39" s="156">
        <v>21</v>
      </c>
      <c r="M39" s="156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6"/>
      <c r="S39" s="156" t="s">
        <v>485</v>
      </c>
      <c r="T39" s="156" t="s">
        <v>382</v>
      </c>
      <c r="U39" s="156">
        <v>0</v>
      </c>
      <c r="V39" s="156">
        <f>ROUND(E39*U39,2)</f>
        <v>0</v>
      </c>
      <c r="W39" s="156"/>
      <c r="X39" s="156" t="s">
        <v>383</v>
      </c>
      <c r="Y39" s="147"/>
      <c r="Z39" s="147"/>
      <c r="AA39" s="147"/>
      <c r="AB39" s="147"/>
      <c r="AC39" s="147"/>
      <c r="AD39" s="147"/>
      <c r="AE39" s="147"/>
      <c r="AF39" s="147" t="s">
        <v>486</v>
      </c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 outlineLevel="1" x14ac:dyDescent="0.2">
      <c r="A40" s="170">
        <v>17</v>
      </c>
      <c r="B40" s="171" t="s">
        <v>1963</v>
      </c>
      <c r="C40" s="184" t="s">
        <v>1964</v>
      </c>
      <c r="D40" s="172" t="s">
        <v>484</v>
      </c>
      <c r="E40" s="173">
        <v>1</v>
      </c>
      <c r="F40" s="180"/>
      <c r="G40" s="175">
        <f>ROUND(E40*F40,2)</f>
        <v>0</v>
      </c>
      <c r="H40" s="157">
        <v>0</v>
      </c>
      <c r="I40" s="156">
        <f>ROUND(E40*H40,2)</f>
        <v>0</v>
      </c>
      <c r="J40" s="157">
        <v>15000</v>
      </c>
      <c r="K40" s="156">
        <f>ROUND(E40*J40,2)</f>
        <v>15000</v>
      </c>
      <c r="L40" s="156">
        <v>21</v>
      </c>
      <c r="M40" s="156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6"/>
      <c r="S40" s="156" t="s">
        <v>485</v>
      </c>
      <c r="T40" s="156" t="s">
        <v>382</v>
      </c>
      <c r="U40" s="156">
        <v>0</v>
      </c>
      <c r="V40" s="156">
        <f>ROUND(E40*U40,2)</f>
        <v>0</v>
      </c>
      <c r="W40" s="156"/>
      <c r="X40" s="156" t="s">
        <v>383</v>
      </c>
      <c r="Y40" s="147"/>
      <c r="Z40" s="147"/>
      <c r="AA40" s="147"/>
      <c r="AB40" s="147"/>
      <c r="AC40" s="147"/>
      <c r="AD40" s="147"/>
      <c r="AE40" s="147"/>
      <c r="AF40" s="147" t="s">
        <v>486</v>
      </c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 outlineLevel="1" x14ac:dyDescent="0.2">
      <c r="A41" s="154"/>
      <c r="B41" s="155"/>
      <c r="C41" s="249" t="s">
        <v>1965</v>
      </c>
      <c r="D41" s="250"/>
      <c r="E41" s="250"/>
      <c r="F41" s="250"/>
      <c r="G41" s="250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47"/>
      <c r="Z41" s="147"/>
      <c r="AA41" s="147"/>
      <c r="AB41" s="147"/>
      <c r="AC41" s="147"/>
      <c r="AD41" s="147"/>
      <c r="AE41" s="147"/>
      <c r="AF41" s="147" t="s">
        <v>655</v>
      </c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</row>
    <row r="42" spans="1:59" outlineLevel="1" x14ac:dyDescent="0.2">
      <c r="A42" s="154"/>
      <c r="B42" s="155"/>
      <c r="C42" s="247" t="s">
        <v>1966</v>
      </c>
      <c r="D42" s="248"/>
      <c r="E42" s="248"/>
      <c r="F42" s="248"/>
      <c r="G42" s="248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47"/>
      <c r="Z42" s="147"/>
      <c r="AA42" s="147"/>
      <c r="AB42" s="147"/>
      <c r="AC42" s="147"/>
      <c r="AD42" s="147"/>
      <c r="AE42" s="147"/>
      <c r="AF42" s="147" t="s">
        <v>655</v>
      </c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 outlineLevel="1" x14ac:dyDescent="0.2">
      <c r="A43" s="154"/>
      <c r="B43" s="155"/>
      <c r="C43" s="247" t="s">
        <v>1967</v>
      </c>
      <c r="D43" s="248"/>
      <c r="E43" s="248"/>
      <c r="F43" s="248"/>
      <c r="G43" s="248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47"/>
      <c r="Z43" s="147"/>
      <c r="AA43" s="147"/>
      <c r="AB43" s="147"/>
      <c r="AC43" s="147"/>
      <c r="AD43" s="147"/>
      <c r="AE43" s="147"/>
      <c r="AF43" s="147" t="s">
        <v>655</v>
      </c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 outlineLevel="1" x14ac:dyDescent="0.2">
      <c r="A44" s="154"/>
      <c r="B44" s="155"/>
      <c r="C44" s="247" t="s">
        <v>1968</v>
      </c>
      <c r="D44" s="248"/>
      <c r="E44" s="248"/>
      <c r="F44" s="248"/>
      <c r="G44" s="248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47"/>
      <c r="Z44" s="147"/>
      <c r="AA44" s="147"/>
      <c r="AB44" s="147"/>
      <c r="AC44" s="147"/>
      <c r="AD44" s="147"/>
      <c r="AE44" s="147"/>
      <c r="AF44" s="147" t="s">
        <v>655</v>
      </c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 outlineLevel="1" x14ac:dyDescent="0.2">
      <c r="A45" s="154"/>
      <c r="B45" s="155"/>
      <c r="C45" s="247" t="s">
        <v>1969</v>
      </c>
      <c r="D45" s="248"/>
      <c r="E45" s="248"/>
      <c r="F45" s="248"/>
      <c r="G45" s="248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47"/>
      <c r="Z45" s="147"/>
      <c r="AA45" s="147"/>
      <c r="AB45" s="147"/>
      <c r="AC45" s="147"/>
      <c r="AD45" s="147"/>
      <c r="AE45" s="147"/>
      <c r="AF45" s="147" t="s">
        <v>655</v>
      </c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 outlineLevel="1" x14ac:dyDescent="0.2">
      <c r="A46" s="154"/>
      <c r="B46" s="155"/>
      <c r="C46" s="247" t="s">
        <v>1970</v>
      </c>
      <c r="D46" s="248"/>
      <c r="E46" s="248"/>
      <c r="F46" s="248"/>
      <c r="G46" s="248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47"/>
      <c r="Z46" s="147"/>
      <c r="AA46" s="147"/>
      <c r="AB46" s="147"/>
      <c r="AC46" s="147"/>
      <c r="AD46" s="147"/>
      <c r="AE46" s="147"/>
      <c r="AF46" s="147" t="s">
        <v>655</v>
      </c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 outlineLevel="1" x14ac:dyDescent="0.2">
      <c r="A47" s="154"/>
      <c r="B47" s="155"/>
      <c r="C47" s="247" t="s">
        <v>1971</v>
      </c>
      <c r="D47" s="248"/>
      <c r="E47" s="248"/>
      <c r="F47" s="248"/>
      <c r="G47" s="248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47"/>
      <c r="Z47" s="147"/>
      <c r="AA47" s="147"/>
      <c r="AB47" s="147"/>
      <c r="AC47" s="147"/>
      <c r="AD47" s="147"/>
      <c r="AE47" s="147"/>
      <c r="AF47" s="147" t="s">
        <v>655</v>
      </c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 x14ac:dyDescent="0.2">
      <c r="A48" s="164" t="s">
        <v>376</v>
      </c>
      <c r="B48" s="165" t="s">
        <v>240</v>
      </c>
      <c r="C48" s="183" t="s">
        <v>241</v>
      </c>
      <c r="D48" s="166"/>
      <c r="E48" s="167"/>
      <c r="F48" s="168"/>
      <c r="G48" s="169">
        <f>SUMIF(AF49:AF53,"&lt;&gt;NOR",G49:G53)</f>
        <v>0</v>
      </c>
      <c r="H48" s="163"/>
      <c r="I48" s="163">
        <f>SUM(I49:I53)</f>
        <v>0</v>
      </c>
      <c r="J48" s="163"/>
      <c r="K48" s="163">
        <f>SUM(K49:K53)</f>
        <v>71538.94</v>
      </c>
      <c r="L48" s="163"/>
      <c r="M48" s="163">
        <f>SUM(M49:M53)</f>
        <v>0</v>
      </c>
      <c r="N48" s="163"/>
      <c r="O48" s="163">
        <f>SUM(O49:O53)</f>
        <v>0</v>
      </c>
      <c r="P48" s="163"/>
      <c r="Q48" s="163">
        <f>SUM(Q49:Q53)</f>
        <v>0</v>
      </c>
      <c r="R48" s="163"/>
      <c r="S48" s="163"/>
      <c r="T48" s="163"/>
      <c r="U48" s="163"/>
      <c r="V48" s="163">
        <f>SUM(V49:V53)</f>
        <v>0</v>
      </c>
      <c r="W48" s="163"/>
      <c r="X48" s="163"/>
      <c r="AF48" t="s">
        <v>377</v>
      </c>
    </row>
    <row r="49" spans="1:59" ht="33.75" outlineLevel="1" x14ac:dyDescent="0.2">
      <c r="A49" s="170">
        <v>18</v>
      </c>
      <c r="B49" s="171" t="s">
        <v>1972</v>
      </c>
      <c r="C49" s="184" t="s">
        <v>1973</v>
      </c>
      <c r="D49" s="172" t="s">
        <v>406</v>
      </c>
      <c r="E49" s="173">
        <v>514.44000000000005</v>
      </c>
      <c r="F49" s="180"/>
      <c r="G49" s="175">
        <f>ROUND(E49*F49,2)</f>
        <v>0</v>
      </c>
      <c r="H49" s="157">
        <v>0</v>
      </c>
      <c r="I49" s="156">
        <f>ROUND(E49*H49,2)</f>
        <v>0</v>
      </c>
      <c r="J49" s="157">
        <v>103</v>
      </c>
      <c r="K49" s="156">
        <f>ROUND(E49*J49,2)</f>
        <v>52987.32</v>
      </c>
      <c r="L49" s="156">
        <v>21</v>
      </c>
      <c r="M49" s="156">
        <f>G49*(1+L49/100)</f>
        <v>0</v>
      </c>
      <c r="N49" s="156">
        <v>0</v>
      </c>
      <c r="O49" s="156">
        <f>ROUND(E49*N49,2)</f>
        <v>0</v>
      </c>
      <c r="P49" s="156">
        <v>0</v>
      </c>
      <c r="Q49" s="156">
        <f>ROUND(E49*P49,2)</f>
        <v>0</v>
      </c>
      <c r="R49" s="156"/>
      <c r="S49" s="156" t="s">
        <v>485</v>
      </c>
      <c r="T49" s="156" t="s">
        <v>382</v>
      </c>
      <c r="U49" s="156">
        <v>0</v>
      </c>
      <c r="V49" s="156">
        <f>ROUND(E49*U49,2)</f>
        <v>0</v>
      </c>
      <c r="W49" s="156"/>
      <c r="X49" s="156" t="s">
        <v>383</v>
      </c>
      <c r="Y49" s="147"/>
      <c r="Z49" s="147"/>
      <c r="AA49" s="147"/>
      <c r="AB49" s="147"/>
      <c r="AC49" s="147"/>
      <c r="AD49" s="147"/>
      <c r="AE49" s="147"/>
      <c r="AF49" s="147" t="s">
        <v>384</v>
      </c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 outlineLevel="1" x14ac:dyDescent="0.2">
      <c r="A50" s="154"/>
      <c r="B50" s="155"/>
      <c r="C50" s="249" t="s">
        <v>1974</v>
      </c>
      <c r="D50" s="250"/>
      <c r="E50" s="250"/>
      <c r="F50" s="250"/>
      <c r="G50" s="250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47"/>
      <c r="Z50" s="147"/>
      <c r="AA50" s="147"/>
      <c r="AB50" s="147"/>
      <c r="AC50" s="147"/>
      <c r="AD50" s="147"/>
      <c r="AE50" s="147"/>
      <c r="AF50" s="147" t="s">
        <v>655</v>
      </c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 outlineLevel="1" x14ac:dyDescent="0.2">
      <c r="A51" s="154"/>
      <c r="B51" s="155"/>
      <c r="C51" s="247" t="s">
        <v>1975</v>
      </c>
      <c r="D51" s="248"/>
      <c r="E51" s="248"/>
      <c r="F51" s="248"/>
      <c r="G51" s="248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47"/>
      <c r="Z51" s="147"/>
      <c r="AA51" s="147"/>
      <c r="AB51" s="147"/>
      <c r="AC51" s="147"/>
      <c r="AD51" s="147"/>
      <c r="AE51" s="147"/>
      <c r="AF51" s="147" t="s">
        <v>655</v>
      </c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 ht="22.5" outlineLevel="1" x14ac:dyDescent="0.2">
      <c r="A52" s="170">
        <v>19</v>
      </c>
      <c r="B52" s="171" t="s">
        <v>1976</v>
      </c>
      <c r="C52" s="184" t="s">
        <v>1977</v>
      </c>
      <c r="D52" s="172" t="s">
        <v>406</v>
      </c>
      <c r="E52" s="173">
        <v>33.01</v>
      </c>
      <c r="F52" s="180"/>
      <c r="G52" s="175">
        <f>ROUND(E52*F52,2)</f>
        <v>0</v>
      </c>
      <c r="H52" s="157">
        <v>0</v>
      </c>
      <c r="I52" s="156">
        <f>ROUND(E52*H52,2)</f>
        <v>0</v>
      </c>
      <c r="J52" s="157">
        <v>562</v>
      </c>
      <c r="K52" s="156">
        <f>ROUND(E52*J52,2)</f>
        <v>18551.62</v>
      </c>
      <c r="L52" s="156">
        <v>21</v>
      </c>
      <c r="M52" s="156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6"/>
      <c r="S52" s="156" t="s">
        <v>485</v>
      </c>
      <c r="T52" s="156" t="s">
        <v>382</v>
      </c>
      <c r="U52" s="156">
        <v>0</v>
      </c>
      <c r="V52" s="156">
        <f>ROUND(E52*U52,2)</f>
        <v>0</v>
      </c>
      <c r="W52" s="156"/>
      <c r="X52" s="156" t="s">
        <v>383</v>
      </c>
      <c r="Y52" s="147"/>
      <c r="Z52" s="147"/>
      <c r="AA52" s="147"/>
      <c r="AB52" s="147"/>
      <c r="AC52" s="147"/>
      <c r="AD52" s="147"/>
      <c r="AE52" s="147"/>
      <c r="AF52" s="147" t="s">
        <v>384</v>
      </c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 outlineLevel="1" x14ac:dyDescent="0.2">
      <c r="A53" s="154"/>
      <c r="B53" s="155"/>
      <c r="C53" s="249" t="s">
        <v>1978</v>
      </c>
      <c r="D53" s="250"/>
      <c r="E53" s="250"/>
      <c r="F53" s="250"/>
      <c r="G53" s="250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47"/>
      <c r="Z53" s="147"/>
      <c r="AA53" s="147"/>
      <c r="AB53" s="147"/>
      <c r="AC53" s="147"/>
      <c r="AD53" s="147"/>
      <c r="AE53" s="147"/>
      <c r="AF53" s="147" t="s">
        <v>655</v>
      </c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 x14ac:dyDescent="0.2">
      <c r="A54" s="164" t="s">
        <v>376</v>
      </c>
      <c r="B54" s="165" t="s">
        <v>247</v>
      </c>
      <c r="C54" s="183" t="s">
        <v>248</v>
      </c>
      <c r="D54" s="166"/>
      <c r="E54" s="167"/>
      <c r="F54" s="168"/>
      <c r="G54" s="169">
        <f>SUMIF(AF55:AF64,"&lt;&gt;NOR",G55:G64)</f>
        <v>0</v>
      </c>
      <c r="H54" s="163"/>
      <c r="I54" s="163">
        <f>SUM(I55:I64)</f>
        <v>0</v>
      </c>
      <c r="J54" s="163"/>
      <c r="K54" s="163">
        <f>SUM(K55:K64)</f>
        <v>646080.33000000007</v>
      </c>
      <c r="L54" s="163"/>
      <c r="M54" s="163">
        <f>SUM(M55:M64)</f>
        <v>0</v>
      </c>
      <c r="N54" s="163"/>
      <c r="O54" s="163">
        <f>SUM(O55:O64)</f>
        <v>0</v>
      </c>
      <c r="P54" s="163"/>
      <c r="Q54" s="163">
        <f>SUM(Q55:Q64)</f>
        <v>0</v>
      </c>
      <c r="R54" s="163"/>
      <c r="S54" s="163"/>
      <c r="T54" s="163"/>
      <c r="U54" s="163"/>
      <c r="V54" s="163">
        <f>SUM(V55:V64)</f>
        <v>0</v>
      </c>
      <c r="W54" s="163"/>
      <c r="X54" s="163"/>
      <c r="AF54" t="s">
        <v>377</v>
      </c>
    </row>
    <row r="55" spans="1:59" ht="22.5" outlineLevel="1" x14ac:dyDescent="0.2">
      <c r="A55" s="170">
        <v>20</v>
      </c>
      <c r="B55" s="171" t="s">
        <v>464</v>
      </c>
      <c r="C55" s="184" t="s">
        <v>1979</v>
      </c>
      <c r="D55" s="172" t="s">
        <v>406</v>
      </c>
      <c r="E55" s="173">
        <v>371.34</v>
      </c>
      <c r="F55" s="180"/>
      <c r="G55" s="175">
        <f>ROUND(E55*F55,2)</f>
        <v>0</v>
      </c>
      <c r="H55" s="157">
        <v>0</v>
      </c>
      <c r="I55" s="156">
        <f>ROUND(E55*H55,2)</f>
        <v>0</v>
      </c>
      <c r="J55" s="157">
        <v>44.7</v>
      </c>
      <c r="K55" s="156">
        <f>ROUND(E55*J55,2)</f>
        <v>16598.900000000001</v>
      </c>
      <c r="L55" s="156">
        <v>21</v>
      </c>
      <c r="M55" s="156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6"/>
      <c r="S55" s="156" t="s">
        <v>485</v>
      </c>
      <c r="T55" s="156" t="s">
        <v>382</v>
      </c>
      <c r="U55" s="156">
        <v>0</v>
      </c>
      <c r="V55" s="156">
        <f>ROUND(E55*U55,2)</f>
        <v>0</v>
      </c>
      <c r="W55" s="156"/>
      <c r="X55" s="156" t="s">
        <v>383</v>
      </c>
      <c r="Y55" s="147"/>
      <c r="Z55" s="147"/>
      <c r="AA55" s="147"/>
      <c r="AB55" s="147"/>
      <c r="AC55" s="147"/>
      <c r="AD55" s="147"/>
      <c r="AE55" s="147"/>
      <c r="AF55" s="147" t="s">
        <v>384</v>
      </c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 outlineLevel="1" x14ac:dyDescent="0.2">
      <c r="A56" s="154"/>
      <c r="B56" s="155"/>
      <c r="C56" s="249" t="s">
        <v>1980</v>
      </c>
      <c r="D56" s="250"/>
      <c r="E56" s="250"/>
      <c r="F56" s="250"/>
      <c r="G56" s="250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47"/>
      <c r="Z56" s="147"/>
      <c r="AA56" s="147"/>
      <c r="AB56" s="147"/>
      <c r="AC56" s="147"/>
      <c r="AD56" s="147"/>
      <c r="AE56" s="147"/>
      <c r="AF56" s="147" t="s">
        <v>655</v>
      </c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</row>
    <row r="57" spans="1:59" ht="33.75" outlineLevel="1" x14ac:dyDescent="0.2">
      <c r="A57" s="170">
        <v>21</v>
      </c>
      <c r="B57" s="171" t="s">
        <v>454</v>
      </c>
      <c r="C57" s="184" t="s">
        <v>1981</v>
      </c>
      <c r="D57" s="172" t="s">
        <v>406</v>
      </c>
      <c r="E57" s="173">
        <v>486.84</v>
      </c>
      <c r="F57" s="180"/>
      <c r="G57" s="175">
        <f>ROUND(E57*F57,2)</f>
        <v>0</v>
      </c>
      <c r="H57" s="157">
        <v>0</v>
      </c>
      <c r="I57" s="156">
        <f>ROUND(E57*H57,2)</f>
        <v>0</v>
      </c>
      <c r="J57" s="157">
        <v>250</v>
      </c>
      <c r="K57" s="156">
        <f>ROUND(E57*J57,2)</f>
        <v>121710</v>
      </c>
      <c r="L57" s="156">
        <v>21</v>
      </c>
      <c r="M57" s="156">
        <f>G57*(1+L57/100)</f>
        <v>0</v>
      </c>
      <c r="N57" s="156">
        <v>0</v>
      </c>
      <c r="O57" s="156">
        <f>ROUND(E57*N57,2)</f>
        <v>0</v>
      </c>
      <c r="P57" s="156">
        <v>0</v>
      </c>
      <c r="Q57" s="156">
        <f>ROUND(E57*P57,2)</f>
        <v>0</v>
      </c>
      <c r="R57" s="156"/>
      <c r="S57" s="156" t="s">
        <v>485</v>
      </c>
      <c r="T57" s="156" t="s">
        <v>382</v>
      </c>
      <c r="U57" s="156">
        <v>0</v>
      </c>
      <c r="V57" s="156">
        <f>ROUND(E57*U57,2)</f>
        <v>0</v>
      </c>
      <c r="W57" s="156"/>
      <c r="X57" s="156" t="s">
        <v>383</v>
      </c>
      <c r="Y57" s="147"/>
      <c r="Z57" s="147"/>
      <c r="AA57" s="147"/>
      <c r="AB57" s="147"/>
      <c r="AC57" s="147"/>
      <c r="AD57" s="147"/>
      <c r="AE57" s="147"/>
      <c r="AF57" s="147" t="s">
        <v>384</v>
      </c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 outlineLevel="1" x14ac:dyDescent="0.2">
      <c r="A58" s="154"/>
      <c r="B58" s="155"/>
      <c r="C58" s="249" t="s">
        <v>1982</v>
      </c>
      <c r="D58" s="250"/>
      <c r="E58" s="250"/>
      <c r="F58" s="250"/>
      <c r="G58" s="250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47"/>
      <c r="Z58" s="147"/>
      <c r="AA58" s="147"/>
      <c r="AB58" s="147"/>
      <c r="AC58" s="147"/>
      <c r="AD58" s="147"/>
      <c r="AE58" s="147"/>
      <c r="AF58" s="147" t="s">
        <v>655</v>
      </c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</row>
    <row r="59" spans="1:59" ht="22.5" outlineLevel="1" x14ac:dyDescent="0.2">
      <c r="A59" s="176">
        <v>22</v>
      </c>
      <c r="B59" s="177" t="s">
        <v>1983</v>
      </c>
      <c r="C59" s="186" t="s">
        <v>1984</v>
      </c>
      <c r="D59" s="178" t="s">
        <v>406</v>
      </c>
      <c r="E59" s="179">
        <v>2434.1999999999998</v>
      </c>
      <c r="F59" s="180"/>
      <c r="G59" s="181">
        <f>ROUND(E59*F59,2)</f>
        <v>0</v>
      </c>
      <c r="H59" s="157">
        <v>0</v>
      </c>
      <c r="I59" s="156">
        <f>ROUND(E59*H59,2)</f>
        <v>0</v>
      </c>
      <c r="J59" s="157">
        <v>18.899999999999999</v>
      </c>
      <c r="K59" s="156">
        <f>ROUND(E59*J59,2)</f>
        <v>46006.38</v>
      </c>
      <c r="L59" s="156">
        <v>21</v>
      </c>
      <c r="M59" s="156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6"/>
      <c r="S59" s="156" t="s">
        <v>485</v>
      </c>
      <c r="T59" s="156" t="s">
        <v>382</v>
      </c>
      <c r="U59" s="156">
        <v>0</v>
      </c>
      <c r="V59" s="156">
        <f>ROUND(E59*U59,2)</f>
        <v>0</v>
      </c>
      <c r="W59" s="156"/>
      <c r="X59" s="156" t="s">
        <v>383</v>
      </c>
      <c r="Y59" s="147"/>
      <c r="Z59" s="147"/>
      <c r="AA59" s="147"/>
      <c r="AB59" s="147"/>
      <c r="AC59" s="147"/>
      <c r="AD59" s="147"/>
      <c r="AE59" s="147"/>
      <c r="AF59" s="147" t="s">
        <v>384</v>
      </c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 outlineLevel="1" x14ac:dyDescent="0.2">
      <c r="A60" s="176">
        <v>23</v>
      </c>
      <c r="B60" s="177" t="s">
        <v>470</v>
      </c>
      <c r="C60" s="186" t="s">
        <v>1985</v>
      </c>
      <c r="D60" s="178" t="s">
        <v>406</v>
      </c>
      <c r="E60" s="179">
        <v>371.34</v>
      </c>
      <c r="F60" s="180"/>
      <c r="G60" s="181">
        <f>ROUND(E60*F60,2)</f>
        <v>0</v>
      </c>
      <c r="H60" s="157">
        <v>0</v>
      </c>
      <c r="I60" s="156">
        <f>ROUND(E60*H60,2)</f>
        <v>0</v>
      </c>
      <c r="J60" s="157">
        <v>18.5</v>
      </c>
      <c r="K60" s="156">
        <f>ROUND(E60*J60,2)</f>
        <v>6869.79</v>
      </c>
      <c r="L60" s="156">
        <v>21</v>
      </c>
      <c r="M60" s="156">
        <f>G60*(1+L60/100)</f>
        <v>0</v>
      </c>
      <c r="N60" s="156">
        <v>0</v>
      </c>
      <c r="O60" s="156">
        <f>ROUND(E60*N60,2)</f>
        <v>0</v>
      </c>
      <c r="P60" s="156">
        <v>0</v>
      </c>
      <c r="Q60" s="156">
        <f>ROUND(E60*P60,2)</f>
        <v>0</v>
      </c>
      <c r="R60" s="156"/>
      <c r="S60" s="156" t="s">
        <v>485</v>
      </c>
      <c r="T60" s="156" t="s">
        <v>382</v>
      </c>
      <c r="U60" s="156">
        <v>0</v>
      </c>
      <c r="V60" s="156">
        <f>ROUND(E60*U60,2)</f>
        <v>0</v>
      </c>
      <c r="W60" s="156"/>
      <c r="X60" s="156" t="s">
        <v>383</v>
      </c>
      <c r="Y60" s="147"/>
      <c r="Z60" s="147"/>
      <c r="AA60" s="147"/>
      <c r="AB60" s="147"/>
      <c r="AC60" s="147"/>
      <c r="AD60" s="147"/>
      <c r="AE60" s="147"/>
      <c r="AF60" s="147" t="s">
        <v>384</v>
      </c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</row>
    <row r="61" spans="1:59" ht="22.5" outlineLevel="1" x14ac:dyDescent="0.2">
      <c r="A61" s="170">
        <v>24</v>
      </c>
      <c r="B61" s="171" t="s">
        <v>473</v>
      </c>
      <c r="C61" s="184" t="s">
        <v>1986</v>
      </c>
      <c r="D61" s="172" t="s">
        <v>413</v>
      </c>
      <c r="E61" s="173">
        <v>668.41</v>
      </c>
      <c r="F61" s="180"/>
      <c r="G61" s="175">
        <f>ROUND(E61*F61,2)</f>
        <v>0</v>
      </c>
      <c r="H61" s="157">
        <v>0</v>
      </c>
      <c r="I61" s="156">
        <f>ROUND(E61*H61,2)</f>
        <v>0</v>
      </c>
      <c r="J61" s="157">
        <v>650</v>
      </c>
      <c r="K61" s="156">
        <f>ROUND(E61*J61,2)</f>
        <v>434466.5</v>
      </c>
      <c r="L61" s="156">
        <v>21</v>
      </c>
      <c r="M61" s="156">
        <f>G61*(1+L61/100)</f>
        <v>0</v>
      </c>
      <c r="N61" s="156">
        <v>0</v>
      </c>
      <c r="O61" s="156">
        <f>ROUND(E61*N61,2)</f>
        <v>0</v>
      </c>
      <c r="P61" s="156">
        <v>0</v>
      </c>
      <c r="Q61" s="156">
        <f>ROUND(E61*P61,2)</f>
        <v>0</v>
      </c>
      <c r="R61" s="156"/>
      <c r="S61" s="156" t="s">
        <v>485</v>
      </c>
      <c r="T61" s="156" t="s">
        <v>382</v>
      </c>
      <c r="U61" s="156">
        <v>0</v>
      </c>
      <c r="V61" s="156">
        <f>ROUND(E61*U61,2)</f>
        <v>0</v>
      </c>
      <c r="W61" s="156"/>
      <c r="X61" s="156" t="s">
        <v>383</v>
      </c>
      <c r="Y61" s="147"/>
      <c r="Z61" s="147"/>
      <c r="AA61" s="147"/>
      <c r="AB61" s="147"/>
      <c r="AC61" s="147"/>
      <c r="AD61" s="147"/>
      <c r="AE61" s="147"/>
      <c r="AF61" s="147" t="s">
        <v>384</v>
      </c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</row>
    <row r="62" spans="1:59" outlineLevel="1" x14ac:dyDescent="0.2">
      <c r="A62" s="154"/>
      <c r="B62" s="155"/>
      <c r="C62" s="249" t="s">
        <v>1987</v>
      </c>
      <c r="D62" s="250"/>
      <c r="E62" s="250"/>
      <c r="F62" s="250"/>
      <c r="G62" s="250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47"/>
      <c r="Z62" s="147"/>
      <c r="AA62" s="147"/>
      <c r="AB62" s="147"/>
      <c r="AC62" s="147"/>
      <c r="AD62" s="147"/>
      <c r="AE62" s="147"/>
      <c r="AF62" s="147" t="s">
        <v>655</v>
      </c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 ht="22.5" outlineLevel="1" x14ac:dyDescent="0.2">
      <c r="A63" s="170">
        <v>25</v>
      </c>
      <c r="B63" s="171" t="s">
        <v>1988</v>
      </c>
      <c r="C63" s="184" t="s">
        <v>1989</v>
      </c>
      <c r="D63" s="172" t="s">
        <v>406</v>
      </c>
      <c r="E63" s="173">
        <v>176.11</v>
      </c>
      <c r="F63" s="180"/>
      <c r="G63" s="175">
        <f>ROUND(E63*F63,2)</f>
        <v>0</v>
      </c>
      <c r="H63" s="157">
        <v>0</v>
      </c>
      <c r="I63" s="156">
        <f>ROUND(E63*H63,2)</f>
        <v>0</v>
      </c>
      <c r="J63" s="157">
        <v>116</v>
      </c>
      <c r="K63" s="156">
        <f>ROUND(E63*J63,2)</f>
        <v>20428.759999999998</v>
      </c>
      <c r="L63" s="156">
        <v>21</v>
      </c>
      <c r="M63" s="156">
        <f>G63*(1+L63/100)</f>
        <v>0</v>
      </c>
      <c r="N63" s="156">
        <v>0</v>
      </c>
      <c r="O63" s="156">
        <f>ROUND(E63*N63,2)</f>
        <v>0</v>
      </c>
      <c r="P63" s="156">
        <v>0</v>
      </c>
      <c r="Q63" s="156">
        <f>ROUND(E63*P63,2)</f>
        <v>0</v>
      </c>
      <c r="R63" s="156"/>
      <c r="S63" s="156" t="s">
        <v>485</v>
      </c>
      <c r="T63" s="156" t="s">
        <v>382</v>
      </c>
      <c r="U63" s="156">
        <v>0</v>
      </c>
      <c r="V63" s="156">
        <f>ROUND(E63*U63,2)</f>
        <v>0</v>
      </c>
      <c r="W63" s="156"/>
      <c r="X63" s="156" t="s">
        <v>383</v>
      </c>
      <c r="Y63" s="147"/>
      <c r="Z63" s="147"/>
      <c r="AA63" s="147"/>
      <c r="AB63" s="147"/>
      <c r="AC63" s="147"/>
      <c r="AD63" s="147"/>
      <c r="AE63" s="147"/>
      <c r="AF63" s="147" t="s">
        <v>384</v>
      </c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 outlineLevel="1" x14ac:dyDescent="0.2">
      <c r="A64" s="154"/>
      <c r="B64" s="155"/>
      <c r="C64" s="249" t="s">
        <v>1990</v>
      </c>
      <c r="D64" s="250"/>
      <c r="E64" s="250"/>
      <c r="F64" s="250"/>
      <c r="G64" s="250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47"/>
      <c r="Z64" s="147"/>
      <c r="AA64" s="147"/>
      <c r="AB64" s="147"/>
      <c r="AC64" s="147"/>
      <c r="AD64" s="147"/>
      <c r="AE64" s="147"/>
      <c r="AF64" s="147" t="s">
        <v>655</v>
      </c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</row>
    <row r="65" spans="1:59" x14ac:dyDescent="0.2">
      <c r="A65" s="164" t="s">
        <v>376</v>
      </c>
      <c r="B65" s="165" t="s">
        <v>249</v>
      </c>
      <c r="C65" s="183" t="s">
        <v>250</v>
      </c>
      <c r="D65" s="166"/>
      <c r="E65" s="167"/>
      <c r="F65" s="168"/>
      <c r="G65" s="169">
        <f>SUMIF(AF66:AF72,"&lt;&gt;NOR",G66:G72)</f>
        <v>0</v>
      </c>
      <c r="H65" s="163"/>
      <c r="I65" s="163">
        <f>SUM(I66:I72)</f>
        <v>116269.38</v>
      </c>
      <c r="J65" s="163"/>
      <c r="K65" s="163">
        <f>SUM(K66:K72)</f>
        <v>79078.959999999992</v>
      </c>
      <c r="L65" s="163"/>
      <c r="M65" s="163">
        <f>SUM(M66:M72)</f>
        <v>0</v>
      </c>
      <c r="N65" s="163"/>
      <c r="O65" s="163">
        <f>SUM(O66:O72)</f>
        <v>0</v>
      </c>
      <c r="P65" s="163"/>
      <c r="Q65" s="163">
        <f>SUM(Q66:Q72)</f>
        <v>0</v>
      </c>
      <c r="R65" s="163"/>
      <c r="S65" s="163"/>
      <c r="T65" s="163"/>
      <c r="U65" s="163"/>
      <c r="V65" s="163">
        <f>SUM(V66:V72)</f>
        <v>0</v>
      </c>
      <c r="W65" s="163"/>
      <c r="X65" s="163"/>
      <c r="AF65" t="s">
        <v>377</v>
      </c>
    </row>
    <row r="66" spans="1:59" ht="33.75" outlineLevel="1" x14ac:dyDescent="0.2">
      <c r="A66" s="170">
        <v>26</v>
      </c>
      <c r="B66" s="171" t="s">
        <v>1991</v>
      </c>
      <c r="C66" s="184" t="s">
        <v>1992</v>
      </c>
      <c r="D66" s="172" t="s">
        <v>380</v>
      </c>
      <c r="E66" s="173">
        <v>770.03</v>
      </c>
      <c r="F66" s="180"/>
      <c r="G66" s="175">
        <f>ROUND(E66*F66,2)</f>
        <v>0</v>
      </c>
      <c r="H66" s="157">
        <v>0</v>
      </c>
      <c r="I66" s="156">
        <f>ROUND(E66*H66,2)</f>
        <v>0</v>
      </c>
      <c r="J66" s="157">
        <v>55</v>
      </c>
      <c r="K66" s="156">
        <f>ROUND(E66*J66,2)</f>
        <v>42351.65</v>
      </c>
      <c r="L66" s="156">
        <v>21</v>
      </c>
      <c r="M66" s="156">
        <f>G66*(1+L66/100)</f>
        <v>0</v>
      </c>
      <c r="N66" s="156">
        <v>0</v>
      </c>
      <c r="O66" s="156">
        <f>ROUND(E66*N66,2)</f>
        <v>0</v>
      </c>
      <c r="P66" s="156">
        <v>0</v>
      </c>
      <c r="Q66" s="156">
        <f>ROUND(E66*P66,2)</f>
        <v>0</v>
      </c>
      <c r="R66" s="156"/>
      <c r="S66" s="156" t="s">
        <v>485</v>
      </c>
      <c r="T66" s="156" t="s">
        <v>382</v>
      </c>
      <c r="U66" s="156">
        <v>0</v>
      </c>
      <c r="V66" s="156">
        <f>ROUND(E66*U66,2)</f>
        <v>0</v>
      </c>
      <c r="W66" s="156"/>
      <c r="X66" s="156" t="s">
        <v>383</v>
      </c>
      <c r="Y66" s="147"/>
      <c r="Z66" s="147"/>
      <c r="AA66" s="147"/>
      <c r="AB66" s="147"/>
      <c r="AC66" s="147"/>
      <c r="AD66" s="147"/>
      <c r="AE66" s="147"/>
      <c r="AF66" s="147" t="s">
        <v>384</v>
      </c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</row>
    <row r="67" spans="1:59" outlineLevel="1" x14ac:dyDescent="0.2">
      <c r="A67" s="154"/>
      <c r="B67" s="155"/>
      <c r="C67" s="249" t="s">
        <v>1993</v>
      </c>
      <c r="D67" s="250"/>
      <c r="E67" s="250"/>
      <c r="F67" s="250"/>
      <c r="G67" s="250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47"/>
      <c r="Z67" s="147"/>
      <c r="AA67" s="147"/>
      <c r="AB67" s="147"/>
      <c r="AC67" s="147"/>
      <c r="AD67" s="147"/>
      <c r="AE67" s="147"/>
      <c r="AF67" s="147" t="s">
        <v>655</v>
      </c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</row>
    <row r="68" spans="1:59" ht="22.5" outlineLevel="1" x14ac:dyDescent="0.2">
      <c r="A68" s="170">
        <v>27</v>
      </c>
      <c r="B68" s="171" t="s">
        <v>1994</v>
      </c>
      <c r="C68" s="184" t="s">
        <v>1995</v>
      </c>
      <c r="D68" s="172" t="s">
        <v>413</v>
      </c>
      <c r="E68" s="173">
        <v>196.35</v>
      </c>
      <c r="F68" s="180"/>
      <c r="G68" s="175">
        <f>ROUND(E68*F68,2)</f>
        <v>0</v>
      </c>
      <c r="H68" s="157">
        <v>580</v>
      </c>
      <c r="I68" s="156">
        <f>ROUND(E68*H68,2)</f>
        <v>113883</v>
      </c>
      <c r="J68" s="157">
        <v>0</v>
      </c>
      <c r="K68" s="156">
        <f>ROUND(E68*J68,2)</f>
        <v>0</v>
      </c>
      <c r="L68" s="156">
        <v>21</v>
      </c>
      <c r="M68" s="156">
        <f>G68*(1+L68/100)</f>
        <v>0</v>
      </c>
      <c r="N68" s="156">
        <v>0</v>
      </c>
      <c r="O68" s="156">
        <f>ROUND(E68*N68,2)</f>
        <v>0</v>
      </c>
      <c r="P68" s="156">
        <v>0</v>
      </c>
      <c r="Q68" s="156">
        <f>ROUND(E68*P68,2)</f>
        <v>0</v>
      </c>
      <c r="R68" s="156"/>
      <c r="S68" s="156" t="s">
        <v>485</v>
      </c>
      <c r="T68" s="156" t="s">
        <v>382</v>
      </c>
      <c r="U68" s="156">
        <v>0</v>
      </c>
      <c r="V68" s="156">
        <f>ROUND(E68*U68,2)</f>
        <v>0</v>
      </c>
      <c r="W68" s="156"/>
      <c r="X68" s="156" t="s">
        <v>407</v>
      </c>
      <c r="Y68" s="147"/>
      <c r="Z68" s="147"/>
      <c r="AA68" s="147"/>
      <c r="AB68" s="147"/>
      <c r="AC68" s="147"/>
      <c r="AD68" s="147"/>
      <c r="AE68" s="147"/>
      <c r="AF68" s="147" t="s">
        <v>408</v>
      </c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</row>
    <row r="69" spans="1:59" outlineLevel="1" x14ac:dyDescent="0.2">
      <c r="A69" s="154"/>
      <c r="B69" s="155"/>
      <c r="C69" s="249" t="s">
        <v>1996</v>
      </c>
      <c r="D69" s="250"/>
      <c r="E69" s="250"/>
      <c r="F69" s="250"/>
      <c r="G69" s="250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47"/>
      <c r="Z69" s="147"/>
      <c r="AA69" s="147"/>
      <c r="AB69" s="147"/>
      <c r="AC69" s="147"/>
      <c r="AD69" s="147"/>
      <c r="AE69" s="147"/>
      <c r="AF69" s="147" t="s">
        <v>655</v>
      </c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</row>
    <row r="70" spans="1:59" ht="22.5" outlineLevel="1" x14ac:dyDescent="0.2">
      <c r="A70" s="176">
        <v>28</v>
      </c>
      <c r="B70" s="177" t="s">
        <v>1997</v>
      </c>
      <c r="C70" s="186" t="s">
        <v>1998</v>
      </c>
      <c r="D70" s="178" t="s">
        <v>380</v>
      </c>
      <c r="E70" s="179">
        <v>770.03</v>
      </c>
      <c r="F70" s="180"/>
      <c r="G70" s="181">
        <f>ROUND(E70*F70,2)</f>
        <v>0</v>
      </c>
      <c r="H70" s="157">
        <v>0</v>
      </c>
      <c r="I70" s="156">
        <f>ROUND(E70*H70,2)</f>
        <v>0</v>
      </c>
      <c r="J70" s="157">
        <v>18.7</v>
      </c>
      <c r="K70" s="156">
        <f>ROUND(E70*J70,2)</f>
        <v>14399.56</v>
      </c>
      <c r="L70" s="156">
        <v>21</v>
      </c>
      <c r="M70" s="156">
        <f>G70*(1+L70/100)</f>
        <v>0</v>
      </c>
      <c r="N70" s="156">
        <v>0</v>
      </c>
      <c r="O70" s="156">
        <f>ROUND(E70*N70,2)</f>
        <v>0</v>
      </c>
      <c r="P70" s="156">
        <v>0</v>
      </c>
      <c r="Q70" s="156">
        <f>ROUND(E70*P70,2)</f>
        <v>0</v>
      </c>
      <c r="R70" s="156"/>
      <c r="S70" s="156" t="s">
        <v>485</v>
      </c>
      <c r="T70" s="156" t="s">
        <v>382</v>
      </c>
      <c r="U70" s="156">
        <v>0</v>
      </c>
      <c r="V70" s="156">
        <f>ROUND(E70*U70,2)</f>
        <v>0</v>
      </c>
      <c r="W70" s="156"/>
      <c r="X70" s="156" t="s">
        <v>383</v>
      </c>
      <c r="Y70" s="147"/>
      <c r="Z70" s="147"/>
      <c r="AA70" s="147"/>
      <c r="AB70" s="147"/>
      <c r="AC70" s="147"/>
      <c r="AD70" s="147"/>
      <c r="AE70" s="147"/>
      <c r="AF70" s="147" t="s">
        <v>384</v>
      </c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</row>
    <row r="71" spans="1:59" outlineLevel="1" x14ac:dyDescent="0.2">
      <c r="A71" s="176">
        <v>29</v>
      </c>
      <c r="B71" s="177" t="s">
        <v>1999</v>
      </c>
      <c r="C71" s="186" t="s">
        <v>2000</v>
      </c>
      <c r="D71" s="178" t="s">
        <v>882</v>
      </c>
      <c r="E71" s="179">
        <v>25.66</v>
      </c>
      <c r="F71" s="180"/>
      <c r="G71" s="181">
        <f>ROUND(E71*F71,2)</f>
        <v>0</v>
      </c>
      <c r="H71" s="157">
        <v>93</v>
      </c>
      <c r="I71" s="156">
        <f>ROUND(E71*H71,2)</f>
        <v>2386.38</v>
      </c>
      <c r="J71" s="157">
        <v>0</v>
      </c>
      <c r="K71" s="156">
        <f>ROUND(E71*J71,2)</f>
        <v>0</v>
      </c>
      <c r="L71" s="156">
        <v>21</v>
      </c>
      <c r="M71" s="156">
        <f>G71*(1+L71/100)</f>
        <v>0</v>
      </c>
      <c r="N71" s="156">
        <v>0</v>
      </c>
      <c r="O71" s="156">
        <f>ROUND(E71*N71,2)</f>
        <v>0</v>
      </c>
      <c r="P71" s="156">
        <v>0</v>
      </c>
      <c r="Q71" s="156">
        <f>ROUND(E71*P71,2)</f>
        <v>0</v>
      </c>
      <c r="R71" s="156"/>
      <c r="S71" s="156" t="s">
        <v>485</v>
      </c>
      <c r="T71" s="156" t="s">
        <v>382</v>
      </c>
      <c r="U71" s="156">
        <v>0</v>
      </c>
      <c r="V71" s="156">
        <f>ROUND(E71*U71,2)</f>
        <v>0</v>
      </c>
      <c r="W71" s="156"/>
      <c r="X71" s="156" t="s">
        <v>407</v>
      </c>
      <c r="Y71" s="147"/>
      <c r="Z71" s="147"/>
      <c r="AA71" s="147"/>
      <c r="AB71" s="147"/>
      <c r="AC71" s="147"/>
      <c r="AD71" s="147"/>
      <c r="AE71" s="147"/>
      <c r="AF71" s="147" t="s">
        <v>408</v>
      </c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</row>
    <row r="72" spans="1:59" ht="22.5" outlineLevel="1" x14ac:dyDescent="0.2">
      <c r="A72" s="176">
        <v>30</v>
      </c>
      <c r="B72" s="177" t="s">
        <v>2001</v>
      </c>
      <c r="C72" s="186" t="s">
        <v>2002</v>
      </c>
      <c r="D72" s="178" t="s">
        <v>380</v>
      </c>
      <c r="E72" s="179">
        <v>1038.5</v>
      </c>
      <c r="F72" s="180"/>
      <c r="G72" s="181">
        <f>ROUND(E72*F72,2)</f>
        <v>0</v>
      </c>
      <c r="H72" s="157">
        <v>0</v>
      </c>
      <c r="I72" s="156">
        <f>ROUND(E72*H72,2)</f>
        <v>0</v>
      </c>
      <c r="J72" s="157">
        <v>21.5</v>
      </c>
      <c r="K72" s="156">
        <f>ROUND(E72*J72,2)</f>
        <v>22327.75</v>
      </c>
      <c r="L72" s="156">
        <v>21</v>
      </c>
      <c r="M72" s="156">
        <f>G72*(1+L72/100)</f>
        <v>0</v>
      </c>
      <c r="N72" s="156">
        <v>0</v>
      </c>
      <c r="O72" s="156">
        <f>ROUND(E72*N72,2)</f>
        <v>0</v>
      </c>
      <c r="P72" s="156">
        <v>0</v>
      </c>
      <c r="Q72" s="156">
        <f>ROUND(E72*P72,2)</f>
        <v>0</v>
      </c>
      <c r="R72" s="156"/>
      <c r="S72" s="156" t="s">
        <v>485</v>
      </c>
      <c r="T72" s="156" t="s">
        <v>382</v>
      </c>
      <c r="U72" s="156">
        <v>0</v>
      </c>
      <c r="V72" s="156">
        <f>ROUND(E72*U72,2)</f>
        <v>0</v>
      </c>
      <c r="W72" s="156"/>
      <c r="X72" s="156" t="s">
        <v>383</v>
      </c>
      <c r="Y72" s="147"/>
      <c r="Z72" s="147"/>
      <c r="AA72" s="147"/>
      <c r="AB72" s="147"/>
      <c r="AC72" s="147"/>
      <c r="AD72" s="147"/>
      <c r="AE72" s="147"/>
      <c r="AF72" s="147" t="s">
        <v>384</v>
      </c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</row>
    <row r="73" spans="1:59" x14ac:dyDescent="0.2">
      <c r="A73" s="164" t="s">
        <v>376</v>
      </c>
      <c r="B73" s="165" t="s">
        <v>255</v>
      </c>
      <c r="C73" s="183" t="s">
        <v>256</v>
      </c>
      <c r="D73" s="166"/>
      <c r="E73" s="167"/>
      <c r="F73" s="168"/>
      <c r="G73" s="169">
        <f>SUMIF(AF74:AF79,"&lt;&gt;NOR",G74:G79)</f>
        <v>0</v>
      </c>
      <c r="H73" s="163"/>
      <c r="I73" s="163">
        <f>SUM(I74:I79)</f>
        <v>0</v>
      </c>
      <c r="J73" s="163"/>
      <c r="K73" s="163">
        <f>SUM(K74:K79)</f>
        <v>154224.46</v>
      </c>
      <c r="L73" s="163"/>
      <c r="M73" s="163">
        <f>SUM(M74:M79)</f>
        <v>0</v>
      </c>
      <c r="N73" s="163"/>
      <c r="O73" s="163">
        <f>SUM(O74:O79)</f>
        <v>0</v>
      </c>
      <c r="P73" s="163"/>
      <c r="Q73" s="163">
        <f>SUM(Q74:Q79)</f>
        <v>0</v>
      </c>
      <c r="R73" s="163"/>
      <c r="S73" s="163"/>
      <c r="T73" s="163"/>
      <c r="U73" s="163"/>
      <c r="V73" s="163">
        <f>SUM(V74:V79)</f>
        <v>0</v>
      </c>
      <c r="W73" s="163"/>
      <c r="X73" s="163"/>
      <c r="AF73" t="s">
        <v>377</v>
      </c>
    </row>
    <row r="74" spans="1:59" ht="22.5" outlineLevel="1" x14ac:dyDescent="0.2">
      <c r="A74" s="170">
        <v>31</v>
      </c>
      <c r="B74" s="171" t="s">
        <v>2003</v>
      </c>
      <c r="C74" s="184" t="s">
        <v>2004</v>
      </c>
      <c r="D74" s="172" t="s">
        <v>406</v>
      </c>
      <c r="E74" s="173">
        <v>21.01</v>
      </c>
      <c r="F74" s="180"/>
      <c r="G74" s="175">
        <f>ROUND(E74*F74,2)</f>
        <v>0</v>
      </c>
      <c r="H74" s="157">
        <v>0</v>
      </c>
      <c r="I74" s="156">
        <f>ROUND(E74*H74,2)</f>
        <v>0</v>
      </c>
      <c r="J74" s="157">
        <v>1160</v>
      </c>
      <c r="K74" s="156">
        <f>ROUND(E74*J74,2)</f>
        <v>24371.599999999999</v>
      </c>
      <c r="L74" s="156">
        <v>21</v>
      </c>
      <c r="M74" s="156">
        <f>G74*(1+L74/100)</f>
        <v>0</v>
      </c>
      <c r="N74" s="156">
        <v>0</v>
      </c>
      <c r="O74" s="156">
        <f>ROUND(E74*N74,2)</f>
        <v>0</v>
      </c>
      <c r="P74" s="156">
        <v>0</v>
      </c>
      <c r="Q74" s="156">
        <f>ROUND(E74*P74,2)</f>
        <v>0</v>
      </c>
      <c r="R74" s="156"/>
      <c r="S74" s="156" t="s">
        <v>485</v>
      </c>
      <c r="T74" s="156" t="s">
        <v>382</v>
      </c>
      <c r="U74" s="156">
        <v>0</v>
      </c>
      <c r="V74" s="156">
        <f>ROUND(E74*U74,2)</f>
        <v>0</v>
      </c>
      <c r="W74" s="156"/>
      <c r="X74" s="156" t="s">
        <v>383</v>
      </c>
      <c r="Y74" s="147"/>
      <c r="Z74" s="147"/>
      <c r="AA74" s="147"/>
      <c r="AB74" s="147"/>
      <c r="AC74" s="147"/>
      <c r="AD74" s="147"/>
      <c r="AE74" s="147"/>
      <c r="AF74" s="147" t="s">
        <v>384</v>
      </c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</row>
    <row r="75" spans="1:59" outlineLevel="1" x14ac:dyDescent="0.2">
      <c r="A75" s="154"/>
      <c r="B75" s="155"/>
      <c r="C75" s="249" t="s">
        <v>2005</v>
      </c>
      <c r="D75" s="250"/>
      <c r="E75" s="250"/>
      <c r="F75" s="250"/>
      <c r="G75" s="250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47"/>
      <c r="Z75" s="147"/>
      <c r="AA75" s="147"/>
      <c r="AB75" s="147"/>
      <c r="AC75" s="147"/>
      <c r="AD75" s="147"/>
      <c r="AE75" s="147"/>
      <c r="AF75" s="147" t="s">
        <v>655</v>
      </c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</row>
    <row r="76" spans="1:59" outlineLevel="1" x14ac:dyDescent="0.2">
      <c r="A76" s="170">
        <v>32</v>
      </c>
      <c r="B76" s="171" t="s">
        <v>2006</v>
      </c>
      <c r="C76" s="184" t="s">
        <v>2007</v>
      </c>
      <c r="D76" s="172" t="s">
        <v>406</v>
      </c>
      <c r="E76" s="173">
        <v>42.49</v>
      </c>
      <c r="F76" s="180"/>
      <c r="G76" s="175">
        <f>ROUND(E76*F76,2)</f>
        <v>0</v>
      </c>
      <c r="H76" s="157">
        <v>0</v>
      </c>
      <c r="I76" s="156">
        <f>ROUND(E76*H76,2)</f>
        <v>0</v>
      </c>
      <c r="J76" s="157">
        <v>814</v>
      </c>
      <c r="K76" s="156">
        <f>ROUND(E76*J76,2)</f>
        <v>34586.86</v>
      </c>
      <c r="L76" s="156">
        <v>21</v>
      </c>
      <c r="M76" s="156">
        <f>G76*(1+L76/100)</f>
        <v>0</v>
      </c>
      <c r="N76" s="156">
        <v>0</v>
      </c>
      <c r="O76" s="156">
        <f>ROUND(E76*N76,2)</f>
        <v>0</v>
      </c>
      <c r="P76" s="156">
        <v>0</v>
      </c>
      <c r="Q76" s="156">
        <f>ROUND(E76*P76,2)</f>
        <v>0</v>
      </c>
      <c r="R76" s="156"/>
      <c r="S76" s="156" t="s">
        <v>485</v>
      </c>
      <c r="T76" s="156" t="s">
        <v>382</v>
      </c>
      <c r="U76" s="156">
        <v>0</v>
      </c>
      <c r="V76" s="156">
        <f>ROUND(E76*U76,2)</f>
        <v>0</v>
      </c>
      <c r="W76" s="156"/>
      <c r="X76" s="156" t="s">
        <v>383</v>
      </c>
      <c r="Y76" s="147"/>
      <c r="Z76" s="147"/>
      <c r="AA76" s="147"/>
      <c r="AB76" s="147"/>
      <c r="AC76" s="147"/>
      <c r="AD76" s="147"/>
      <c r="AE76" s="147"/>
      <c r="AF76" s="147" t="s">
        <v>384</v>
      </c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</row>
    <row r="77" spans="1:59" outlineLevel="1" x14ac:dyDescent="0.2">
      <c r="A77" s="154"/>
      <c r="B77" s="155"/>
      <c r="C77" s="249" t="s">
        <v>2008</v>
      </c>
      <c r="D77" s="250"/>
      <c r="E77" s="250"/>
      <c r="F77" s="250"/>
      <c r="G77" s="250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  <c r="Y77" s="147"/>
      <c r="Z77" s="147"/>
      <c r="AA77" s="147"/>
      <c r="AB77" s="147"/>
      <c r="AC77" s="147"/>
      <c r="AD77" s="147"/>
      <c r="AE77" s="147"/>
      <c r="AF77" s="147" t="s">
        <v>655</v>
      </c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</row>
    <row r="78" spans="1:59" ht="22.5" outlineLevel="1" x14ac:dyDescent="0.2">
      <c r="A78" s="170">
        <v>33</v>
      </c>
      <c r="B78" s="171" t="s">
        <v>2009</v>
      </c>
      <c r="C78" s="184" t="s">
        <v>2010</v>
      </c>
      <c r="D78" s="172" t="s">
        <v>406</v>
      </c>
      <c r="E78" s="173">
        <v>82.84</v>
      </c>
      <c r="F78" s="180"/>
      <c r="G78" s="175">
        <f>ROUND(E78*F78,2)</f>
        <v>0</v>
      </c>
      <c r="H78" s="157">
        <v>0</v>
      </c>
      <c r="I78" s="156">
        <f>ROUND(E78*H78,2)</f>
        <v>0</v>
      </c>
      <c r="J78" s="157">
        <v>1150</v>
      </c>
      <c r="K78" s="156">
        <f>ROUND(E78*J78,2)</f>
        <v>95266</v>
      </c>
      <c r="L78" s="156">
        <v>21</v>
      </c>
      <c r="M78" s="156">
        <f>G78*(1+L78/100)</f>
        <v>0</v>
      </c>
      <c r="N78" s="156">
        <v>0</v>
      </c>
      <c r="O78" s="156">
        <f>ROUND(E78*N78,2)</f>
        <v>0</v>
      </c>
      <c r="P78" s="156">
        <v>0</v>
      </c>
      <c r="Q78" s="156">
        <f>ROUND(E78*P78,2)</f>
        <v>0</v>
      </c>
      <c r="R78" s="156"/>
      <c r="S78" s="156" t="s">
        <v>485</v>
      </c>
      <c r="T78" s="156" t="s">
        <v>382</v>
      </c>
      <c r="U78" s="156">
        <v>0</v>
      </c>
      <c r="V78" s="156">
        <f>ROUND(E78*U78,2)</f>
        <v>0</v>
      </c>
      <c r="W78" s="156"/>
      <c r="X78" s="156" t="s">
        <v>383</v>
      </c>
      <c r="Y78" s="147"/>
      <c r="Z78" s="147"/>
      <c r="AA78" s="147"/>
      <c r="AB78" s="147"/>
      <c r="AC78" s="147"/>
      <c r="AD78" s="147"/>
      <c r="AE78" s="147"/>
      <c r="AF78" s="147" t="s">
        <v>384</v>
      </c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</row>
    <row r="79" spans="1:59" outlineLevel="1" x14ac:dyDescent="0.2">
      <c r="A79" s="154"/>
      <c r="B79" s="155"/>
      <c r="C79" s="249" t="s">
        <v>2011</v>
      </c>
      <c r="D79" s="250"/>
      <c r="E79" s="250"/>
      <c r="F79" s="250"/>
      <c r="G79" s="250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47"/>
      <c r="Z79" s="147"/>
      <c r="AA79" s="147"/>
      <c r="AB79" s="147"/>
      <c r="AC79" s="147"/>
      <c r="AD79" s="147"/>
      <c r="AE79" s="147"/>
      <c r="AF79" s="147" t="s">
        <v>655</v>
      </c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</row>
    <row r="80" spans="1:59" ht="25.5" x14ac:dyDescent="0.2">
      <c r="A80" s="164" t="s">
        <v>376</v>
      </c>
      <c r="B80" s="165" t="s">
        <v>260</v>
      </c>
      <c r="C80" s="183" t="s">
        <v>261</v>
      </c>
      <c r="D80" s="166"/>
      <c r="E80" s="167"/>
      <c r="F80" s="168"/>
      <c r="G80" s="169">
        <f>SUMIF(AF81:AF89,"&lt;&gt;NOR",G81:G89)</f>
        <v>0</v>
      </c>
      <c r="H80" s="163"/>
      <c r="I80" s="163">
        <f>SUM(I81:I89)</f>
        <v>0</v>
      </c>
      <c r="J80" s="163"/>
      <c r="K80" s="163">
        <f>SUM(K81:K89)</f>
        <v>133900.94999999998</v>
      </c>
      <c r="L80" s="163"/>
      <c r="M80" s="163">
        <f>SUM(M81:M89)</f>
        <v>0</v>
      </c>
      <c r="N80" s="163"/>
      <c r="O80" s="163">
        <f>SUM(O81:O89)</f>
        <v>0</v>
      </c>
      <c r="P80" s="163"/>
      <c r="Q80" s="163">
        <f>SUM(Q81:Q89)</f>
        <v>0</v>
      </c>
      <c r="R80" s="163"/>
      <c r="S80" s="163"/>
      <c r="T80" s="163"/>
      <c r="U80" s="163"/>
      <c r="V80" s="163">
        <f>SUM(V81:V89)</f>
        <v>0</v>
      </c>
      <c r="W80" s="163"/>
      <c r="X80" s="163"/>
      <c r="AF80" t="s">
        <v>377</v>
      </c>
    </row>
    <row r="81" spans="1:59" outlineLevel="1" x14ac:dyDescent="0.2">
      <c r="A81" s="176">
        <v>34</v>
      </c>
      <c r="B81" s="177" t="s">
        <v>2012</v>
      </c>
      <c r="C81" s="186" t="s">
        <v>2013</v>
      </c>
      <c r="D81" s="178" t="s">
        <v>380</v>
      </c>
      <c r="E81" s="179">
        <v>123.75</v>
      </c>
      <c r="F81" s="180"/>
      <c r="G81" s="181">
        <f>ROUND(E81*F81,2)</f>
        <v>0</v>
      </c>
      <c r="H81" s="157">
        <v>0</v>
      </c>
      <c r="I81" s="156">
        <f>ROUND(E81*H81,2)</f>
        <v>0</v>
      </c>
      <c r="J81" s="157">
        <v>180</v>
      </c>
      <c r="K81" s="156">
        <f>ROUND(E81*J81,2)</f>
        <v>22275</v>
      </c>
      <c r="L81" s="156">
        <v>21</v>
      </c>
      <c r="M81" s="156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6"/>
      <c r="S81" s="156" t="s">
        <v>485</v>
      </c>
      <c r="T81" s="156" t="s">
        <v>382</v>
      </c>
      <c r="U81" s="156">
        <v>0</v>
      </c>
      <c r="V81" s="156">
        <f>ROUND(E81*U81,2)</f>
        <v>0</v>
      </c>
      <c r="W81" s="156"/>
      <c r="X81" s="156" t="s">
        <v>383</v>
      </c>
      <c r="Y81" s="147"/>
      <c r="Z81" s="147"/>
      <c r="AA81" s="147"/>
      <c r="AB81" s="147"/>
      <c r="AC81" s="147"/>
      <c r="AD81" s="147"/>
      <c r="AE81" s="147"/>
      <c r="AF81" s="147" t="s">
        <v>384</v>
      </c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</row>
    <row r="82" spans="1:59" outlineLevel="1" x14ac:dyDescent="0.2">
      <c r="A82" s="176">
        <v>35</v>
      </c>
      <c r="B82" s="177" t="s">
        <v>2014</v>
      </c>
      <c r="C82" s="186" t="s">
        <v>2015</v>
      </c>
      <c r="D82" s="178" t="s">
        <v>380</v>
      </c>
      <c r="E82" s="179">
        <v>123.75</v>
      </c>
      <c r="F82" s="180"/>
      <c r="G82" s="181">
        <f>ROUND(E82*F82,2)</f>
        <v>0</v>
      </c>
      <c r="H82" s="157">
        <v>0</v>
      </c>
      <c r="I82" s="156">
        <f>ROUND(E82*H82,2)</f>
        <v>0</v>
      </c>
      <c r="J82" s="157">
        <v>160</v>
      </c>
      <c r="K82" s="156">
        <f>ROUND(E82*J82,2)</f>
        <v>19800</v>
      </c>
      <c r="L82" s="156">
        <v>21</v>
      </c>
      <c r="M82" s="156">
        <f>G82*(1+L82/100)</f>
        <v>0</v>
      </c>
      <c r="N82" s="156">
        <v>0</v>
      </c>
      <c r="O82" s="156">
        <f>ROUND(E82*N82,2)</f>
        <v>0</v>
      </c>
      <c r="P82" s="156">
        <v>0</v>
      </c>
      <c r="Q82" s="156">
        <f>ROUND(E82*P82,2)</f>
        <v>0</v>
      </c>
      <c r="R82" s="156"/>
      <c r="S82" s="156" t="s">
        <v>485</v>
      </c>
      <c r="T82" s="156" t="s">
        <v>382</v>
      </c>
      <c r="U82" s="156">
        <v>0</v>
      </c>
      <c r="V82" s="156">
        <f>ROUND(E82*U82,2)</f>
        <v>0</v>
      </c>
      <c r="W82" s="156"/>
      <c r="X82" s="156" t="s">
        <v>383</v>
      </c>
      <c r="Y82" s="147"/>
      <c r="Z82" s="147"/>
      <c r="AA82" s="147"/>
      <c r="AB82" s="147"/>
      <c r="AC82" s="147"/>
      <c r="AD82" s="147"/>
      <c r="AE82" s="147"/>
      <c r="AF82" s="147" t="s">
        <v>384</v>
      </c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</row>
    <row r="83" spans="1:59" ht="22.5" outlineLevel="1" x14ac:dyDescent="0.2">
      <c r="A83" s="176">
        <v>36</v>
      </c>
      <c r="B83" s="177" t="s">
        <v>2016</v>
      </c>
      <c r="C83" s="186" t="s">
        <v>2017</v>
      </c>
      <c r="D83" s="178" t="s">
        <v>380</v>
      </c>
      <c r="E83" s="179">
        <v>123.75</v>
      </c>
      <c r="F83" s="180"/>
      <c r="G83" s="181">
        <f>ROUND(E83*F83,2)</f>
        <v>0</v>
      </c>
      <c r="H83" s="157">
        <v>0</v>
      </c>
      <c r="I83" s="156">
        <f>ROUND(E83*H83,2)</f>
        <v>0</v>
      </c>
      <c r="J83" s="157">
        <v>14</v>
      </c>
      <c r="K83" s="156">
        <f>ROUND(E83*J83,2)</f>
        <v>1732.5</v>
      </c>
      <c r="L83" s="156">
        <v>21</v>
      </c>
      <c r="M83" s="156">
        <f>G83*(1+L83/100)</f>
        <v>0</v>
      </c>
      <c r="N83" s="156">
        <v>0</v>
      </c>
      <c r="O83" s="156">
        <f>ROUND(E83*N83,2)</f>
        <v>0</v>
      </c>
      <c r="P83" s="156">
        <v>0</v>
      </c>
      <c r="Q83" s="156">
        <f>ROUND(E83*P83,2)</f>
        <v>0</v>
      </c>
      <c r="R83" s="156"/>
      <c r="S83" s="156" t="s">
        <v>485</v>
      </c>
      <c r="T83" s="156" t="s">
        <v>382</v>
      </c>
      <c r="U83" s="156">
        <v>0</v>
      </c>
      <c r="V83" s="156">
        <f>ROUND(E83*U83,2)</f>
        <v>0</v>
      </c>
      <c r="W83" s="156"/>
      <c r="X83" s="156" t="s">
        <v>383</v>
      </c>
      <c r="Y83" s="147"/>
      <c r="Z83" s="147"/>
      <c r="AA83" s="147"/>
      <c r="AB83" s="147"/>
      <c r="AC83" s="147"/>
      <c r="AD83" s="147"/>
      <c r="AE83" s="147"/>
      <c r="AF83" s="147" t="s">
        <v>384</v>
      </c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</row>
    <row r="84" spans="1:59" ht="22.5" outlineLevel="1" x14ac:dyDescent="0.2">
      <c r="A84" s="170">
        <v>37</v>
      </c>
      <c r="B84" s="171" t="s">
        <v>2018</v>
      </c>
      <c r="C84" s="184" t="s">
        <v>2019</v>
      </c>
      <c r="D84" s="172" t="s">
        <v>380</v>
      </c>
      <c r="E84" s="173">
        <v>123.75</v>
      </c>
      <c r="F84" s="180"/>
      <c r="G84" s="175">
        <f>ROUND(E84*F84,2)</f>
        <v>0</v>
      </c>
      <c r="H84" s="157">
        <v>0</v>
      </c>
      <c r="I84" s="156">
        <f>ROUND(E84*H84,2)</f>
        <v>0</v>
      </c>
      <c r="J84" s="157">
        <v>449</v>
      </c>
      <c r="K84" s="156">
        <f>ROUND(E84*J84,2)</f>
        <v>55563.75</v>
      </c>
      <c r="L84" s="156">
        <v>21</v>
      </c>
      <c r="M84" s="156">
        <f>G84*(1+L84/100)</f>
        <v>0</v>
      </c>
      <c r="N84" s="156">
        <v>0</v>
      </c>
      <c r="O84" s="156">
        <f>ROUND(E84*N84,2)</f>
        <v>0</v>
      </c>
      <c r="P84" s="156">
        <v>0</v>
      </c>
      <c r="Q84" s="156">
        <f>ROUND(E84*P84,2)</f>
        <v>0</v>
      </c>
      <c r="R84" s="156"/>
      <c r="S84" s="156" t="s">
        <v>485</v>
      </c>
      <c r="T84" s="156" t="s">
        <v>382</v>
      </c>
      <c r="U84" s="156">
        <v>0</v>
      </c>
      <c r="V84" s="156">
        <f>ROUND(E84*U84,2)</f>
        <v>0</v>
      </c>
      <c r="W84" s="156"/>
      <c r="X84" s="156" t="s">
        <v>383</v>
      </c>
      <c r="Y84" s="147"/>
      <c r="Z84" s="147"/>
      <c r="AA84" s="147"/>
      <c r="AB84" s="147"/>
      <c r="AC84" s="147"/>
      <c r="AD84" s="147"/>
      <c r="AE84" s="147"/>
      <c r="AF84" s="147" t="s">
        <v>384</v>
      </c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</row>
    <row r="85" spans="1:59" outlineLevel="1" x14ac:dyDescent="0.2">
      <c r="A85" s="154"/>
      <c r="B85" s="155"/>
      <c r="C85" s="249" t="s">
        <v>2020</v>
      </c>
      <c r="D85" s="250"/>
      <c r="E85" s="250"/>
      <c r="F85" s="250"/>
      <c r="G85" s="250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  <c r="Y85" s="147"/>
      <c r="Z85" s="147"/>
      <c r="AA85" s="147"/>
      <c r="AB85" s="147"/>
      <c r="AC85" s="147"/>
      <c r="AD85" s="147"/>
      <c r="AE85" s="147"/>
      <c r="AF85" s="147" t="s">
        <v>655</v>
      </c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</row>
    <row r="86" spans="1:59" ht="22.5" outlineLevel="1" x14ac:dyDescent="0.2">
      <c r="A86" s="176">
        <v>38</v>
      </c>
      <c r="B86" s="177" t="s">
        <v>2021</v>
      </c>
      <c r="C86" s="186" t="s">
        <v>2022</v>
      </c>
      <c r="D86" s="178" t="s">
        <v>380</v>
      </c>
      <c r="E86" s="179">
        <v>123.75</v>
      </c>
      <c r="F86" s="180"/>
      <c r="G86" s="181">
        <f>ROUND(E86*F86,2)</f>
        <v>0</v>
      </c>
      <c r="H86" s="157">
        <v>0</v>
      </c>
      <c r="I86" s="156">
        <f>ROUND(E86*H86,2)</f>
        <v>0</v>
      </c>
      <c r="J86" s="157">
        <v>12</v>
      </c>
      <c r="K86" s="156">
        <f>ROUND(E86*J86,2)</f>
        <v>1485</v>
      </c>
      <c r="L86" s="156">
        <v>21</v>
      </c>
      <c r="M86" s="156">
        <f>G86*(1+L86/100)</f>
        <v>0</v>
      </c>
      <c r="N86" s="156">
        <v>0</v>
      </c>
      <c r="O86" s="156">
        <f>ROUND(E86*N86,2)</f>
        <v>0</v>
      </c>
      <c r="P86" s="156">
        <v>0</v>
      </c>
      <c r="Q86" s="156">
        <f>ROUND(E86*P86,2)</f>
        <v>0</v>
      </c>
      <c r="R86" s="156"/>
      <c r="S86" s="156" t="s">
        <v>485</v>
      </c>
      <c r="T86" s="156" t="s">
        <v>382</v>
      </c>
      <c r="U86" s="156">
        <v>0</v>
      </c>
      <c r="V86" s="156">
        <f>ROUND(E86*U86,2)</f>
        <v>0</v>
      </c>
      <c r="W86" s="156"/>
      <c r="X86" s="156" t="s">
        <v>383</v>
      </c>
      <c r="Y86" s="147"/>
      <c r="Z86" s="147"/>
      <c r="AA86" s="147"/>
      <c r="AB86" s="147"/>
      <c r="AC86" s="147"/>
      <c r="AD86" s="147"/>
      <c r="AE86" s="147"/>
      <c r="AF86" s="147" t="s">
        <v>384</v>
      </c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</row>
    <row r="87" spans="1:59" ht="22.5" outlineLevel="1" x14ac:dyDescent="0.2">
      <c r="A87" s="176">
        <v>39</v>
      </c>
      <c r="B87" s="177" t="s">
        <v>2023</v>
      </c>
      <c r="C87" s="186" t="s">
        <v>2024</v>
      </c>
      <c r="D87" s="178" t="s">
        <v>380</v>
      </c>
      <c r="E87" s="179">
        <v>123.75</v>
      </c>
      <c r="F87" s="180"/>
      <c r="G87" s="181">
        <f>ROUND(E87*F87,2)</f>
        <v>0</v>
      </c>
      <c r="H87" s="157">
        <v>0</v>
      </c>
      <c r="I87" s="156">
        <f>ROUND(E87*H87,2)</f>
        <v>0</v>
      </c>
      <c r="J87" s="157">
        <v>249</v>
      </c>
      <c r="K87" s="156">
        <f>ROUND(E87*J87,2)</f>
        <v>30813.75</v>
      </c>
      <c r="L87" s="156">
        <v>21</v>
      </c>
      <c r="M87" s="156">
        <f>G87*(1+L87/100)</f>
        <v>0</v>
      </c>
      <c r="N87" s="156">
        <v>0</v>
      </c>
      <c r="O87" s="156">
        <f>ROUND(E87*N87,2)</f>
        <v>0</v>
      </c>
      <c r="P87" s="156">
        <v>0</v>
      </c>
      <c r="Q87" s="156">
        <f>ROUND(E87*P87,2)</f>
        <v>0</v>
      </c>
      <c r="R87" s="156"/>
      <c r="S87" s="156" t="s">
        <v>485</v>
      </c>
      <c r="T87" s="156" t="s">
        <v>382</v>
      </c>
      <c r="U87" s="156">
        <v>0</v>
      </c>
      <c r="V87" s="156">
        <f>ROUND(E87*U87,2)</f>
        <v>0</v>
      </c>
      <c r="W87" s="156"/>
      <c r="X87" s="156" t="s">
        <v>383</v>
      </c>
      <c r="Y87" s="147"/>
      <c r="Z87" s="147"/>
      <c r="AA87" s="147"/>
      <c r="AB87" s="147"/>
      <c r="AC87" s="147"/>
      <c r="AD87" s="147"/>
      <c r="AE87" s="147"/>
      <c r="AF87" s="147" t="s">
        <v>384</v>
      </c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</row>
    <row r="88" spans="1:59" ht="22.5" outlineLevel="1" x14ac:dyDescent="0.2">
      <c r="A88" s="176">
        <v>40</v>
      </c>
      <c r="B88" s="177" t="s">
        <v>2025</v>
      </c>
      <c r="C88" s="186" t="s">
        <v>2026</v>
      </c>
      <c r="D88" s="178" t="s">
        <v>397</v>
      </c>
      <c r="E88" s="179">
        <v>26.75</v>
      </c>
      <c r="F88" s="180"/>
      <c r="G88" s="181">
        <f>ROUND(E88*F88,2)</f>
        <v>0</v>
      </c>
      <c r="H88" s="157">
        <v>0</v>
      </c>
      <c r="I88" s="156">
        <f>ROUND(E88*H88,2)</f>
        <v>0</v>
      </c>
      <c r="J88" s="157">
        <v>40.6</v>
      </c>
      <c r="K88" s="156">
        <f>ROUND(E88*J88,2)</f>
        <v>1086.05</v>
      </c>
      <c r="L88" s="156">
        <v>21</v>
      </c>
      <c r="M88" s="156">
        <f>G88*(1+L88/100)</f>
        <v>0</v>
      </c>
      <c r="N88" s="156">
        <v>0</v>
      </c>
      <c r="O88" s="156">
        <f>ROUND(E88*N88,2)</f>
        <v>0</v>
      </c>
      <c r="P88" s="156">
        <v>0</v>
      </c>
      <c r="Q88" s="156">
        <f>ROUND(E88*P88,2)</f>
        <v>0</v>
      </c>
      <c r="R88" s="156"/>
      <c r="S88" s="156" t="s">
        <v>485</v>
      </c>
      <c r="T88" s="156" t="s">
        <v>382</v>
      </c>
      <c r="U88" s="156">
        <v>0</v>
      </c>
      <c r="V88" s="156">
        <f>ROUND(E88*U88,2)</f>
        <v>0</v>
      </c>
      <c r="W88" s="156"/>
      <c r="X88" s="156" t="s">
        <v>383</v>
      </c>
      <c r="Y88" s="147"/>
      <c r="Z88" s="147"/>
      <c r="AA88" s="147"/>
      <c r="AB88" s="147"/>
      <c r="AC88" s="147"/>
      <c r="AD88" s="147"/>
      <c r="AE88" s="147"/>
      <c r="AF88" s="147" t="s">
        <v>384</v>
      </c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</row>
    <row r="89" spans="1:59" ht="22.5" outlineLevel="1" x14ac:dyDescent="0.2">
      <c r="A89" s="176">
        <v>41</v>
      </c>
      <c r="B89" s="177" t="s">
        <v>2027</v>
      </c>
      <c r="C89" s="186" t="s">
        <v>2028</v>
      </c>
      <c r="D89" s="178" t="s">
        <v>397</v>
      </c>
      <c r="E89" s="179">
        <v>26.75</v>
      </c>
      <c r="F89" s="180"/>
      <c r="G89" s="181">
        <f>ROUND(E89*F89,2)</f>
        <v>0</v>
      </c>
      <c r="H89" s="157">
        <v>0</v>
      </c>
      <c r="I89" s="156">
        <f>ROUND(E89*H89,2)</f>
        <v>0</v>
      </c>
      <c r="J89" s="157">
        <v>42.8</v>
      </c>
      <c r="K89" s="156">
        <f>ROUND(E89*J89,2)</f>
        <v>1144.9000000000001</v>
      </c>
      <c r="L89" s="156">
        <v>21</v>
      </c>
      <c r="M89" s="156">
        <f>G89*(1+L89/100)</f>
        <v>0</v>
      </c>
      <c r="N89" s="156">
        <v>0</v>
      </c>
      <c r="O89" s="156">
        <f>ROUND(E89*N89,2)</f>
        <v>0</v>
      </c>
      <c r="P89" s="156">
        <v>0</v>
      </c>
      <c r="Q89" s="156">
        <f>ROUND(E89*P89,2)</f>
        <v>0</v>
      </c>
      <c r="R89" s="156"/>
      <c r="S89" s="156" t="s">
        <v>485</v>
      </c>
      <c r="T89" s="156" t="s">
        <v>382</v>
      </c>
      <c r="U89" s="156">
        <v>0</v>
      </c>
      <c r="V89" s="156">
        <f>ROUND(E89*U89,2)</f>
        <v>0</v>
      </c>
      <c r="W89" s="156"/>
      <c r="X89" s="156" t="s">
        <v>383</v>
      </c>
      <c r="Y89" s="147"/>
      <c r="Z89" s="147"/>
      <c r="AA89" s="147"/>
      <c r="AB89" s="147"/>
      <c r="AC89" s="147"/>
      <c r="AD89" s="147"/>
      <c r="AE89" s="147"/>
      <c r="AF89" s="147" t="s">
        <v>384</v>
      </c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</row>
    <row r="90" spans="1:59" ht="25.5" x14ac:dyDescent="0.2">
      <c r="A90" s="164" t="s">
        <v>376</v>
      </c>
      <c r="B90" s="165" t="s">
        <v>262</v>
      </c>
      <c r="C90" s="183" t="s">
        <v>263</v>
      </c>
      <c r="D90" s="166"/>
      <c r="E90" s="167"/>
      <c r="F90" s="168"/>
      <c r="G90" s="169">
        <f>SUMIF(AF91:AF99,"&lt;&gt;NOR",G91:G99)</f>
        <v>0</v>
      </c>
      <c r="H90" s="163"/>
      <c r="I90" s="163">
        <f>SUM(I91:I99)</f>
        <v>0</v>
      </c>
      <c r="J90" s="163"/>
      <c r="K90" s="163">
        <f>SUM(K91:K99)</f>
        <v>173363.87000000002</v>
      </c>
      <c r="L90" s="163"/>
      <c r="M90" s="163">
        <f>SUM(M91:M99)</f>
        <v>0</v>
      </c>
      <c r="N90" s="163"/>
      <c r="O90" s="163">
        <f>SUM(O91:O99)</f>
        <v>0</v>
      </c>
      <c r="P90" s="163"/>
      <c r="Q90" s="163">
        <f>SUM(Q91:Q99)</f>
        <v>0</v>
      </c>
      <c r="R90" s="163"/>
      <c r="S90" s="163"/>
      <c r="T90" s="163"/>
      <c r="U90" s="163"/>
      <c r="V90" s="163">
        <f>SUM(V91:V99)</f>
        <v>0</v>
      </c>
      <c r="W90" s="163"/>
      <c r="X90" s="163"/>
      <c r="AF90" t="s">
        <v>377</v>
      </c>
    </row>
    <row r="91" spans="1:59" outlineLevel="1" x14ac:dyDescent="0.2">
      <c r="A91" s="176">
        <v>42</v>
      </c>
      <c r="B91" s="177" t="s">
        <v>2012</v>
      </c>
      <c r="C91" s="186" t="s">
        <v>2013</v>
      </c>
      <c r="D91" s="178" t="s">
        <v>380</v>
      </c>
      <c r="E91" s="179">
        <v>179.2</v>
      </c>
      <c r="F91" s="180"/>
      <c r="G91" s="181">
        <f>ROUND(E91*F91,2)</f>
        <v>0</v>
      </c>
      <c r="H91" s="157">
        <v>0</v>
      </c>
      <c r="I91" s="156">
        <f>ROUND(E91*H91,2)</f>
        <v>0</v>
      </c>
      <c r="J91" s="157">
        <v>180</v>
      </c>
      <c r="K91" s="156">
        <f>ROUND(E91*J91,2)</f>
        <v>32256</v>
      </c>
      <c r="L91" s="156">
        <v>21</v>
      </c>
      <c r="M91" s="156">
        <f>G91*(1+L91/100)</f>
        <v>0</v>
      </c>
      <c r="N91" s="156">
        <v>0</v>
      </c>
      <c r="O91" s="156">
        <f>ROUND(E91*N91,2)</f>
        <v>0</v>
      </c>
      <c r="P91" s="156">
        <v>0</v>
      </c>
      <c r="Q91" s="156">
        <f>ROUND(E91*P91,2)</f>
        <v>0</v>
      </c>
      <c r="R91" s="156"/>
      <c r="S91" s="156" t="s">
        <v>485</v>
      </c>
      <c r="T91" s="156" t="s">
        <v>382</v>
      </c>
      <c r="U91" s="156">
        <v>0</v>
      </c>
      <c r="V91" s="156">
        <f>ROUND(E91*U91,2)</f>
        <v>0</v>
      </c>
      <c r="W91" s="156"/>
      <c r="X91" s="156" t="s">
        <v>383</v>
      </c>
      <c r="Y91" s="147"/>
      <c r="Z91" s="147"/>
      <c r="AA91" s="147"/>
      <c r="AB91" s="147"/>
      <c r="AC91" s="147"/>
      <c r="AD91" s="147"/>
      <c r="AE91" s="147"/>
      <c r="AF91" s="147" t="s">
        <v>384</v>
      </c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</row>
    <row r="92" spans="1:59" outlineLevel="1" x14ac:dyDescent="0.2">
      <c r="A92" s="176">
        <v>43</v>
      </c>
      <c r="B92" s="177" t="s">
        <v>2014</v>
      </c>
      <c r="C92" s="186" t="s">
        <v>2015</v>
      </c>
      <c r="D92" s="178" t="s">
        <v>380</v>
      </c>
      <c r="E92" s="179">
        <v>156.19999999999999</v>
      </c>
      <c r="F92" s="180"/>
      <c r="G92" s="181">
        <f>ROUND(E92*F92,2)</f>
        <v>0</v>
      </c>
      <c r="H92" s="157">
        <v>0</v>
      </c>
      <c r="I92" s="156">
        <f>ROUND(E92*H92,2)</f>
        <v>0</v>
      </c>
      <c r="J92" s="157">
        <v>160</v>
      </c>
      <c r="K92" s="156">
        <f>ROUND(E92*J92,2)</f>
        <v>24992</v>
      </c>
      <c r="L92" s="156">
        <v>21</v>
      </c>
      <c r="M92" s="156">
        <f>G92*(1+L92/100)</f>
        <v>0</v>
      </c>
      <c r="N92" s="156">
        <v>0</v>
      </c>
      <c r="O92" s="156">
        <f>ROUND(E92*N92,2)</f>
        <v>0</v>
      </c>
      <c r="P92" s="156">
        <v>0</v>
      </c>
      <c r="Q92" s="156">
        <f>ROUND(E92*P92,2)</f>
        <v>0</v>
      </c>
      <c r="R92" s="156"/>
      <c r="S92" s="156" t="s">
        <v>485</v>
      </c>
      <c r="T92" s="156" t="s">
        <v>382</v>
      </c>
      <c r="U92" s="156">
        <v>0</v>
      </c>
      <c r="V92" s="156">
        <f>ROUND(E92*U92,2)</f>
        <v>0</v>
      </c>
      <c r="W92" s="156"/>
      <c r="X92" s="156" t="s">
        <v>383</v>
      </c>
      <c r="Y92" s="147"/>
      <c r="Z92" s="147"/>
      <c r="AA92" s="147"/>
      <c r="AB92" s="147"/>
      <c r="AC92" s="147"/>
      <c r="AD92" s="147"/>
      <c r="AE92" s="147"/>
      <c r="AF92" s="147" t="s">
        <v>384</v>
      </c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</row>
    <row r="93" spans="1:59" ht="22.5" outlineLevel="1" x14ac:dyDescent="0.2">
      <c r="A93" s="176">
        <v>44</v>
      </c>
      <c r="B93" s="177" t="s">
        <v>2016</v>
      </c>
      <c r="C93" s="186" t="s">
        <v>2017</v>
      </c>
      <c r="D93" s="178" t="s">
        <v>380</v>
      </c>
      <c r="E93" s="179">
        <v>156.19999999999999</v>
      </c>
      <c r="F93" s="180"/>
      <c r="G93" s="181">
        <f>ROUND(E93*F93,2)</f>
        <v>0</v>
      </c>
      <c r="H93" s="157">
        <v>0</v>
      </c>
      <c r="I93" s="156">
        <f>ROUND(E93*H93,2)</f>
        <v>0</v>
      </c>
      <c r="J93" s="157">
        <v>14</v>
      </c>
      <c r="K93" s="156">
        <f>ROUND(E93*J93,2)</f>
        <v>2186.8000000000002</v>
      </c>
      <c r="L93" s="156">
        <v>21</v>
      </c>
      <c r="M93" s="156">
        <f>G93*(1+L93/100)</f>
        <v>0</v>
      </c>
      <c r="N93" s="156">
        <v>0</v>
      </c>
      <c r="O93" s="156">
        <f>ROUND(E93*N93,2)</f>
        <v>0</v>
      </c>
      <c r="P93" s="156">
        <v>0</v>
      </c>
      <c r="Q93" s="156">
        <f>ROUND(E93*P93,2)</f>
        <v>0</v>
      </c>
      <c r="R93" s="156"/>
      <c r="S93" s="156" t="s">
        <v>485</v>
      </c>
      <c r="T93" s="156" t="s">
        <v>382</v>
      </c>
      <c r="U93" s="156">
        <v>0</v>
      </c>
      <c r="V93" s="156">
        <f>ROUND(E93*U93,2)</f>
        <v>0</v>
      </c>
      <c r="W93" s="156"/>
      <c r="X93" s="156" t="s">
        <v>383</v>
      </c>
      <c r="Y93" s="147"/>
      <c r="Z93" s="147"/>
      <c r="AA93" s="147"/>
      <c r="AB93" s="147"/>
      <c r="AC93" s="147"/>
      <c r="AD93" s="147"/>
      <c r="AE93" s="147"/>
      <c r="AF93" s="147" t="s">
        <v>384</v>
      </c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</row>
    <row r="94" spans="1:59" ht="22.5" outlineLevel="1" x14ac:dyDescent="0.2">
      <c r="A94" s="170">
        <v>45</v>
      </c>
      <c r="B94" s="171" t="s">
        <v>2018</v>
      </c>
      <c r="C94" s="184" t="s">
        <v>2019</v>
      </c>
      <c r="D94" s="172" t="s">
        <v>380</v>
      </c>
      <c r="E94" s="173">
        <v>156.19999999999999</v>
      </c>
      <c r="F94" s="180"/>
      <c r="G94" s="175">
        <f>ROUND(E94*F94,2)</f>
        <v>0</v>
      </c>
      <c r="H94" s="157">
        <v>0</v>
      </c>
      <c r="I94" s="156">
        <f>ROUND(E94*H94,2)</f>
        <v>0</v>
      </c>
      <c r="J94" s="157">
        <v>451</v>
      </c>
      <c r="K94" s="156">
        <f>ROUND(E94*J94,2)</f>
        <v>70446.2</v>
      </c>
      <c r="L94" s="156">
        <v>21</v>
      </c>
      <c r="M94" s="156">
        <f>G94*(1+L94/100)</f>
        <v>0</v>
      </c>
      <c r="N94" s="156">
        <v>0</v>
      </c>
      <c r="O94" s="156">
        <f>ROUND(E94*N94,2)</f>
        <v>0</v>
      </c>
      <c r="P94" s="156">
        <v>0</v>
      </c>
      <c r="Q94" s="156">
        <f>ROUND(E94*P94,2)</f>
        <v>0</v>
      </c>
      <c r="R94" s="156"/>
      <c r="S94" s="156" t="s">
        <v>485</v>
      </c>
      <c r="T94" s="156" t="s">
        <v>382</v>
      </c>
      <c r="U94" s="156">
        <v>0</v>
      </c>
      <c r="V94" s="156">
        <f>ROUND(E94*U94,2)</f>
        <v>0</v>
      </c>
      <c r="W94" s="156"/>
      <c r="X94" s="156" t="s">
        <v>383</v>
      </c>
      <c r="Y94" s="147"/>
      <c r="Z94" s="147"/>
      <c r="AA94" s="147"/>
      <c r="AB94" s="147"/>
      <c r="AC94" s="147"/>
      <c r="AD94" s="147"/>
      <c r="AE94" s="147"/>
      <c r="AF94" s="147" t="s">
        <v>384</v>
      </c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</row>
    <row r="95" spans="1:59" outlineLevel="1" x14ac:dyDescent="0.2">
      <c r="A95" s="154"/>
      <c r="B95" s="155"/>
      <c r="C95" s="249" t="s">
        <v>2029</v>
      </c>
      <c r="D95" s="250"/>
      <c r="E95" s="250"/>
      <c r="F95" s="250"/>
      <c r="G95" s="250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  <c r="Y95" s="147"/>
      <c r="Z95" s="147"/>
      <c r="AA95" s="147"/>
      <c r="AB95" s="147"/>
      <c r="AC95" s="147"/>
      <c r="AD95" s="147"/>
      <c r="AE95" s="147"/>
      <c r="AF95" s="147" t="s">
        <v>655</v>
      </c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</row>
    <row r="96" spans="1:59" ht="22.5" outlineLevel="1" x14ac:dyDescent="0.2">
      <c r="A96" s="176">
        <v>46</v>
      </c>
      <c r="B96" s="177" t="s">
        <v>2021</v>
      </c>
      <c r="C96" s="186" t="s">
        <v>2022</v>
      </c>
      <c r="D96" s="178" t="s">
        <v>380</v>
      </c>
      <c r="E96" s="179">
        <v>156.19999999999999</v>
      </c>
      <c r="F96" s="180"/>
      <c r="G96" s="181">
        <f>ROUND(E96*F96,2)</f>
        <v>0</v>
      </c>
      <c r="H96" s="157">
        <v>0</v>
      </c>
      <c r="I96" s="156">
        <f>ROUND(E96*H96,2)</f>
        <v>0</v>
      </c>
      <c r="J96" s="157">
        <v>12</v>
      </c>
      <c r="K96" s="156">
        <f>ROUND(E96*J96,2)</f>
        <v>1874.4</v>
      </c>
      <c r="L96" s="156">
        <v>21</v>
      </c>
      <c r="M96" s="156">
        <f>G96*(1+L96/100)</f>
        <v>0</v>
      </c>
      <c r="N96" s="156">
        <v>0</v>
      </c>
      <c r="O96" s="156">
        <f>ROUND(E96*N96,2)</f>
        <v>0</v>
      </c>
      <c r="P96" s="156">
        <v>0</v>
      </c>
      <c r="Q96" s="156">
        <f>ROUND(E96*P96,2)</f>
        <v>0</v>
      </c>
      <c r="R96" s="156"/>
      <c r="S96" s="156" t="s">
        <v>485</v>
      </c>
      <c r="T96" s="156" t="s">
        <v>382</v>
      </c>
      <c r="U96" s="156">
        <v>0</v>
      </c>
      <c r="V96" s="156">
        <f>ROUND(E96*U96,2)</f>
        <v>0</v>
      </c>
      <c r="W96" s="156"/>
      <c r="X96" s="156" t="s">
        <v>383</v>
      </c>
      <c r="Y96" s="147"/>
      <c r="Z96" s="147"/>
      <c r="AA96" s="147"/>
      <c r="AB96" s="147"/>
      <c r="AC96" s="147"/>
      <c r="AD96" s="147"/>
      <c r="AE96" s="147"/>
      <c r="AF96" s="147" t="s">
        <v>384</v>
      </c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</row>
    <row r="97" spans="1:59" ht="22.5" outlineLevel="1" x14ac:dyDescent="0.2">
      <c r="A97" s="176">
        <v>47</v>
      </c>
      <c r="B97" s="177" t="s">
        <v>2023</v>
      </c>
      <c r="C97" s="186" t="s">
        <v>2024</v>
      </c>
      <c r="D97" s="178" t="s">
        <v>380</v>
      </c>
      <c r="E97" s="179">
        <v>156.19999999999999</v>
      </c>
      <c r="F97" s="180"/>
      <c r="G97" s="181">
        <f>ROUND(E97*F97,2)</f>
        <v>0</v>
      </c>
      <c r="H97" s="157">
        <v>0</v>
      </c>
      <c r="I97" s="156">
        <f>ROUND(E97*H97,2)</f>
        <v>0</v>
      </c>
      <c r="J97" s="157">
        <v>249</v>
      </c>
      <c r="K97" s="156">
        <f>ROUND(E97*J97,2)</f>
        <v>38893.800000000003</v>
      </c>
      <c r="L97" s="156">
        <v>21</v>
      </c>
      <c r="M97" s="156">
        <f>G97*(1+L97/100)</f>
        <v>0</v>
      </c>
      <c r="N97" s="156">
        <v>0</v>
      </c>
      <c r="O97" s="156">
        <f>ROUND(E97*N97,2)</f>
        <v>0</v>
      </c>
      <c r="P97" s="156">
        <v>0</v>
      </c>
      <c r="Q97" s="156">
        <f>ROUND(E97*P97,2)</f>
        <v>0</v>
      </c>
      <c r="R97" s="156"/>
      <c r="S97" s="156" t="s">
        <v>485</v>
      </c>
      <c r="T97" s="156" t="s">
        <v>382</v>
      </c>
      <c r="U97" s="156">
        <v>0</v>
      </c>
      <c r="V97" s="156">
        <f>ROUND(E97*U97,2)</f>
        <v>0</v>
      </c>
      <c r="W97" s="156"/>
      <c r="X97" s="156" t="s">
        <v>383</v>
      </c>
      <c r="Y97" s="147"/>
      <c r="Z97" s="147"/>
      <c r="AA97" s="147"/>
      <c r="AB97" s="147"/>
      <c r="AC97" s="147"/>
      <c r="AD97" s="147"/>
      <c r="AE97" s="147"/>
      <c r="AF97" s="147" t="s">
        <v>384</v>
      </c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</row>
    <row r="98" spans="1:59" ht="22.5" outlineLevel="1" x14ac:dyDescent="0.2">
      <c r="A98" s="176">
        <v>48</v>
      </c>
      <c r="B98" s="177" t="s">
        <v>2025</v>
      </c>
      <c r="C98" s="186" t="s">
        <v>2026</v>
      </c>
      <c r="D98" s="178" t="s">
        <v>397</v>
      </c>
      <c r="E98" s="179">
        <v>32.549999999999997</v>
      </c>
      <c r="F98" s="180"/>
      <c r="G98" s="181">
        <f>ROUND(E98*F98,2)</f>
        <v>0</v>
      </c>
      <c r="H98" s="157">
        <v>0</v>
      </c>
      <c r="I98" s="156">
        <f>ROUND(E98*H98,2)</f>
        <v>0</v>
      </c>
      <c r="J98" s="157">
        <v>40.6</v>
      </c>
      <c r="K98" s="156">
        <f>ROUND(E98*J98,2)</f>
        <v>1321.53</v>
      </c>
      <c r="L98" s="156">
        <v>21</v>
      </c>
      <c r="M98" s="156">
        <f>G98*(1+L98/100)</f>
        <v>0</v>
      </c>
      <c r="N98" s="156">
        <v>0</v>
      </c>
      <c r="O98" s="156">
        <f>ROUND(E98*N98,2)</f>
        <v>0</v>
      </c>
      <c r="P98" s="156">
        <v>0</v>
      </c>
      <c r="Q98" s="156">
        <f>ROUND(E98*P98,2)</f>
        <v>0</v>
      </c>
      <c r="R98" s="156"/>
      <c r="S98" s="156" t="s">
        <v>485</v>
      </c>
      <c r="T98" s="156" t="s">
        <v>382</v>
      </c>
      <c r="U98" s="156">
        <v>0</v>
      </c>
      <c r="V98" s="156">
        <f>ROUND(E98*U98,2)</f>
        <v>0</v>
      </c>
      <c r="W98" s="156"/>
      <c r="X98" s="156" t="s">
        <v>383</v>
      </c>
      <c r="Y98" s="147"/>
      <c r="Z98" s="147"/>
      <c r="AA98" s="147"/>
      <c r="AB98" s="147"/>
      <c r="AC98" s="147"/>
      <c r="AD98" s="147"/>
      <c r="AE98" s="147"/>
      <c r="AF98" s="147" t="s">
        <v>384</v>
      </c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</row>
    <row r="99" spans="1:59" ht="22.5" outlineLevel="1" x14ac:dyDescent="0.2">
      <c r="A99" s="176">
        <v>49</v>
      </c>
      <c r="B99" s="177" t="s">
        <v>2027</v>
      </c>
      <c r="C99" s="186" t="s">
        <v>2028</v>
      </c>
      <c r="D99" s="178" t="s">
        <v>397</v>
      </c>
      <c r="E99" s="179">
        <v>32.549999999999997</v>
      </c>
      <c r="F99" s="180"/>
      <c r="G99" s="181">
        <f>ROUND(E99*F99,2)</f>
        <v>0</v>
      </c>
      <c r="H99" s="157">
        <v>0</v>
      </c>
      <c r="I99" s="156">
        <f>ROUND(E99*H99,2)</f>
        <v>0</v>
      </c>
      <c r="J99" s="157">
        <v>42.8</v>
      </c>
      <c r="K99" s="156">
        <f>ROUND(E99*J99,2)</f>
        <v>1393.14</v>
      </c>
      <c r="L99" s="156">
        <v>21</v>
      </c>
      <c r="M99" s="156">
        <f>G99*(1+L99/100)</f>
        <v>0</v>
      </c>
      <c r="N99" s="156">
        <v>0</v>
      </c>
      <c r="O99" s="156">
        <f>ROUND(E99*N99,2)</f>
        <v>0</v>
      </c>
      <c r="P99" s="156">
        <v>0</v>
      </c>
      <c r="Q99" s="156">
        <f>ROUND(E99*P99,2)</f>
        <v>0</v>
      </c>
      <c r="R99" s="156"/>
      <c r="S99" s="156" t="s">
        <v>485</v>
      </c>
      <c r="T99" s="156" t="s">
        <v>382</v>
      </c>
      <c r="U99" s="156">
        <v>0</v>
      </c>
      <c r="V99" s="156">
        <f>ROUND(E99*U99,2)</f>
        <v>0</v>
      </c>
      <c r="W99" s="156"/>
      <c r="X99" s="156" t="s">
        <v>383</v>
      </c>
      <c r="Y99" s="147"/>
      <c r="Z99" s="147"/>
      <c r="AA99" s="147"/>
      <c r="AB99" s="147"/>
      <c r="AC99" s="147"/>
      <c r="AD99" s="147"/>
      <c r="AE99" s="147"/>
      <c r="AF99" s="147" t="s">
        <v>384</v>
      </c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</row>
    <row r="100" spans="1:59" ht="25.5" x14ac:dyDescent="0.2">
      <c r="A100" s="164" t="s">
        <v>376</v>
      </c>
      <c r="B100" s="165" t="s">
        <v>264</v>
      </c>
      <c r="C100" s="183" t="s">
        <v>265</v>
      </c>
      <c r="D100" s="166"/>
      <c r="E100" s="167"/>
      <c r="F100" s="168"/>
      <c r="G100" s="169">
        <f>SUMIF(AF101:AF111,"&lt;&gt;NOR",G101:G111)</f>
        <v>0</v>
      </c>
      <c r="H100" s="163"/>
      <c r="I100" s="163">
        <f>SUM(I101:I111)</f>
        <v>0</v>
      </c>
      <c r="J100" s="163"/>
      <c r="K100" s="163">
        <f>SUM(K101:K111)</f>
        <v>86379.319999999992</v>
      </c>
      <c r="L100" s="163"/>
      <c r="M100" s="163">
        <f>SUM(M101:M111)</f>
        <v>0</v>
      </c>
      <c r="N100" s="163"/>
      <c r="O100" s="163">
        <f>SUM(O101:O111)</f>
        <v>0</v>
      </c>
      <c r="P100" s="163"/>
      <c r="Q100" s="163">
        <f>SUM(Q101:Q111)</f>
        <v>0</v>
      </c>
      <c r="R100" s="163"/>
      <c r="S100" s="163"/>
      <c r="T100" s="163"/>
      <c r="U100" s="163"/>
      <c r="V100" s="163">
        <f>SUM(V101:V111)</f>
        <v>0</v>
      </c>
      <c r="W100" s="163"/>
      <c r="X100" s="163"/>
      <c r="AF100" t="s">
        <v>377</v>
      </c>
    </row>
    <row r="101" spans="1:59" outlineLevel="1" x14ac:dyDescent="0.2">
      <c r="A101" s="176">
        <v>50</v>
      </c>
      <c r="B101" s="177" t="s">
        <v>2012</v>
      </c>
      <c r="C101" s="186" t="s">
        <v>2013</v>
      </c>
      <c r="D101" s="178" t="s">
        <v>380</v>
      </c>
      <c r="E101" s="179">
        <v>76.930000000000007</v>
      </c>
      <c r="F101" s="180"/>
      <c r="G101" s="181">
        <f>ROUND(E101*F101,2)</f>
        <v>0</v>
      </c>
      <c r="H101" s="157">
        <v>0</v>
      </c>
      <c r="I101" s="156">
        <f>ROUND(E101*H101,2)</f>
        <v>0</v>
      </c>
      <c r="J101" s="157">
        <v>180</v>
      </c>
      <c r="K101" s="156">
        <f>ROUND(E101*J101,2)</f>
        <v>13847.4</v>
      </c>
      <c r="L101" s="156">
        <v>21</v>
      </c>
      <c r="M101" s="156">
        <f>G101*(1+L101/100)</f>
        <v>0</v>
      </c>
      <c r="N101" s="156">
        <v>0</v>
      </c>
      <c r="O101" s="156">
        <f>ROUND(E101*N101,2)</f>
        <v>0</v>
      </c>
      <c r="P101" s="156">
        <v>0</v>
      </c>
      <c r="Q101" s="156">
        <f>ROUND(E101*P101,2)</f>
        <v>0</v>
      </c>
      <c r="R101" s="156"/>
      <c r="S101" s="156" t="s">
        <v>485</v>
      </c>
      <c r="T101" s="156" t="s">
        <v>382</v>
      </c>
      <c r="U101" s="156">
        <v>0</v>
      </c>
      <c r="V101" s="156">
        <f>ROUND(E101*U101,2)</f>
        <v>0</v>
      </c>
      <c r="W101" s="156"/>
      <c r="X101" s="156" t="s">
        <v>383</v>
      </c>
      <c r="Y101" s="147"/>
      <c r="Z101" s="147"/>
      <c r="AA101" s="147"/>
      <c r="AB101" s="147"/>
      <c r="AC101" s="147"/>
      <c r="AD101" s="147"/>
      <c r="AE101" s="147"/>
      <c r="AF101" s="147" t="s">
        <v>384</v>
      </c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</row>
    <row r="102" spans="1:59" outlineLevel="1" x14ac:dyDescent="0.2">
      <c r="A102" s="176">
        <v>51</v>
      </c>
      <c r="B102" s="177" t="s">
        <v>2014</v>
      </c>
      <c r="C102" s="186" t="s">
        <v>2015</v>
      </c>
      <c r="D102" s="178" t="s">
        <v>380</v>
      </c>
      <c r="E102" s="179">
        <v>76.930000000000007</v>
      </c>
      <c r="F102" s="180"/>
      <c r="G102" s="181">
        <f>ROUND(E102*F102,2)</f>
        <v>0</v>
      </c>
      <c r="H102" s="157">
        <v>0</v>
      </c>
      <c r="I102" s="156">
        <f>ROUND(E102*H102,2)</f>
        <v>0</v>
      </c>
      <c r="J102" s="157">
        <v>160</v>
      </c>
      <c r="K102" s="156">
        <f>ROUND(E102*J102,2)</f>
        <v>12308.8</v>
      </c>
      <c r="L102" s="156">
        <v>21</v>
      </c>
      <c r="M102" s="156">
        <f>G102*(1+L102/100)</f>
        <v>0</v>
      </c>
      <c r="N102" s="156">
        <v>0</v>
      </c>
      <c r="O102" s="156">
        <f>ROUND(E102*N102,2)</f>
        <v>0</v>
      </c>
      <c r="P102" s="156">
        <v>0</v>
      </c>
      <c r="Q102" s="156">
        <f>ROUND(E102*P102,2)</f>
        <v>0</v>
      </c>
      <c r="R102" s="156"/>
      <c r="S102" s="156" t="s">
        <v>485</v>
      </c>
      <c r="T102" s="156" t="s">
        <v>382</v>
      </c>
      <c r="U102" s="156">
        <v>0</v>
      </c>
      <c r="V102" s="156">
        <f>ROUND(E102*U102,2)</f>
        <v>0</v>
      </c>
      <c r="W102" s="156"/>
      <c r="X102" s="156" t="s">
        <v>383</v>
      </c>
      <c r="Y102" s="147"/>
      <c r="Z102" s="147"/>
      <c r="AA102" s="147"/>
      <c r="AB102" s="147"/>
      <c r="AC102" s="147"/>
      <c r="AD102" s="147"/>
      <c r="AE102" s="147"/>
      <c r="AF102" s="147" t="s">
        <v>384</v>
      </c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</row>
    <row r="103" spans="1:59" ht="22.5" outlineLevel="1" x14ac:dyDescent="0.2">
      <c r="A103" s="176">
        <v>52</v>
      </c>
      <c r="B103" s="177" t="s">
        <v>2016</v>
      </c>
      <c r="C103" s="186" t="s">
        <v>2017</v>
      </c>
      <c r="D103" s="178" t="s">
        <v>380</v>
      </c>
      <c r="E103" s="179">
        <v>76.930000000000007</v>
      </c>
      <c r="F103" s="180"/>
      <c r="G103" s="181">
        <f>ROUND(E103*F103,2)</f>
        <v>0</v>
      </c>
      <c r="H103" s="157">
        <v>0</v>
      </c>
      <c r="I103" s="156">
        <f>ROUND(E103*H103,2)</f>
        <v>0</v>
      </c>
      <c r="J103" s="157">
        <v>14</v>
      </c>
      <c r="K103" s="156">
        <f>ROUND(E103*J103,2)</f>
        <v>1077.02</v>
      </c>
      <c r="L103" s="156">
        <v>21</v>
      </c>
      <c r="M103" s="156">
        <f>G103*(1+L103/100)</f>
        <v>0</v>
      </c>
      <c r="N103" s="156">
        <v>0</v>
      </c>
      <c r="O103" s="156">
        <f>ROUND(E103*N103,2)</f>
        <v>0</v>
      </c>
      <c r="P103" s="156">
        <v>0</v>
      </c>
      <c r="Q103" s="156">
        <f>ROUND(E103*P103,2)</f>
        <v>0</v>
      </c>
      <c r="R103" s="156"/>
      <c r="S103" s="156" t="s">
        <v>485</v>
      </c>
      <c r="T103" s="156" t="s">
        <v>382</v>
      </c>
      <c r="U103" s="156">
        <v>0</v>
      </c>
      <c r="V103" s="156">
        <f>ROUND(E103*U103,2)</f>
        <v>0</v>
      </c>
      <c r="W103" s="156"/>
      <c r="X103" s="156" t="s">
        <v>383</v>
      </c>
      <c r="Y103" s="147"/>
      <c r="Z103" s="147"/>
      <c r="AA103" s="147"/>
      <c r="AB103" s="147"/>
      <c r="AC103" s="147"/>
      <c r="AD103" s="147"/>
      <c r="AE103" s="147"/>
      <c r="AF103" s="147" t="s">
        <v>384</v>
      </c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</row>
    <row r="104" spans="1:59" ht="22.5" outlineLevel="1" x14ac:dyDescent="0.2">
      <c r="A104" s="170">
        <v>53</v>
      </c>
      <c r="B104" s="171" t="s">
        <v>2018</v>
      </c>
      <c r="C104" s="184" t="s">
        <v>2019</v>
      </c>
      <c r="D104" s="172" t="s">
        <v>380</v>
      </c>
      <c r="E104" s="173">
        <v>76.930000000000007</v>
      </c>
      <c r="F104" s="180"/>
      <c r="G104" s="175">
        <f>ROUND(E104*F104,2)</f>
        <v>0</v>
      </c>
      <c r="H104" s="157">
        <v>0</v>
      </c>
      <c r="I104" s="156">
        <f>ROUND(E104*H104,2)</f>
        <v>0</v>
      </c>
      <c r="J104" s="157">
        <v>449</v>
      </c>
      <c r="K104" s="156">
        <f>ROUND(E104*J104,2)</f>
        <v>34541.57</v>
      </c>
      <c r="L104" s="156">
        <v>21</v>
      </c>
      <c r="M104" s="156">
        <f>G104*(1+L104/100)</f>
        <v>0</v>
      </c>
      <c r="N104" s="156">
        <v>0</v>
      </c>
      <c r="O104" s="156">
        <f>ROUND(E104*N104,2)</f>
        <v>0</v>
      </c>
      <c r="P104" s="156">
        <v>0</v>
      </c>
      <c r="Q104" s="156">
        <f>ROUND(E104*P104,2)</f>
        <v>0</v>
      </c>
      <c r="R104" s="156"/>
      <c r="S104" s="156" t="s">
        <v>485</v>
      </c>
      <c r="T104" s="156" t="s">
        <v>382</v>
      </c>
      <c r="U104" s="156">
        <v>0</v>
      </c>
      <c r="V104" s="156">
        <f>ROUND(E104*U104,2)</f>
        <v>0</v>
      </c>
      <c r="W104" s="156"/>
      <c r="X104" s="156" t="s">
        <v>383</v>
      </c>
      <c r="Y104" s="147"/>
      <c r="Z104" s="147"/>
      <c r="AA104" s="147"/>
      <c r="AB104" s="147"/>
      <c r="AC104" s="147"/>
      <c r="AD104" s="147"/>
      <c r="AE104" s="147"/>
      <c r="AF104" s="147" t="s">
        <v>384</v>
      </c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</row>
    <row r="105" spans="1:59" outlineLevel="1" x14ac:dyDescent="0.2">
      <c r="A105" s="154"/>
      <c r="B105" s="155"/>
      <c r="C105" s="249" t="s">
        <v>2030</v>
      </c>
      <c r="D105" s="250"/>
      <c r="E105" s="250"/>
      <c r="F105" s="250"/>
      <c r="G105" s="250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47"/>
      <c r="Z105" s="147"/>
      <c r="AA105" s="147"/>
      <c r="AB105" s="147"/>
      <c r="AC105" s="147"/>
      <c r="AD105" s="147"/>
      <c r="AE105" s="147"/>
      <c r="AF105" s="147" t="s">
        <v>655</v>
      </c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</row>
    <row r="106" spans="1:59" ht="22.5" outlineLevel="1" x14ac:dyDescent="0.2">
      <c r="A106" s="176">
        <v>54</v>
      </c>
      <c r="B106" s="177" t="s">
        <v>2021</v>
      </c>
      <c r="C106" s="186" t="s">
        <v>2022</v>
      </c>
      <c r="D106" s="178" t="s">
        <v>380</v>
      </c>
      <c r="E106" s="179">
        <v>76.930000000000007</v>
      </c>
      <c r="F106" s="180"/>
      <c r="G106" s="181">
        <f>ROUND(E106*F106,2)</f>
        <v>0</v>
      </c>
      <c r="H106" s="157">
        <v>0</v>
      </c>
      <c r="I106" s="156">
        <f>ROUND(E106*H106,2)</f>
        <v>0</v>
      </c>
      <c r="J106" s="157">
        <v>12</v>
      </c>
      <c r="K106" s="156">
        <f>ROUND(E106*J106,2)</f>
        <v>923.16</v>
      </c>
      <c r="L106" s="156">
        <v>21</v>
      </c>
      <c r="M106" s="156">
        <f>G106*(1+L106/100)</f>
        <v>0</v>
      </c>
      <c r="N106" s="156">
        <v>0</v>
      </c>
      <c r="O106" s="156">
        <f>ROUND(E106*N106,2)</f>
        <v>0</v>
      </c>
      <c r="P106" s="156">
        <v>0</v>
      </c>
      <c r="Q106" s="156">
        <f>ROUND(E106*P106,2)</f>
        <v>0</v>
      </c>
      <c r="R106" s="156"/>
      <c r="S106" s="156" t="s">
        <v>485</v>
      </c>
      <c r="T106" s="156" t="s">
        <v>382</v>
      </c>
      <c r="U106" s="156">
        <v>0</v>
      </c>
      <c r="V106" s="156">
        <f>ROUND(E106*U106,2)</f>
        <v>0</v>
      </c>
      <c r="W106" s="156"/>
      <c r="X106" s="156" t="s">
        <v>383</v>
      </c>
      <c r="Y106" s="147"/>
      <c r="Z106" s="147"/>
      <c r="AA106" s="147"/>
      <c r="AB106" s="147"/>
      <c r="AC106" s="147"/>
      <c r="AD106" s="147"/>
      <c r="AE106" s="147"/>
      <c r="AF106" s="147" t="s">
        <v>384</v>
      </c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</row>
    <row r="107" spans="1:59" ht="22.5" outlineLevel="1" x14ac:dyDescent="0.2">
      <c r="A107" s="176">
        <v>55</v>
      </c>
      <c r="B107" s="177" t="s">
        <v>2023</v>
      </c>
      <c r="C107" s="186" t="s">
        <v>2024</v>
      </c>
      <c r="D107" s="178" t="s">
        <v>380</v>
      </c>
      <c r="E107" s="179">
        <v>76.930000000000007</v>
      </c>
      <c r="F107" s="180"/>
      <c r="G107" s="181">
        <f>ROUND(E107*F107,2)</f>
        <v>0</v>
      </c>
      <c r="H107" s="157">
        <v>0</v>
      </c>
      <c r="I107" s="156">
        <f>ROUND(E107*H107,2)</f>
        <v>0</v>
      </c>
      <c r="J107" s="157">
        <v>249</v>
      </c>
      <c r="K107" s="156">
        <f>ROUND(E107*J107,2)</f>
        <v>19155.57</v>
      </c>
      <c r="L107" s="156">
        <v>21</v>
      </c>
      <c r="M107" s="156">
        <f>G107*(1+L107/100)</f>
        <v>0</v>
      </c>
      <c r="N107" s="156">
        <v>0</v>
      </c>
      <c r="O107" s="156">
        <f>ROUND(E107*N107,2)</f>
        <v>0</v>
      </c>
      <c r="P107" s="156">
        <v>0</v>
      </c>
      <c r="Q107" s="156">
        <f>ROUND(E107*P107,2)</f>
        <v>0</v>
      </c>
      <c r="R107" s="156"/>
      <c r="S107" s="156" t="s">
        <v>485</v>
      </c>
      <c r="T107" s="156" t="s">
        <v>382</v>
      </c>
      <c r="U107" s="156">
        <v>0</v>
      </c>
      <c r="V107" s="156">
        <f>ROUND(E107*U107,2)</f>
        <v>0</v>
      </c>
      <c r="W107" s="156"/>
      <c r="X107" s="156" t="s">
        <v>383</v>
      </c>
      <c r="Y107" s="147"/>
      <c r="Z107" s="147"/>
      <c r="AA107" s="147"/>
      <c r="AB107" s="147"/>
      <c r="AC107" s="147"/>
      <c r="AD107" s="147"/>
      <c r="AE107" s="147"/>
      <c r="AF107" s="147" t="s">
        <v>384</v>
      </c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</row>
    <row r="108" spans="1:59" outlineLevel="1" x14ac:dyDescent="0.2">
      <c r="A108" s="170">
        <v>56</v>
      </c>
      <c r="B108" s="171" t="s">
        <v>2031</v>
      </c>
      <c r="C108" s="184" t="s">
        <v>2032</v>
      </c>
      <c r="D108" s="172" t="s">
        <v>380</v>
      </c>
      <c r="E108" s="173">
        <v>2.93</v>
      </c>
      <c r="F108" s="180"/>
      <c r="G108" s="175">
        <f>ROUND(E108*F108,2)</f>
        <v>0</v>
      </c>
      <c r="H108" s="157">
        <v>0</v>
      </c>
      <c r="I108" s="156">
        <f>ROUND(E108*H108,2)</f>
        <v>0</v>
      </c>
      <c r="J108" s="157">
        <v>1260</v>
      </c>
      <c r="K108" s="156">
        <f>ROUND(E108*J108,2)</f>
        <v>3691.8</v>
      </c>
      <c r="L108" s="156">
        <v>21</v>
      </c>
      <c r="M108" s="156">
        <f>G108*(1+L108/100)</f>
        <v>0</v>
      </c>
      <c r="N108" s="156">
        <v>0</v>
      </c>
      <c r="O108" s="156">
        <f>ROUND(E108*N108,2)</f>
        <v>0</v>
      </c>
      <c r="P108" s="156">
        <v>0</v>
      </c>
      <c r="Q108" s="156">
        <f>ROUND(E108*P108,2)</f>
        <v>0</v>
      </c>
      <c r="R108" s="156"/>
      <c r="S108" s="156" t="s">
        <v>485</v>
      </c>
      <c r="T108" s="156" t="s">
        <v>382</v>
      </c>
      <c r="U108" s="156">
        <v>0</v>
      </c>
      <c r="V108" s="156">
        <f>ROUND(E108*U108,2)</f>
        <v>0</v>
      </c>
      <c r="W108" s="156"/>
      <c r="X108" s="156" t="s">
        <v>383</v>
      </c>
      <c r="Y108" s="147"/>
      <c r="Z108" s="147"/>
      <c r="AA108" s="147"/>
      <c r="AB108" s="147"/>
      <c r="AC108" s="147"/>
      <c r="AD108" s="147"/>
      <c r="AE108" s="147"/>
      <c r="AF108" s="147" t="s">
        <v>384</v>
      </c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</row>
    <row r="109" spans="1:59" outlineLevel="1" x14ac:dyDescent="0.2">
      <c r="A109" s="154"/>
      <c r="B109" s="155"/>
      <c r="C109" s="249" t="s">
        <v>2033</v>
      </c>
      <c r="D109" s="250"/>
      <c r="E109" s="250"/>
      <c r="F109" s="250"/>
      <c r="G109" s="250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  <c r="Y109" s="147"/>
      <c r="Z109" s="147"/>
      <c r="AA109" s="147"/>
      <c r="AB109" s="147"/>
      <c r="AC109" s="147"/>
      <c r="AD109" s="147"/>
      <c r="AE109" s="147"/>
      <c r="AF109" s="147" t="s">
        <v>655</v>
      </c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</row>
    <row r="110" spans="1:59" ht="22.5" outlineLevel="1" x14ac:dyDescent="0.2">
      <c r="A110" s="176">
        <v>57</v>
      </c>
      <c r="B110" s="177" t="s">
        <v>2025</v>
      </c>
      <c r="C110" s="186" t="s">
        <v>2026</v>
      </c>
      <c r="D110" s="178" t="s">
        <v>397</v>
      </c>
      <c r="E110" s="179">
        <v>10</v>
      </c>
      <c r="F110" s="180"/>
      <c r="G110" s="181">
        <f>ROUND(E110*F110,2)</f>
        <v>0</v>
      </c>
      <c r="H110" s="157">
        <v>0</v>
      </c>
      <c r="I110" s="156">
        <f>ROUND(E110*H110,2)</f>
        <v>0</v>
      </c>
      <c r="J110" s="157">
        <v>40.6</v>
      </c>
      <c r="K110" s="156">
        <f>ROUND(E110*J110,2)</f>
        <v>406</v>
      </c>
      <c r="L110" s="156">
        <v>21</v>
      </c>
      <c r="M110" s="156">
        <f>G110*(1+L110/100)</f>
        <v>0</v>
      </c>
      <c r="N110" s="156">
        <v>0</v>
      </c>
      <c r="O110" s="156">
        <f>ROUND(E110*N110,2)</f>
        <v>0</v>
      </c>
      <c r="P110" s="156">
        <v>0</v>
      </c>
      <c r="Q110" s="156">
        <f>ROUND(E110*P110,2)</f>
        <v>0</v>
      </c>
      <c r="R110" s="156"/>
      <c r="S110" s="156" t="s">
        <v>485</v>
      </c>
      <c r="T110" s="156" t="s">
        <v>382</v>
      </c>
      <c r="U110" s="156">
        <v>0</v>
      </c>
      <c r="V110" s="156">
        <f>ROUND(E110*U110,2)</f>
        <v>0</v>
      </c>
      <c r="W110" s="156"/>
      <c r="X110" s="156" t="s">
        <v>383</v>
      </c>
      <c r="Y110" s="147"/>
      <c r="Z110" s="147"/>
      <c r="AA110" s="147"/>
      <c r="AB110" s="147"/>
      <c r="AC110" s="147"/>
      <c r="AD110" s="147"/>
      <c r="AE110" s="147"/>
      <c r="AF110" s="147" t="s">
        <v>384</v>
      </c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</row>
    <row r="111" spans="1:59" ht="22.5" outlineLevel="1" x14ac:dyDescent="0.2">
      <c r="A111" s="176">
        <v>58</v>
      </c>
      <c r="B111" s="177" t="s">
        <v>2027</v>
      </c>
      <c r="C111" s="186" t="s">
        <v>2028</v>
      </c>
      <c r="D111" s="178" t="s">
        <v>397</v>
      </c>
      <c r="E111" s="179">
        <v>10</v>
      </c>
      <c r="F111" s="180"/>
      <c r="G111" s="181">
        <f>ROUND(E111*F111,2)</f>
        <v>0</v>
      </c>
      <c r="H111" s="157">
        <v>0</v>
      </c>
      <c r="I111" s="156">
        <f>ROUND(E111*H111,2)</f>
        <v>0</v>
      </c>
      <c r="J111" s="157">
        <v>42.8</v>
      </c>
      <c r="K111" s="156">
        <f>ROUND(E111*J111,2)</f>
        <v>428</v>
      </c>
      <c r="L111" s="156">
        <v>21</v>
      </c>
      <c r="M111" s="156">
        <f>G111*(1+L111/100)</f>
        <v>0</v>
      </c>
      <c r="N111" s="156">
        <v>0</v>
      </c>
      <c r="O111" s="156">
        <f>ROUND(E111*N111,2)</f>
        <v>0</v>
      </c>
      <c r="P111" s="156">
        <v>0</v>
      </c>
      <c r="Q111" s="156">
        <f>ROUND(E111*P111,2)</f>
        <v>0</v>
      </c>
      <c r="R111" s="156"/>
      <c r="S111" s="156" t="s">
        <v>485</v>
      </c>
      <c r="T111" s="156" t="s">
        <v>382</v>
      </c>
      <c r="U111" s="156">
        <v>0</v>
      </c>
      <c r="V111" s="156">
        <f>ROUND(E111*U111,2)</f>
        <v>0</v>
      </c>
      <c r="W111" s="156"/>
      <c r="X111" s="156" t="s">
        <v>383</v>
      </c>
      <c r="Y111" s="147"/>
      <c r="Z111" s="147"/>
      <c r="AA111" s="147"/>
      <c r="AB111" s="147"/>
      <c r="AC111" s="147"/>
      <c r="AD111" s="147"/>
      <c r="AE111" s="147"/>
      <c r="AF111" s="147" t="s">
        <v>384</v>
      </c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</row>
    <row r="112" spans="1:59" ht="25.5" x14ac:dyDescent="0.2">
      <c r="A112" s="164" t="s">
        <v>376</v>
      </c>
      <c r="B112" s="165" t="s">
        <v>266</v>
      </c>
      <c r="C112" s="183" t="s">
        <v>267</v>
      </c>
      <c r="D112" s="166"/>
      <c r="E112" s="167"/>
      <c r="F112" s="168"/>
      <c r="G112" s="169">
        <f>SUMIF(AF113:AF118,"&lt;&gt;NOR",G113:G118)</f>
        <v>0</v>
      </c>
      <c r="H112" s="163"/>
      <c r="I112" s="163">
        <f>SUM(I113:I118)</f>
        <v>159118</v>
      </c>
      <c r="J112" s="163"/>
      <c r="K112" s="163">
        <f>SUM(K113:K118)</f>
        <v>198342.63</v>
      </c>
      <c r="L112" s="163"/>
      <c r="M112" s="163">
        <f>SUM(M113:M118)</f>
        <v>0</v>
      </c>
      <c r="N112" s="163"/>
      <c r="O112" s="163">
        <f>SUM(O113:O118)</f>
        <v>0</v>
      </c>
      <c r="P112" s="163"/>
      <c r="Q112" s="163">
        <f>SUM(Q113:Q118)</f>
        <v>0</v>
      </c>
      <c r="R112" s="163"/>
      <c r="S112" s="163"/>
      <c r="T112" s="163"/>
      <c r="U112" s="163"/>
      <c r="V112" s="163">
        <f>SUM(V113:V118)</f>
        <v>0</v>
      </c>
      <c r="W112" s="163"/>
      <c r="X112" s="163"/>
      <c r="AF112" t="s">
        <v>377</v>
      </c>
    </row>
    <row r="113" spans="1:59" outlineLevel="1" x14ac:dyDescent="0.2">
      <c r="A113" s="170">
        <v>59</v>
      </c>
      <c r="B113" s="171" t="s">
        <v>2014</v>
      </c>
      <c r="C113" s="184" t="s">
        <v>2034</v>
      </c>
      <c r="D113" s="172" t="s">
        <v>380</v>
      </c>
      <c r="E113" s="173">
        <v>485.76</v>
      </c>
      <c r="F113" s="180"/>
      <c r="G113" s="175">
        <f>ROUND(E113*F113,2)</f>
        <v>0</v>
      </c>
      <c r="H113" s="157">
        <v>0</v>
      </c>
      <c r="I113" s="156">
        <f>ROUND(E113*H113,2)</f>
        <v>0</v>
      </c>
      <c r="J113" s="157">
        <v>160</v>
      </c>
      <c r="K113" s="156">
        <f>ROUND(E113*J113,2)</f>
        <v>77721.600000000006</v>
      </c>
      <c r="L113" s="156">
        <v>21</v>
      </c>
      <c r="M113" s="156">
        <f>G113*(1+L113/100)</f>
        <v>0</v>
      </c>
      <c r="N113" s="156">
        <v>0</v>
      </c>
      <c r="O113" s="156">
        <f>ROUND(E113*N113,2)</f>
        <v>0</v>
      </c>
      <c r="P113" s="156">
        <v>0</v>
      </c>
      <c r="Q113" s="156">
        <f>ROUND(E113*P113,2)</f>
        <v>0</v>
      </c>
      <c r="R113" s="156"/>
      <c r="S113" s="156" t="s">
        <v>485</v>
      </c>
      <c r="T113" s="156" t="s">
        <v>382</v>
      </c>
      <c r="U113" s="156">
        <v>0</v>
      </c>
      <c r="V113" s="156">
        <f>ROUND(E113*U113,2)</f>
        <v>0</v>
      </c>
      <c r="W113" s="156"/>
      <c r="X113" s="156" t="s">
        <v>533</v>
      </c>
      <c r="Y113" s="147"/>
      <c r="Z113" s="147"/>
      <c r="AA113" s="147"/>
      <c r="AB113" s="147"/>
      <c r="AC113" s="147"/>
      <c r="AD113" s="147"/>
      <c r="AE113" s="147"/>
      <c r="AF113" s="147" t="s">
        <v>534</v>
      </c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</row>
    <row r="114" spans="1:59" outlineLevel="1" x14ac:dyDescent="0.2">
      <c r="A114" s="154"/>
      <c r="B114" s="155"/>
      <c r="C114" s="249" t="s">
        <v>2035</v>
      </c>
      <c r="D114" s="250"/>
      <c r="E114" s="250"/>
      <c r="F114" s="250"/>
      <c r="G114" s="250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47"/>
      <c r="Z114" s="147"/>
      <c r="AA114" s="147"/>
      <c r="AB114" s="147"/>
      <c r="AC114" s="147"/>
      <c r="AD114" s="147"/>
      <c r="AE114" s="147"/>
      <c r="AF114" s="147" t="s">
        <v>655</v>
      </c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</row>
    <row r="115" spans="1:59" ht="22.5" outlineLevel="1" x14ac:dyDescent="0.2">
      <c r="A115" s="176">
        <v>60</v>
      </c>
      <c r="B115" s="177" t="s">
        <v>2036</v>
      </c>
      <c r="C115" s="186" t="s">
        <v>2037</v>
      </c>
      <c r="D115" s="178" t="s">
        <v>380</v>
      </c>
      <c r="E115" s="179">
        <v>485.76</v>
      </c>
      <c r="F115" s="180"/>
      <c r="G115" s="181">
        <f>ROUND(E115*F115,2)</f>
        <v>0</v>
      </c>
      <c r="H115" s="157">
        <v>0</v>
      </c>
      <c r="I115" s="156">
        <f>ROUND(E115*H115,2)</f>
        <v>0</v>
      </c>
      <c r="J115" s="157">
        <v>248</v>
      </c>
      <c r="K115" s="156">
        <f>ROUND(E115*J115,2)</f>
        <v>120468.48</v>
      </c>
      <c r="L115" s="156">
        <v>21</v>
      </c>
      <c r="M115" s="156">
        <f>G115*(1+L115/100)</f>
        <v>0</v>
      </c>
      <c r="N115" s="156">
        <v>0</v>
      </c>
      <c r="O115" s="156">
        <f>ROUND(E115*N115,2)</f>
        <v>0</v>
      </c>
      <c r="P115" s="156">
        <v>0</v>
      </c>
      <c r="Q115" s="156">
        <f>ROUND(E115*P115,2)</f>
        <v>0</v>
      </c>
      <c r="R115" s="156"/>
      <c r="S115" s="156" t="s">
        <v>485</v>
      </c>
      <c r="T115" s="156" t="s">
        <v>382</v>
      </c>
      <c r="U115" s="156">
        <v>0</v>
      </c>
      <c r="V115" s="156">
        <f>ROUND(E115*U115,2)</f>
        <v>0</v>
      </c>
      <c r="W115" s="156"/>
      <c r="X115" s="156" t="s">
        <v>383</v>
      </c>
      <c r="Y115" s="147"/>
      <c r="Z115" s="147"/>
      <c r="AA115" s="147"/>
      <c r="AB115" s="147"/>
      <c r="AC115" s="147"/>
      <c r="AD115" s="147"/>
      <c r="AE115" s="147"/>
      <c r="AF115" s="147" t="s">
        <v>384</v>
      </c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</row>
    <row r="116" spans="1:59" outlineLevel="1" x14ac:dyDescent="0.2">
      <c r="A116" s="176">
        <v>61</v>
      </c>
      <c r="B116" s="177" t="s">
        <v>2038</v>
      </c>
      <c r="C116" s="186" t="s">
        <v>2039</v>
      </c>
      <c r="D116" s="178" t="s">
        <v>380</v>
      </c>
      <c r="E116" s="179">
        <v>5.89</v>
      </c>
      <c r="F116" s="180"/>
      <c r="G116" s="181">
        <f>ROUND(E116*F116,2)</f>
        <v>0</v>
      </c>
      <c r="H116" s="157">
        <v>0</v>
      </c>
      <c r="I116" s="156">
        <f>ROUND(E116*H116,2)</f>
        <v>0</v>
      </c>
      <c r="J116" s="157">
        <v>25.9</v>
      </c>
      <c r="K116" s="156">
        <f>ROUND(E116*J116,2)</f>
        <v>152.55000000000001</v>
      </c>
      <c r="L116" s="156">
        <v>21</v>
      </c>
      <c r="M116" s="156">
        <f>G116*(1+L116/100)</f>
        <v>0</v>
      </c>
      <c r="N116" s="156">
        <v>0</v>
      </c>
      <c r="O116" s="156">
        <f>ROUND(E116*N116,2)</f>
        <v>0</v>
      </c>
      <c r="P116" s="156">
        <v>0</v>
      </c>
      <c r="Q116" s="156">
        <f>ROUND(E116*P116,2)</f>
        <v>0</v>
      </c>
      <c r="R116" s="156"/>
      <c r="S116" s="156" t="s">
        <v>485</v>
      </c>
      <c r="T116" s="156" t="s">
        <v>382</v>
      </c>
      <c r="U116" s="156">
        <v>0</v>
      </c>
      <c r="V116" s="156">
        <f>ROUND(E116*U116,2)</f>
        <v>0</v>
      </c>
      <c r="W116" s="156"/>
      <c r="X116" s="156" t="s">
        <v>383</v>
      </c>
      <c r="Y116" s="147"/>
      <c r="Z116" s="147"/>
      <c r="AA116" s="147"/>
      <c r="AB116" s="147"/>
      <c r="AC116" s="147"/>
      <c r="AD116" s="147"/>
      <c r="AE116" s="147"/>
      <c r="AF116" s="147" t="s">
        <v>384</v>
      </c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</row>
    <row r="117" spans="1:59" ht="22.5" outlineLevel="1" x14ac:dyDescent="0.2">
      <c r="A117" s="176">
        <v>62</v>
      </c>
      <c r="B117" s="177" t="s">
        <v>2040</v>
      </c>
      <c r="C117" s="186" t="s">
        <v>2041</v>
      </c>
      <c r="D117" s="178" t="s">
        <v>380</v>
      </c>
      <c r="E117" s="179">
        <v>490</v>
      </c>
      <c r="F117" s="180"/>
      <c r="G117" s="181">
        <f>ROUND(E117*F117,2)</f>
        <v>0</v>
      </c>
      <c r="H117" s="157">
        <v>319</v>
      </c>
      <c r="I117" s="156">
        <f>ROUND(E117*H117,2)</f>
        <v>156310</v>
      </c>
      <c r="J117" s="157">
        <v>0</v>
      </c>
      <c r="K117" s="156">
        <f>ROUND(E117*J117,2)</f>
        <v>0</v>
      </c>
      <c r="L117" s="156">
        <v>21</v>
      </c>
      <c r="M117" s="156">
        <f>G117*(1+L117/100)</f>
        <v>0</v>
      </c>
      <c r="N117" s="156">
        <v>0</v>
      </c>
      <c r="O117" s="156">
        <f>ROUND(E117*N117,2)</f>
        <v>0</v>
      </c>
      <c r="P117" s="156">
        <v>0</v>
      </c>
      <c r="Q117" s="156">
        <f>ROUND(E117*P117,2)</f>
        <v>0</v>
      </c>
      <c r="R117" s="156"/>
      <c r="S117" s="156" t="s">
        <v>485</v>
      </c>
      <c r="T117" s="156" t="s">
        <v>382</v>
      </c>
      <c r="U117" s="156">
        <v>0</v>
      </c>
      <c r="V117" s="156">
        <f>ROUND(E117*U117,2)</f>
        <v>0</v>
      </c>
      <c r="W117" s="156"/>
      <c r="X117" s="156" t="s">
        <v>407</v>
      </c>
      <c r="Y117" s="147"/>
      <c r="Z117" s="147"/>
      <c r="AA117" s="147"/>
      <c r="AB117" s="147"/>
      <c r="AC117" s="147"/>
      <c r="AD117" s="147"/>
      <c r="AE117" s="147"/>
      <c r="AF117" s="147" t="s">
        <v>408</v>
      </c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</row>
    <row r="118" spans="1:59" ht="22.5" outlineLevel="1" x14ac:dyDescent="0.2">
      <c r="A118" s="176">
        <v>63</v>
      </c>
      <c r="B118" s="177" t="s">
        <v>2042</v>
      </c>
      <c r="C118" s="186" t="s">
        <v>2043</v>
      </c>
      <c r="D118" s="178" t="s">
        <v>380</v>
      </c>
      <c r="E118" s="179">
        <v>6</v>
      </c>
      <c r="F118" s="180"/>
      <c r="G118" s="181">
        <f>ROUND(E118*F118,2)</f>
        <v>0</v>
      </c>
      <c r="H118" s="157">
        <v>468</v>
      </c>
      <c r="I118" s="156">
        <f>ROUND(E118*H118,2)</f>
        <v>2808</v>
      </c>
      <c r="J118" s="157">
        <v>0</v>
      </c>
      <c r="K118" s="156">
        <f>ROUND(E118*J118,2)</f>
        <v>0</v>
      </c>
      <c r="L118" s="156">
        <v>21</v>
      </c>
      <c r="M118" s="156">
        <f>G118*(1+L118/100)</f>
        <v>0</v>
      </c>
      <c r="N118" s="156">
        <v>0</v>
      </c>
      <c r="O118" s="156">
        <f>ROUND(E118*N118,2)</f>
        <v>0</v>
      </c>
      <c r="P118" s="156">
        <v>0</v>
      </c>
      <c r="Q118" s="156">
        <f>ROUND(E118*P118,2)</f>
        <v>0</v>
      </c>
      <c r="R118" s="156"/>
      <c r="S118" s="156" t="s">
        <v>485</v>
      </c>
      <c r="T118" s="156" t="s">
        <v>382</v>
      </c>
      <c r="U118" s="156">
        <v>0</v>
      </c>
      <c r="V118" s="156">
        <f>ROUND(E118*U118,2)</f>
        <v>0</v>
      </c>
      <c r="W118" s="156"/>
      <c r="X118" s="156" t="s">
        <v>407</v>
      </c>
      <c r="Y118" s="147"/>
      <c r="Z118" s="147"/>
      <c r="AA118" s="147"/>
      <c r="AB118" s="147"/>
      <c r="AC118" s="147"/>
      <c r="AD118" s="147"/>
      <c r="AE118" s="147"/>
      <c r="AF118" s="147" t="s">
        <v>408</v>
      </c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</row>
    <row r="119" spans="1:59" ht="25.5" x14ac:dyDescent="0.2">
      <c r="A119" s="164" t="s">
        <v>376</v>
      </c>
      <c r="B119" s="165" t="s">
        <v>268</v>
      </c>
      <c r="C119" s="183" t="s">
        <v>269</v>
      </c>
      <c r="D119" s="166"/>
      <c r="E119" s="167"/>
      <c r="F119" s="168"/>
      <c r="G119" s="169">
        <f>SUMIF(AF120:AF123,"&lt;&gt;NOR",G120:G123)</f>
        <v>0</v>
      </c>
      <c r="H119" s="163"/>
      <c r="I119" s="163">
        <f>SUM(I120:I123)</f>
        <v>50402</v>
      </c>
      <c r="J119" s="163"/>
      <c r="K119" s="163">
        <f>SUM(K120:K123)</f>
        <v>65219.039999999994</v>
      </c>
      <c r="L119" s="163"/>
      <c r="M119" s="163">
        <f>SUM(M120:M123)</f>
        <v>0</v>
      </c>
      <c r="N119" s="163"/>
      <c r="O119" s="163">
        <f>SUM(O120:O123)</f>
        <v>0</v>
      </c>
      <c r="P119" s="163"/>
      <c r="Q119" s="163">
        <f>SUM(Q120:Q123)</f>
        <v>0</v>
      </c>
      <c r="R119" s="163"/>
      <c r="S119" s="163"/>
      <c r="T119" s="163"/>
      <c r="U119" s="163"/>
      <c r="V119" s="163">
        <f>SUM(V120:V123)</f>
        <v>0</v>
      </c>
      <c r="W119" s="163"/>
      <c r="X119" s="163"/>
      <c r="AF119" t="s">
        <v>377</v>
      </c>
    </row>
    <row r="120" spans="1:59" outlineLevel="1" x14ac:dyDescent="0.2">
      <c r="A120" s="170">
        <v>64</v>
      </c>
      <c r="B120" s="171" t="s">
        <v>2014</v>
      </c>
      <c r="C120" s="184" t="s">
        <v>2034</v>
      </c>
      <c r="D120" s="172" t="s">
        <v>380</v>
      </c>
      <c r="E120" s="173">
        <v>174.22</v>
      </c>
      <c r="F120" s="180"/>
      <c r="G120" s="175">
        <f>ROUND(E120*F120,2)</f>
        <v>0</v>
      </c>
      <c r="H120" s="157">
        <v>0</v>
      </c>
      <c r="I120" s="156">
        <f>ROUND(E120*H120,2)</f>
        <v>0</v>
      </c>
      <c r="J120" s="157">
        <v>160</v>
      </c>
      <c r="K120" s="156">
        <f>ROUND(E120*J120,2)</f>
        <v>27875.200000000001</v>
      </c>
      <c r="L120" s="156">
        <v>21</v>
      </c>
      <c r="M120" s="156">
        <f>G120*(1+L120/100)</f>
        <v>0</v>
      </c>
      <c r="N120" s="156">
        <v>0</v>
      </c>
      <c r="O120" s="156">
        <f>ROUND(E120*N120,2)</f>
        <v>0</v>
      </c>
      <c r="P120" s="156">
        <v>0</v>
      </c>
      <c r="Q120" s="156">
        <f>ROUND(E120*P120,2)</f>
        <v>0</v>
      </c>
      <c r="R120" s="156"/>
      <c r="S120" s="156" t="s">
        <v>485</v>
      </c>
      <c r="T120" s="156" t="s">
        <v>382</v>
      </c>
      <c r="U120" s="156">
        <v>0</v>
      </c>
      <c r="V120" s="156">
        <f>ROUND(E120*U120,2)</f>
        <v>0</v>
      </c>
      <c r="W120" s="156"/>
      <c r="X120" s="156" t="s">
        <v>533</v>
      </c>
      <c r="Y120" s="147"/>
      <c r="Z120" s="147"/>
      <c r="AA120" s="147"/>
      <c r="AB120" s="147"/>
      <c r="AC120" s="147"/>
      <c r="AD120" s="147"/>
      <c r="AE120" s="147"/>
      <c r="AF120" s="147" t="s">
        <v>534</v>
      </c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</row>
    <row r="121" spans="1:59" outlineLevel="1" x14ac:dyDescent="0.2">
      <c r="A121" s="154"/>
      <c r="B121" s="155"/>
      <c r="C121" s="249" t="s">
        <v>2044</v>
      </c>
      <c r="D121" s="250"/>
      <c r="E121" s="250"/>
      <c r="F121" s="250"/>
      <c r="G121" s="250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47"/>
      <c r="Z121" s="147"/>
      <c r="AA121" s="147"/>
      <c r="AB121" s="147"/>
      <c r="AC121" s="147"/>
      <c r="AD121" s="147"/>
      <c r="AE121" s="147"/>
      <c r="AF121" s="147" t="s">
        <v>655</v>
      </c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</row>
    <row r="122" spans="1:59" ht="22.5" outlineLevel="1" x14ac:dyDescent="0.2">
      <c r="A122" s="176">
        <v>65</v>
      </c>
      <c r="B122" s="177" t="s">
        <v>2045</v>
      </c>
      <c r="C122" s="186" t="s">
        <v>2046</v>
      </c>
      <c r="D122" s="178" t="s">
        <v>380</v>
      </c>
      <c r="E122" s="179">
        <v>150.58000000000001</v>
      </c>
      <c r="F122" s="180"/>
      <c r="G122" s="181">
        <f>ROUND(E122*F122,2)</f>
        <v>0</v>
      </c>
      <c r="H122" s="157">
        <v>0</v>
      </c>
      <c r="I122" s="156">
        <f>ROUND(E122*H122,2)</f>
        <v>0</v>
      </c>
      <c r="J122" s="157">
        <v>248</v>
      </c>
      <c r="K122" s="156">
        <f>ROUND(E122*J122,2)</f>
        <v>37343.839999999997</v>
      </c>
      <c r="L122" s="156">
        <v>21</v>
      </c>
      <c r="M122" s="156">
        <f>G122*(1+L122/100)</f>
        <v>0</v>
      </c>
      <c r="N122" s="156">
        <v>0</v>
      </c>
      <c r="O122" s="156">
        <f>ROUND(E122*N122,2)</f>
        <v>0</v>
      </c>
      <c r="P122" s="156">
        <v>0</v>
      </c>
      <c r="Q122" s="156">
        <f>ROUND(E122*P122,2)</f>
        <v>0</v>
      </c>
      <c r="R122" s="156"/>
      <c r="S122" s="156" t="s">
        <v>485</v>
      </c>
      <c r="T122" s="156" t="s">
        <v>382</v>
      </c>
      <c r="U122" s="156">
        <v>0</v>
      </c>
      <c r="V122" s="156">
        <f>ROUND(E122*U122,2)</f>
        <v>0</v>
      </c>
      <c r="W122" s="156"/>
      <c r="X122" s="156" t="s">
        <v>383</v>
      </c>
      <c r="Y122" s="147"/>
      <c r="Z122" s="147"/>
      <c r="AA122" s="147"/>
      <c r="AB122" s="147"/>
      <c r="AC122" s="147"/>
      <c r="AD122" s="147"/>
      <c r="AE122" s="147"/>
      <c r="AF122" s="147" t="s">
        <v>384</v>
      </c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</row>
    <row r="123" spans="1:59" ht="22.5" outlineLevel="1" x14ac:dyDescent="0.2">
      <c r="A123" s="176">
        <v>66</v>
      </c>
      <c r="B123" s="177" t="s">
        <v>2040</v>
      </c>
      <c r="C123" s="186" t="s">
        <v>2041</v>
      </c>
      <c r="D123" s="178" t="s">
        <v>380</v>
      </c>
      <c r="E123" s="179">
        <v>158</v>
      </c>
      <c r="F123" s="180"/>
      <c r="G123" s="181">
        <f>ROUND(E123*F123,2)</f>
        <v>0</v>
      </c>
      <c r="H123" s="157">
        <v>319</v>
      </c>
      <c r="I123" s="156">
        <f>ROUND(E123*H123,2)</f>
        <v>50402</v>
      </c>
      <c r="J123" s="157">
        <v>0</v>
      </c>
      <c r="K123" s="156">
        <f>ROUND(E123*J123,2)</f>
        <v>0</v>
      </c>
      <c r="L123" s="156">
        <v>21</v>
      </c>
      <c r="M123" s="156">
        <f>G123*(1+L123/100)</f>
        <v>0</v>
      </c>
      <c r="N123" s="156">
        <v>0</v>
      </c>
      <c r="O123" s="156">
        <f>ROUND(E123*N123,2)</f>
        <v>0</v>
      </c>
      <c r="P123" s="156">
        <v>0</v>
      </c>
      <c r="Q123" s="156">
        <f>ROUND(E123*P123,2)</f>
        <v>0</v>
      </c>
      <c r="R123" s="156"/>
      <c r="S123" s="156" t="s">
        <v>485</v>
      </c>
      <c r="T123" s="156" t="s">
        <v>382</v>
      </c>
      <c r="U123" s="156">
        <v>0</v>
      </c>
      <c r="V123" s="156">
        <f>ROUND(E123*U123,2)</f>
        <v>0</v>
      </c>
      <c r="W123" s="156"/>
      <c r="X123" s="156" t="s">
        <v>407</v>
      </c>
      <c r="Y123" s="147"/>
      <c r="Z123" s="147"/>
      <c r="AA123" s="147"/>
      <c r="AB123" s="147"/>
      <c r="AC123" s="147"/>
      <c r="AD123" s="147"/>
      <c r="AE123" s="147"/>
      <c r="AF123" s="147" t="s">
        <v>408</v>
      </c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</row>
    <row r="124" spans="1:59" x14ac:dyDescent="0.2">
      <c r="A124" s="164" t="s">
        <v>376</v>
      </c>
      <c r="B124" s="165" t="s">
        <v>276</v>
      </c>
      <c r="C124" s="183" t="s">
        <v>278</v>
      </c>
      <c r="D124" s="166"/>
      <c r="E124" s="167"/>
      <c r="F124" s="168"/>
      <c r="G124" s="169">
        <f>SUMIF(AF125:AF139,"&lt;&gt;NOR",G125:G139)</f>
        <v>0</v>
      </c>
      <c r="H124" s="163"/>
      <c r="I124" s="163">
        <f>SUM(I125:I139)</f>
        <v>28104</v>
      </c>
      <c r="J124" s="163"/>
      <c r="K124" s="163">
        <f>SUM(K125:K139)</f>
        <v>64729.279999999999</v>
      </c>
      <c r="L124" s="163"/>
      <c r="M124" s="163">
        <f>SUM(M125:M139)</f>
        <v>0</v>
      </c>
      <c r="N124" s="163"/>
      <c r="O124" s="163">
        <f>SUM(O125:O139)</f>
        <v>0</v>
      </c>
      <c r="P124" s="163"/>
      <c r="Q124" s="163">
        <f>SUM(Q125:Q139)</f>
        <v>0</v>
      </c>
      <c r="R124" s="163"/>
      <c r="S124" s="163"/>
      <c r="T124" s="163"/>
      <c r="U124" s="163"/>
      <c r="V124" s="163">
        <f>SUM(V125:V139)</f>
        <v>0</v>
      </c>
      <c r="W124" s="163"/>
      <c r="X124" s="163"/>
      <c r="AF124" t="s">
        <v>377</v>
      </c>
    </row>
    <row r="125" spans="1:59" ht="22.5" outlineLevel="1" x14ac:dyDescent="0.2">
      <c r="A125" s="170">
        <v>67</v>
      </c>
      <c r="B125" s="171" t="s">
        <v>2047</v>
      </c>
      <c r="C125" s="184" t="s">
        <v>2048</v>
      </c>
      <c r="D125" s="172" t="s">
        <v>397</v>
      </c>
      <c r="E125" s="173">
        <v>27.51</v>
      </c>
      <c r="F125" s="180"/>
      <c r="G125" s="175">
        <f>ROUND(E125*F125,2)</f>
        <v>0</v>
      </c>
      <c r="H125" s="157">
        <v>0</v>
      </c>
      <c r="I125" s="156">
        <f>ROUND(E125*H125,2)</f>
        <v>0</v>
      </c>
      <c r="J125" s="157">
        <v>504</v>
      </c>
      <c r="K125" s="156">
        <f>ROUND(E125*J125,2)</f>
        <v>13865.04</v>
      </c>
      <c r="L125" s="156">
        <v>21</v>
      </c>
      <c r="M125" s="156">
        <f>G125*(1+L125/100)</f>
        <v>0</v>
      </c>
      <c r="N125" s="156">
        <v>0</v>
      </c>
      <c r="O125" s="156">
        <f>ROUND(E125*N125,2)</f>
        <v>0</v>
      </c>
      <c r="P125" s="156">
        <v>0</v>
      </c>
      <c r="Q125" s="156">
        <f>ROUND(E125*P125,2)</f>
        <v>0</v>
      </c>
      <c r="R125" s="156"/>
      <c r="S125" s="156" t="s">
        <v>485</v>
      </c>
      <c r="T125" s="156" t="s">
        <v>382</v>
      </c>
      <c r="U125" s="156">
        <v>0</v>
      </c>
      <c r="V125" s="156">
        <f>ROUND(E125*U125,2)</f>
        <v>0</v>
      </c>
      <c r="W125" s="156"/>
      <c r="X125" s="156" t="s">
        <v>383</v>
      </c>
      <c r="Y125" s="147"/>
      <c r="Z125" s="147"/>
      <c r="AA125" s="147"/>
      <c r="AB125" s="147"/>
      <c r="AC125" s="147"/>
      <c r="AD125" s="147"/>
      <c r="AE125" s="147"/>
      <c r="AF125" s="147" t="s">
        <v>384</v>
      </c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</row>
    <row r="126" spans="1:59" outlineLevel="1" x14ac:dyDescent="0.2">
      <c r="A126" s="154"/>
      <c r="B126" s="155"/>
      <c r="C126" s="249" t="s">
        <v>2049</v>
      </c>
      <c r="D126" s="250"/>
      <c r="E126" s="250"/>
      <c r="F126" s="250"/>
      <c r="G126" s="250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6"/>
      <c r="X126" s="156"/>
      <c r="Y126" s="147"/>
      <c r="Z126" s="147"/>
      <c r="AA126" s="147"/>
      <c r="AB126" s="147"/>
      <c r="AC126" s="147"/>
      <c r="AD126" s="147"/>
      <c r="AE126" s="147"/>
      <c r="AF126" s="147" t="s">
        <v>655</v>
      </c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</row>
    <row r="127" spans="1:59" outlineLevel="1" x14ac:dyDescent="0.2">
      <c r="A127" s="176">
        <v>68</v>
      </c>
      <c r="B127" s="177" t="s">
        <v>2050</v>
      </c>
      <c r="C127" s="186" t="s">
        <v>2051</v>
      </c>
      <c r="D127" s="178" t="s">
        <v>397</v>
      </c>
      <c r="E127" s="179">
        <v>27.51</v>
      </c>
      <c r="F127" s="180"/>
      <c r="G127" s="181">
        <f t="shared" ref="G127:G136" si="0">ROUND(E127*F127,2)</f>
        <v>0</v>
      </c>
      <c r="H127" s="157">
        <v>0</v>
      </c>
      <c r="I127" s="156">
        <f t="shared" ref="I127:I136" si="1">ROUND(E127*H127,2)</f>
        <v>0</v>
      </c>
      <c r="J127" s="157">
        <v>24</v>
      </c>
      <c r="K127" s="156">
        <f t="shared" ref="K127:K136" si="2">ROUND(E127*J127,2)</f>
        <v>660.24</v>
      </c>
      <c r="L127" s="156">
        <v>21</v>
      </c>
      <c r="M127" s="156">
        <f t="shared" ref="M127:M136" si="3">G127*(1+L127/100)</f>
        <v>0</v>
      </c>
      <c r="N127" s="156">
        <v>0</v>
      </c>
      <c r="O127" s="156">
        <f t="shared" ref="O127:O136" si="4">ROUND(E127*N127,2)</f>
        <v>0</v>
      </c>
      <c r="P127" s="156">
        <v>0</v>
      </c>
      <c r="Q127" s="156">
        <f t="shared" ref="Q127:Q136" si="5">ROUND(E127*P127,2)</f>
        <v>0</v>
      </c>
      <c r="R127" s="156"/>
      <c r="S127" s="156" t="s">
        <v>485</v>
      </c>
      <c r="T127" s="156" t="s">
        <v>382</v>
      </c>
      <c r="U127" s="156">
        <v>0</v>
      </c>
      <c r="V127" s="156">
        <f t="shared" ref="V127:V136" si="6">ROUND(E127*U127,2)</f>
        <v>0</v>
      </c>
      <c r="W127" s="156"/>
      <c r="X127" s="156" t="s">
        <v>383</v>
      </c>
      <c r="Y127" s="147"/>
      <c r="Z127" s="147"/>
      <c r="AA127" s="147"/>
      <c r="AB127" s="147"/>
      <c r="AC127" s="147"/>
      <c r="AD127" s="147"/>
      <c r="AE127" s="147"/>
      <c r="AF127" s="147" t="s">
        <v>384</v>
      </c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</row>
    <row r="128" spans="1:59" ht="22.5" outlineLevel="1" x14ac:dyDescent="0.2">
      <c r="A128" s="176">
        <v>69</v>
      </c>
      <c r="B128" s="177" t="s">
        <v>2052</v>
      </c>
      <c r="C128" s="186" t="s">
        <v>2053</v>
      </c>
      <c r="D128" s="178" t="s">
        <v>429</v>
      </c>
      <c r="E128" s="179">
        <v>4</v>
      </c>
      <c r="F128" s="180"/>
      <c r="G128" s="181">
        <f t="shared" si="0"/>
        <v>0</v>
      </c>
      <c r="H128" s="157">
        <v>0</v>
      </c>
      <c r="I128" s="156">
        <f t="shared" si="1"/>
        <v>0</v>
      </c>
      <c r="J128" s="157">
        <v>1710</v>
      </c>
      <c r="K128" s="156">
        <f t="shared" si="2"/>
        <v>6840</v>
      </c>
      <c r="L128" s="156">
        <v>21</v>
      </c>
      <c r="M128" s="156">
        <f t="shared" si="3"/>
        <v>0</v>
      </c>
      <c r="N128" s="156">
        <v>0</v>
      </c>
      <c r="O128" s="156">
        <f t="shared" si="4"/>
        <v>0</v>
      </c>
      <c r="P128" s="156">
        <v>0</v>
      </c>
      <c r="Q128" s="156">
        <f t="shared" si="5"/>
        <v>0</v>
      </c>
      <c r="R128" s="156"/>
      <c r="S128" s="156" t="s">
        <v>485</v>
      </c>
      <c r="T128" s="156" t="s">
        <v>382</v>
      </c>
      <c r="U128" s="156">
        <v>0</v>
      </c>
      <c r="V128" s="156">
        <f t="shared" si="6"/>
        <v>0</v>
      </c>
      <c r="W128" s="156"/>
      <c r="X128" s="156" t="s">
        <v>383</v>
      </c>
      <c r="Y128" s="147"/>
      <c r="Z128" s="147"/>
      <c r="AA128" s="147"/>
      <c r="AB128" s="147"/>
      <c r="AC128" s="147"/>
      <c r="AD128" s="147"/>
      <c r="AE128" s="147"/>
      <c r="AF128" s="147" t="s">
        <v>384</v>
      </c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</row>
    <row r="129" spans="1:59" ht="22.5" outlineLevel="1" x14ac:dyDescent="0.2">
      <c r="A129" s="176">
        <v>70</v>
      </c>
      <c r="B129" s="177" t="s">
        <v>2054</v>
      </c>
      <c r="C129" s="186" t="s">
        <v>2055</v>
      </c>
      <c r="D129" s="178" t="s">
        <v>429</v>
      </c>
      <c r="E129" s="179">
        <v>4</v>
      </c>
      <c r="F129" s="180"/>
      <c r="G129" s="181">
        <f t="shared" si="0"/>
        <v>0</v>
      </c>
      <c r="H129" s="157">
        <v>513</v>
      </c>
      <c r="I129" s="156">
        <f t="shared" si="1"/>
        <v>2052</v>
      </c>
      <c r="J129" s="157">
        <v>0</v>
      </c>
      <c r="K129" s="156">
        <f t="shared" si="2"/>
        <v>0</v>
      </c>
      <c r="L129" s="156">
        <v>21</v>
      </c>
      <c r="M129" s="156">
        <f t="shared" si="3"/>
        <v>0</v>
      </c>
      <c r="N129" s="156">
        <v>0</v>
      </c>
      <c r="O129" s="156">
        <f t="shared" si="4"/>
        <v>0</v>
      </c>
      <c r="P129" s="156">
        <v>0</v>
      </c>
      <c r="Q129" s="156">
        <f t="shared" si="5"/>
        <v>0</v>
      </c>
      <c r="R129" s="156"/>
      <c r="S129" s="156" t="s">
        <v>485</v>
      </c>
      <c r="T129" s="156" t="s">
        <v>382</v>
      </c>
      <c r="U129" s="156">
        <v>0</v>
      </c>
      <c r="V129" s="156">
        <f t="shared" si="6"/>
        <v>0</v>
      </c>
      <c r="W129" s="156"/>
      <c r="X129" s="156" t="s">
        <v>407</v>
      </c>
      <c r="Y129" s="147"/>
      <c r="Z129" s="147"/>
      <c r="AA129" s="147"/>
      <c r="AB129" s="147"/>
      <c r="AC129" s="147"/>
      <c r="AD129" s="147"/>
      <c r="AE129" s="147"/>
      <c r="AF129" s="147" t="s">
        <v>408</v>
      </c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</row>
    <row r="130" spans="1:59" ht="22.5" outlineLevel="1" x14ac:dyDescent="0.2">
      <c r="A130" s="176">
        <v>71</v>
      </c>
      <c r="B130" s="177" t="s">
        <v>2056</v>
      </c>
      <c r="C130" s="186" t="s">
        <v>2057</v>
      </c>
      <c r="D130" s="178" t="s">
        <v>429</v>
      </c>
      <c r="E130" s="179">
        <v>4</v>
      </c>
      <c r="F130" s="180"/>
      <c r="G130" s="181">
        <f t="shared" si="0"/>
        <v>0</v>
      </c>
      <c r="H130" s="157">
        <v>447</v>
      </c>
      <c r="I130" s="156">
        <f t="shared" si="1"/>
        <v>1788</v>
      </c>
      <c r="J130" s="157">
        <v>0</v>
      </c>
      <c r="K130" s="156">
        <f t="shared" si="2"/>
        <v>0</v>
      </c>
      <c r="L130" s="156">
        <v>21</v>
      </c>
      <c r="M130" s="156">
        <f t="shared" si="3"/>
        <v>0</v>
      </c>
      <c r="N130" s="156">
        <v>0</v>
      </c>
      <c r="O130" s="156">
        <f t="shared" si="4"/>
        <v>0</v>
      </c>
      <c r="P130" s="156">
        <v>0</v>
      </c>
      <c r="Q130" s="156">
        <f t="shared" si="5"/>
        <v>0</v>
      </c>
      <c r="R130" s="156"/>
      <c r="S130" s="156" t="s">
        <v>485</v>
      </c>
      <c r="T130" s="156" t="s">
        <v>382</v>
      </c>
      <c r="U130" s="156">
        <v>0</v>
      </c>
      <c r="V130" s="156">
        <f t="shared" si="6"/>
        <v>0</v>
      </c>
      <c r="W130" s="156"/>
      <c r="X130" s="156" t="s">
        <v>407</v>
      </c>
      <c r="Y130" s="147"/>
      <c r="Z130" s="147"/>
      <c r="AA130" s="147"/>
      <c r="AB130" s="147"/>
      <c r="AC130" s="147"/>
      <c r="AD130" s="147"/>
      <c r="AE130" s="147"/>
      <c r="AF130" s="147" t="s">
        <v>408</v>
      </c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</row>
    <row r="131" spans="1:59" ht="22.5" outlineLevel="1" x14ac:dyDescent="0.2">
      <c r="A131" s="176">
        <v>72</v>
      </c>
      <c r="B131" s="177" t="s">
        <v>2058</v>
      </c>
      <c r="C131" s="186" t="s">
        <v>2059</v>
      </c>
      <c r="D131" s="178" t="s">
        <v>429</v>
      </c>
      <c r="E131" s="179">
        <v>4</v>
      </c>
      <c r="F131" s="180"/>
      <c r="G131" s="181">
        <f t="shared" si="0"/>
        <v>0</v>
      </c>
      <c r="H131" s="157">
        <v>337</v>
      </c>
      <c r="I131" s="156">
        <f t="shared" si="1"/>
        <v>1348</v>
      </c>
      <c r="J131" s="157">
        <v>0</v>
      </c>
      <c r="K131" s="156">
        <f t="shared" si="2"/>
        <v>0</v>
      </c>
      <c r="L131" s="156">
        <v>21</v>
      </c>
      <c r="M131" s="156">
        <f t="shared" si="3"/>
        <v>0</v>
      </c>
      <c r="N131" s="156">
        <v>0</v>
      </c>
      <c r="O131" s="156">
        <f t="shared" si="4"/>
        <v>0</v>
      </c>
      <c r="P131" s="156">
        <v>0</v>
      </c>
      <c r="Q131" s="156">
        <f t="shared" si="5"/>
        <v>0</v>
      </c>
      <c r="R131" s="156"/>
      <c r="S131" s="156" t="s">
        <v>485</v>
      </c>
      <c r="T131" s="156" t="s">
        <v>382</v>
      </c>
      <c r="U131" s="156">
        <v>0</v>
      </c>
      <c r="V131" s="156">
        <f t="shared" si="6"/>
        <v>0</v>
      </c>
      <c r="W131" s="156"/>
      <c r="X131" s="156" t="s">
        <v>407</v>
      </c>
      <c r="Y131" s="147"/>
      <c r="Z131" s="147"/>
      <c r="AA131" s="147"/>
      <c r="AB131" s="147"/>
      <c r="AC131" s="147"/>
      <c r="AD131" s="147"/>
      <c r="AE131" s="147"/>
      <c r="AF131" s="147" t="s">
        <v>408</v>
      </c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</row>
    <row r="132" spans="1:59" ht="22.5" outlineLevel="1" x14ac:dyDescent="0.2">
      <c r="A132" s="176">
        <v>73</v>
      </c>
      <c r="B132" s="177" t="s">
        <v>2060</v>
      </c>
      <c r="C132" s="186" t="s">
        <v>2061</v>
      </c>
      <c r="D132" s="178" t="s">
        <v>429</v>
      </c>
      <c r="E132" s="179">
        <v>4</v>
      </c>
      <c r="F132" s="180"/>
      <c r="G132" s="181">
        <f t="shared" si="0"/>
        <v>0</v>
      </c>
      <c r="H132" s="157">
        <v>288</v>
      </c>
      <c r="I132" s="156">
        <f t="shared" si="1"/>
        <v>1152</v>
      </c>
      <c r="J132" s="157">
        <v>0</v>
      </c>
      <c r="K132" s="156">
        <f t="shared" si="2"/>
        <v>0</v>
      </c>
      <c r="L132" s="156">
        <v>21</v>
      </c>
      <c r="M132" s="156">
        <f t="shared" si="3"/>
        <v>0</v>
      </c>
      <c r="N132" s="156">
        <v>0</v>
      </c>
      <c r="O132" s="156">
        <f t="shared" si="4"/>
        <v>0</v>
      </c>
      <c r="P132" s="156">
        <v>0</v>
      </c>
      <c r="Q132" s="156">
        <f t="shared" si="5"/>
        <v>0</v>
      </c>
      <c r="R132" s="156"/>
      <c r="S132" s="156" t="s">
        <v>485</v>
      </c>
      <c r="T132" s="156" t="s">
        <v>382</v>
      </c>
      <c r="U132" s="156">
        <v>0</v>
      </c>
      <c r="V132" s="156">
        <f t="shared" si="6"/>
        <v>0</v>
      </c>
      <c r="W132" s="156"/>
      <c r="X132" s="156" t="s">
        <v>407</v>
      </c>
      <c r="Y132" s="147"/>
      <c r="Z132" s="147"/>
      <c r="AA132" s="147"/>
      <c r="AB132" s="147"/>
      <c r="AC132" s="147"/>
      <c r="AD132" s="147"/>
      <c r="AE132" s="147"/>
      <c r="AF132" s="147" t="s">
        <v>408</v>
      </c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</row>
    <row r="133" spans="1:59" ht="22.5" outlineLevel="1" x14ac:dyDescent="0.2">
      <c r="A133" s="176">
        <v>74</v>
      </c>
      <c r="B133" s="177" t="s">
        <v>2062</v>
      </c>
      <c r="C133" s="186" t="s">
        <v>2063</v>
      </c>
      <c r="D133" s="178" t="s">
        <v>429</v>
      </c>
      <c r="E133" s="179">
        <v>4</v>
      </c>
      <c r="F133" s="180"/>
      <c r="G133" s="181">
        <f t="shared" si="0"/>
        <v>0</v>
      </c>
      <c r="H133" s="157">
        <v>591</v>
      </c>
      <c r="I133" s="156">
        <f t="shared" si="1"/>
        <v>2364</v>
      </c>
      <c r="J133" s="157">
        <v>0</v>
      </c>
      <c r="K133" s="156">
        <f t="shared" si="2"/>
        <v>0</v>
      </c>
      <c r="L133" s="156">
        <v>21</v>
      </c>
      <c r="M133" s="156">
        <f t="shared" si="3"/>
        <v>0</v>
      </c>
      <c r="N133" s="156">
        <v>0</v>
      </c>
      <c r="O133" s="156">
        <f t="shared" si="4"/>
        <v>0</v>
      </c>
      <c r="P133" s="156">
        <v>0</v>
      </c>
      <c r="Q133" s="156">
        <f t="shared" si="5"/>
        <v>0</v>
      </c>
      <c r="R133" s="156"/>
      <c r="S133" s="156" t="s">
        <v>485</v>
      </c>
      <c r="T133" s="156" t="s">
        <v>382</v>
      </c>
      <c r="U133" s="156">
        <v>0</v>
      </c>
      <c r="V133" s="156">
        <f t="shared" si="6"/>
        <v>0</v>
      </c>
      <c r="W133" s="156"/>
      <c r="X133" s="156" t="s">
        <v>407</v>
      </c>
      <c r="Y133" s="147"/>
      <c r="Z133" s="147"/>
      <c r="AA133" s="147"/>
      <c r="AB133" s="147"/>
      <c r="AC133" s="147"/>
      <c r="AD133" s="147"/>
      <c r="AE133" s="147"/>
      <c r="AF133" s="147" t="s">
        <v>408</v>
      </c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</row>
    <row r="134" spans="1:59" outlineLevel="1" x14ac:dyDescent="0.2">
      <c r="A134" s="176">
        <v>75</v>
      </c>
      <c r="B134" s="177" t="s">
        <v>2064</v>
      </c>
      <c r="C134" s="186" t="s">
        <v>2065</v>
      </c>
      <c r="D134" s="178" t="s">
        <v>429</v>
      </c>
      <c r="E134" s="179">
        <v>4</v>
      </c>
      <c r="F134" s="180"/>
      <c r="G134" s="181">
        <f t="shared" si="0"/>
        <v>0</v>
      </c>
      <c r="H134" s="157">
        <v>0</v>
      </c>
      <c r="I134" s="156">
        <f t="shared" si="1"/>
        <v>0</v>
      </c>
      <c r="J134" s="157">
        <v>621</v>
      </c>
      <c r="K134" s="156">
        <f t="shared" si="2"/>
        <v>2484</v>
      </c>
      <c r="L134" s="156">
        <v>21</v>
      </c>
      <c r="M134" s="156">
        <f t="shared" si="3"/>
        <v>0</v>
      </c>
      <c r="N134" s="156">
        <v>0</v>
      </c>
      <c r="O134" s="156">
        <f t="shared" si="4"/>
        <v>0</v>
      </c>
      <c r="P134" s="156">
        <v>0</v>
      </c>
      <c r="Q134" s="156">
        <f t="shared" si="5"/>
        <v>0</v>
      </c>
      <c r="R134" s="156"/>
      <c r="S134" s="156" t="s">
        <v>485</v>
      </c>
      <c r="T134" s="156" t="s">
        <v>382</v>
      </c>
      <c r="U134" s="156">
        <v>0</v>
      </c>
      <c r="V134" s="156">
        <f t="shared" si="6"/>
        <v>0</v>
      </c>
      <c r="W134" s="156"/>
      <c r="X134" s="156" t="s">
        <v>383</v>
      </c>
      <c r="Y134" s="147"/>
      <c r="Z134" s="147"/>
      <c r="AA134" s="147"/>
      <c r="AB134" s="147"/>
      <c r="AC134" s="147"/>
      <c r="AD134" s="147"/>
      <c r="AE134" s="147"/>
      <c r="AF134" s="147" t="s">
        <v>384</v>
      </c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</row>
    <row r="135" spans="1:59" outlineLevel="1" x14ac:dyDescent="0.2">
      <c r="A135" s="176">
        <v>76</v>
      </c>
      <c r="B135" s="177" t="s">
        <v>2066</v>
      </c>
      <c r="C135" s="186" t="s">
        <v>2067</v>
      </c>
      <c r="D135" s="178" t="s">
        <v>429</v>
      </c>
      <c r="E135" s="179">
        <v>4</v>
      </c>
      <c r="F135" s="180"/>
      <c r="G135" s="181">
        <f t="shared" si="0"/>
        <v>0</v>
      </c>
      <c r="H135" s="157">
        <v>4850</v>
      </c>
      <c r="I135" s="156">
        <f t="shared" si="1"/>
        <v>19400</v>
      </c>
      <c r="J135" s="157">
        <v>0</v>
      </c>
      <c r="K135" s="156">
        <f t="shared" si="2"/>
        <v>0</v>
      </c>
      <c r="L135" s="156">
        <v>21</v>
      </c>
      <c r="M135" s="156">
        <f t="shared" si="3"/>
        <v>0</v>
      </c>
      <c r="N135" s="156">
        <v>0</v>
      </c>
      <c r="O135" s="156">
        <f t="shared" si="4"/>
        <v>0</v>
      </c>
      <c r="P135" s="156">
        <v>0</v>
      </c>
      <c r="Q135" s="156">
        <f t="shared" si="5"/>
        <v>0</v>
      </c>
      <c r="R135" s="156"/>
      <c r="S135" s="156" t="s">
        <v>485</v>
      </c>
      <c r="T135" s="156" t="s">
        <v>382</v>
      </c>
      <c r="U135" s="156">
        <v>0</v>
      </c>
      <c r="V135" s="156">
        <f t="shared" si="6"/>
        <v>0</v>
      </c>
      <c r="W135" s="156"/>
      <c r="X135" s="156" t="s">
        <v>407</v>
      </c>
      <c r="Y135" s="147"/>
      <c r="Z135" s="147"/>
      <c r="AA135" s="147"/>
      <c r="AB135" s="147"/>
      <c r="AC135" s="147"/>
      <c r="AD135" s="147"/>
      <c r="AE135" s="147"/>
      <c r="AF135" s="147" t="s">
        <v>408</v>
      </c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</row>
    <row r="136" spans="1:59" ht="22.5" outlineLevel="1" x14ac:dyDescent="0.2">
      <c r="A136" s="170">
        <v>77</v>
      </c>
      <c r="B136" s="171" t="s">
        <v>2068</v>
      </c>
      <c r="C136" s="184" t="s">
        <v>2069</v>
      </c>
      <c r="D136" s="172" t="s">
        <v>429</v>
      </c>
      <c r="E136" s="173">
        <v>12</v>
      </c>
      <c r="F136" s="180"/>
      <c r="G136" s="175">
        <f t="shared" si="0"/>
        <v>0</v>
      </c>
      <c r="H136" s="157">
        <v>0</v>
      </c>
      <c r="I136" s="156">
        <f t="shared" si="1"/>
        <v>0</v>
      </c>
      <c r="J136" s="157">
        <v>1940</v>
      </c>
      <c r="K136" s="156">
        <f t="shared" si="2"/>
        <v>23280</v>
      </c>
      <c r="L136" s="156">
        <v>21</v>
      </c>
      <c r="M136" s="156">
        <f t="shared" si="3"/>
        <v>0</v>
      </c>
      <c r="N136" s="156">
        <v>0</v>
      </c>
      <c r="O136" s="156">
        <f t="shared" si="4"/>
        <v>0</v>
      </c>
      <c r="P136" s="156">
        <v>0</v>
      </c>
      <c r="Q136" s="156">
        <f t="shared" si="5"/>
        <v>0</v>
      </c>
      <c r="R136" s="156"/>
      <c r="S136" s="156" t="s">
        <v>485</v>
      </c>
      <c r="T136" s="156" t="s">
        <v>382</v>
      </c>
      <c r="U136" s="156">
        <v>0</v>
      </c>
      <c r="V136" s="156">
        <f t="shared" si="6"/>
        <v>0</v>
      </c>
      <c r="W136" s="156"/>
      <c r="X136" s="156" t="s">
        <v>383</v>
      </c>
      <c r="Y136" s="147"/>
      <c r="Z136" s="147"/>
      <c r="AA136" s="147"/>
      <c r="AB136" s="147"/>
      <c r="AC136" s="147"/>
      <c r="AD136" s="147"/>
      <c r="AE136" s="147"/>
      <c r="AF136" s="147" t="s">
        <v>384</v>
      </c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</row>
    <row r="137" spans="1:59" outlineLevel="1" x14ac:dyDescent="0.2">
      <c r="A137" s="154"/>
      <c r="B137" s="155"/>
      <c r="C137" s="249" t="s">
        <v>2070</v>
      </c>
      <c r="D137" s="250"/>
      <c r="E137" s="250"/>
      <c r="F137" s="250"/>
      <c r="G137" s="250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47"/>
      <c r="Z137" s="147"/>
      <c r="AA137" s="147"/>
      <c r="AB137" s="147"/>
      <c r="AC137" s="147"/>
      <c r="AD137" s="147"/>
      <c r="AE137" s="147"/>
      <c r="AF137" s="147" t="s">
        <v>655</v>
      </c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</row>
    <row r="138" spans="1:59" ht="22.5" outlineLevel="1" x14ac:dyDescent="0.2">
      <c r="A138" s="170">
        <v>78</v>
      </c>
      <c r="B138" s="171" t="s">
        <v>2071</v>
      </c>
      <c r="C138" s="184" t="s">
        <v>2072</v>
      </c>
      <c r="D138" s="172" t="s">
        <v>429</v>
      </c>
      <c r="E138" s="173">
        <v>16</v>
      </c>
      <c r="F138" s="180"/>
      <c r="G138" s="175">
        <f>ROUND(E138*F138,2)</f>
        <v>0</v>
      </c>
      <c r="H138" s="157">
        <v>0</v>
      </c>
      <c r="I138" s="156">
        <f>ROUND(E138*H138,2)</f>
        <v>0</v>
      </c>
      <c r="J138" s="157">
        <v>1100</v>
      </c>
      <c r="K138" s="156">
        <f>ROUND(E138*J138,2)</f>
        <v>17600</v>
      </c>
      <c r="L138" s="156">
        <v>21</v>
      </c>
      <c r="M138" s="156">
        <f>G138*(1+L138/100)</f>
        <v>0</v>
      </c>
      <c r="N138" s="156">
        <v>0</v>
      </c>
      <c r="O138" s="156">
        <f>ROUND(E138*N138,2)</f>
        <v>0</v>
      </c>
      <c r="P138" s="156">
        <v>0</v>
      </c>
      <c r="Q138" s="156">
        <f>ROUND(E138*P138,2)</f>
        <v>0</v>
      </c>
      <c r="R138" s="156"/>
      <c r="S138" s="156" t="s">
        <v>485</v>
      </c>
      <c r="T138" s="156" t="s">
        <v>382</v>
      </c>
      <c r="U138" s="156">
        <v>0</v>
      </c>
      <c r="V138" s="156">
        <f>ROUND(E138*U138,2)</f>
        <v>0</v>
      </c>
      <c r="W138" s="156"/>
      <c r="X138" s="156" t="s">
        <v>383</v>
      </c>
      <c r="Y138" s="147"/>
      <c r="Z138" s="147"/>
      <c r="AA138" s="147"/>
      <c r="AB138" s="147"/>
      <c r="AC138" s="147"/>
      <c r="AD138" s="147"/>
      <c r="AE138" s="147"/>
      <c r="AF138" s="147" t="s">
        <v>384</v>
      </c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</row>
    <row r="139" spans="1:59" outlineLevel="1" x14ac:dyDescent="0.2">
      <c r="A139" s="154"/>
      <c r="B139" s="155"/>
      <c r="C139" s="249" t="s">
        <v>2073</v>
      </c>
      <c r="D139" s="250"/>
      <c r="E139" s="250"/>
      <c r="F139" s="250"/>
      <c r="G139" s="250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47"/>
      <c r="Z139" s="147"/>
      <c r="AA139" s="147"/>
      <c r="AB139" s="147"/>
      <c r="AC139" s="147"/>
      <c r="AD139" s="147"/>
      <c r="AE139" s="147"/>
      <c r="AF139" s="147" t="s">
        <v>655</v>
      </c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</row>
    <row r="140" spans="1:59" ht="25.5" x14ac:dyDescent="0.2">
      <c r="A140" s="164" t="s">
        <v>376</v>
      </c>
      <c r="B140" s="165" t="s">
        <v>281</v>
      </c>
      <c r="C140" s="183" t="s">
        <v>282</v>
      </c>
      <c r="D140" s="166"/>
      <c r="E140" s="167"/>
      <c r="F140" s="168"/>
      <c r="G140" s="169">
        <f>SUMIF(AF141:AF166,"&lt;&gt;NOR",G141:G166)</f>
        <v>0</v>
      </c>
      <c r="H140" s="163"/>
      <c r="I140" s="163">
        <f>SUM(I141:I166)</f>
        <v>103624.4</v>
      </c>
      <c r="J140" s="163"/>
      <c r="K140" s="163">
        <f>SUM(K141:K166)</f>
        <v>199589.14</v>
      </c>
      <c r="L140" s="163"/>
      <c r="M140" s="163">
        <f>SUM(M141:M166)</f>
        <v>0</v>
      </c>
      <c r="N140" s="163"/>
      <c r="O140" s="163">
        <f>SUM(O141:O166)</f>
        <v>0</v>
      </c>
      <c r="P140" s="163"/>
      <c r="Q140" s="163">
        <f>SUM(Q141:Q166)</f>
        <v>0</v>
      </c>
      <c r="R140" s="163"/>
      <c r="S140" s="163"/>
      <c r="T140" s="163"/>
      <c r="U140" s="163"/>
      <c r="V140" s="163">
        <f>SUM(V141:V166)</f>
        <v>0</v>
      </c>
      <c r="W140" s="163"/>
      <c r="X140" s="163"/>
      <c r="AF140" t="s">
        <v>377</v>
      </c>
    </row>
    <row r="141" spans="1:59" ht="22.5" outlineLevel="1" x14ac:dyDescent="0.2">
      <c r="A141" s="170">
        <v>79</v>
      </c>
      <c r="B141" s="171" t="s">
        <v>2074</v>
      </c>
      <c r="C141" s="184" t="s">
        <v>2075</v>
      </c>
      <c r="D141" s="172" t="s">
        <v>429</v>
      </c>
      <c r="E141" s="173">
        <v>3</v>
      </c>
      <c r="F141" s="180"/>
      <c r="G141" s="175">
        <f>ROUND(E141*F141,2)</f>
        <v>0</v>
      </c>
      <c r="H141" s="157">
        <v>0</v>
      </c>
      <c r="I141" s="156">
        <f>ROUND(E141*H141,2)</f>
        <v>0</v>
      </c>
      <c r="J141" s="157">
        <v>773</v>
      </c>
      <c r="K141" s="156">
        <f>ROUND(E141*J141,2)</f>
        <v>2319</v>
      </c>
      <c r="L141" s="156">
        <v>21</v>
      </c>
      <c r="M141" s="156">
        <f>G141*(1+L141/100)</f>
        <v>0</v>
      </c>
      <c r="N141" s="156">
        <v>0</v>
      </c>
      <c r="O141" s="156">
        <f>ROUND(E141*N141,2)</f>
        <v>0</v>
      </c>
      <c r="P141" s="156">
        <v>0</v>
      </c>
      <c r="Q141" s="156">
        <f>ROUND(E141*P141,2)</f>
        <v>0</v>
      </c>
      <c r="R141" s="156"/>
      <c r="S141" s="156" t="s">
        <v>485</v>
      </c>
      <c r="T141" s="156" t="s">
        <v>382</v>
      </c>
      <c r="U141" s="156">
        <v>0</v>
      </c>
      <c r="V141" s="156">
        <f>ROUND(E141*U141,2)</f>
        <v>0</v>
      </c>
      <c r="W141" s="156"/>
      <c r="X141" s="156" t="s">
        <v>383</v>
      </c>
      <c r="Y141" s="147"/>
      <c r="Z141" s="147"/>
      <c r="AA141" s="147"/>
      <c r="AB141" s="147"/>
      <c r="AC141" s="147"/>
      <c r="AD141" s="147"/>
      <c r="AE141" s="147"/>
      <c r="AF141" s="147" t="s">
        <v>384</v>
      </c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</row>
    <row r="142" spans="1:59" outlineLevel="1" x14ac:dyDescent="0.2">
      <c r="A142" s="154"/>
      <c r="B142" s="155"/>
      <c r="C142" s="249" t="s">
        <v>2076</v>
      </c>
      <c r="D142" s="250"/>
      <c r="E142" s="250"/>
      <c r="F142" s="250"/>
      <c r="G142" s="250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47"/>
      <c r="Z142" s="147"/>
      <c r="AA142" s="147"/>
      <c r="AB142" s="147"/>
      <c r="AC142" s="147"/>
      <c r="AD142" s="147"/>
      <c r="AE142" s="147"/>
      <c r="AF142" s="147" t="s">
        <v>655</v>
      </c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</row>
    <row r="143" spans="1:59" outlineLevel="1" x14ac:dyDescent="0.2">
      <c r="A143" s="176">
        <v>80</v>
      </c>
      <c r="B143" s="177" t="s">
        <v>2077</v>
      </c>
      <c r="C143" s="186" t="s">
        <v>2078</v>
      </c>
      <c r="D143" s="178" t="s">
        <v>429</v>
      </c>
      <c r="E143" s="179">
        <v>3</v>
      </c>
      <c r="F143" s="180"/>
      <c r="G143" s="181">
        <f t="shared" ref="G143:G150" si="7">ROUND(E143*F143,2)</f>
        <v>0</v>
      </c>
      <c r="H143" s="157">
        <v>513</v>
      </c>
      <c r="I143" s="156">
        <f t="shared" ref="I143:I150" si="8">ROUND(E143*H143,2)</f>
        <v>1539</v>
      </c>
      <c r="J143" s="157">
        <v>0</v>
      </c>
      <c r="K143" s="156">
        <f t="shared" ref="K143:K150" si="9">ROUND(E143*J143,2)</f>
        <v>0</v>
      </c>
      <c r="L143" s="156">
        <v>21</v>
      </c>
      <c r="M143" s="156">
        <f t="shared" ref="M143:M150" si="10">G143*(1+L143/100)</f>
        <v>0</v>
      </c>
      <c r="N143" s="156">
        <v>0</v>
      </c>
      <c r="O143" s="156">
        <f t="shared" ref="O143:O150" si="11">ROUND(E143*N143,2)</f>
        <v>0</v>
      </c>
      <c r="P143" s="156">
        <v>0</v>
      </c>
      <c r="Q143" s="156">
        <f t="shared" ref="Q143:Q150" si="12">ROUND(E143*P143,2)</f>
        <v>0</v>
      </c>
      <c r="R143" s="156"/>
      <c r="S143" s="156" t="s">
        <v>485</v>
      </c>
      <c r="T143" s="156" t="s">
        <v>382</v>
      </c>
      <c r="U143" s="156">
        <v>0</v>
      </c>
      <c r="V143" s="156">
        <f t="shared" ref="V143:V150" si="13">ROUND(E143*U143,2)</f>
        <v>0</v>
      </c>
      <c r="W143" s="156"/>
      <c r="X143" s="156" t="s">
        <v>407</v>
      </c>
      <c r="Y143" s="147"/>
      <c r="Z143" s="147"/>
      <c r="AA143" s="147"/>
      <c r="AB143" s="147"/>
      <c r="AC143" s="147"/>
      <c r="AD143" s="147"/>
      <c r="AE143" s="147"/>
      <c r="AF143" s="147" t="s">
        <v>408</v>
      </c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</row>
    <row r="144" spans="1:59" outlineLevel="1" x14ac:dyDescent="0.2">
      <c r="A144" s="176">
        <v>81</v>
      </c>
      <c r="B144" s="177" t="s">
        <v>2079</v>
      </c>
      <c r="C144" s="186" t="s">
        <v>2080</v>
      </c>
      <c r="D144" s="178" t="s">
        <v>429</v>
      </c>
      <c r="E144" s="179">
        <v>3</v>
      </c>
      <c r="F144" s="180"/>
      <c r="G144" s="181">
        <f t="shared" si="7"/>
        <v>0</v>
      </c>
      <c r="H144" s="157">
        <v>474</v>
      </c>
      <c r="I144" s="156">
        <f t="shared" si="8"/>
        <v>1422</v>
      </c>
      <c r="J144" s="157">
        <v>0</v>
      </c>
      <c r="K144" s="156">
        <f t="shared" si="9"/>
        <v>0</v>
      </c>
      <c r="L144" s="156">
        <v>21</v>
      </c>
      <c r="M144" s="156">
        <f t="shared" si="10"/>
        <v>0</v>
      </c>
      <c r="N144" s="156">
        <v>0</v>
      </c>
      <c r="O144" s="156">
        <f t="shared" si="11"/>
        <v>0</v>
      </c>
      <c r="P144" s="156">
        <v>0</v>
      </c>
      <c r="Q144" s="156">
        <f t="shared" si="12"/>
        <v>0</v>
      </c>
      <c r="R144" s="156"/>
      <c r="S144" s="156" t="s">
        <v>485</v>
      </c>
      <c r="T144" s="156" t="s">
        <v>382</v>
      </c>
      <c r="U144" s="156">
        <v>0</v>
      </c>
      <c r="V144" s="156">
        <f t="shared" si="13"/>
        <v>0</v>
      </c>
      <c r="W144" s="156"/>
      <c r="X144" s="156" t="s">
        <v>407</v>
      </c>
      <c r="Y144" s="147"/>
      <c r="Z144" s="147"/>
      <c r="AA144" s="147"/>
      <c r="AB144" s="147"/>
      <c r="AC144" s="147"/>
      <c r="AD144" s="147"/>
      <c r="AE144" s="147"/>
      <c r="AF144" s="147" t="s">
        <v>408</v>
      </c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</row>
    <row r="145" spans="1:59" outlineLevel="1" x14ac:dyDescent="0.2">
      <c r="A145" s="176">
        <v>82</v>
      </c>
      <c r="B145" s="177" t="s">
        <v>2081</v>
      </c>
      <c r="C145" s="186" t="s">
        <v>2082</v>
      </c>
      <c r="D145" s="178" t="s">
        <v>429</v>
      </c>
      <c r="E145" s="179">
        <v>3</v>
      </c>
      <c r="F145" s="180"/>
      <c r="G145" s="181">
        <f t="shared" si="7"/>
        <v>0</v>
      </c>
      <c r="H145" s="157">
        <v>18.2</v>
      </c>
      <c r="I145" s="156">
        <f t="shared" si="8"/>
        <v>54.6</v>
      </c>
      <c r="J145" s="157">
        <v>0</v>
      </c>
      <c r="K145" s="156">
        <f t="shared" si="9"/>
        <v>0</v>
      </c>
      <c r="L145" s="156">
        <v>21</v>
      </c>
      <c r="M145" s="156">
        <f t="shared" si="10"/>
        <v>0</v>
      </c>
      <c r="N145" s="156">
        <v>0</v>
      </c>
      <c r="O145" s="156">
        <f t="shared" si="11"/>
        <v>0</v>
      </c>
      <c r="P145" s="156">
        <v>0</v>
      </c>
      <c r="Q145" s="156">
        <f t="shared" si="12"/>
        <v>0</v>
      </c>
      <c r="R145" s="156"/>
      <c r="S145" s="156" t="s">
        <v>485</v>
      </c>
      <c r="T145" s="156" t="s">
        <v>382</v>
      </c>
      <c r="U145" s="156">
        <v>0</v>
      </c>
      <c r="V145" s="156">
        <f t="shared" si="13"/>
        <v>0</v>
      </c>
      <c r="W145" s="156"/>
      <c r="X145" s="156" t="s">
        <v>407</v>
      </c>
      <c r="Y145" s="147"/>
      <c r="Z145" s="147"/>
      <c r="AA145" s="147"/>
      <c r="AB145" s="147"/>
      <c r="AC145" s="147"/>
      <c r="AD145" s="147"/>
      <c r="AE145" s="147"/>
      <c r="AF145" s="147" t="s">
        <v>408</v>
      </c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</row>
    <row r="146" spans="1:59" outlineLevel="1" x14ac:dyDescent="0.2">
      <c r="A146" s="176">
        <v>83</v>
      </c>
      <c r="B146" s="177" t="s">
        <v>2083</v>
      </c>
      <c r="C146" s="186" t="s">
        <v>2084</v>
      </c>
      <c r="D146" s="178" t="s">
        <v>429</v>
      </c>
      <c r="E146" s="179">
        <v>6</v>
      </c>
      <c r="F146" s="180"/>
      <c r="G146" s="181">
        <f t="shared" si="7"/>
        <v>0</v>
      </c>
      <c r="H146" s="157">
        <v>74.3</v>
      </c>
      <c r="I146" s="156">
        <f t="shared" si="8"/>
        <v>445.8</v>
      </c>
      <c r="J146" s="157">
        <v>0</v>
      </c>
      <c r="K146" s="156">
        <f t="shared" si="9"/>
        <v>0</v>
      </c>
      <c r="L146" s="156">
        <v>21</v>
      </c>
      <c r="M146" s="156">
        <f t="shared" si="10"/>
        <v>0</v>
      </c>
      <c r="N146" s="156">
        <v>0</v>
      </c>
      <c r="O146" s="156">
        <f t="shared" si="11"/>
        <v>0</v>
      </c>
      <c r="P146" s="156">
        <v>0</v>
      </c>
      <c r="Q146" s="156">
        <f t="shared" si="12"/>
        <v>0</v>
      </c>
      <c r="R146" s="156"/>
      <c r="S146" s="156" t="s">
        <v>485</v>
      </c>
      <c r="T146" s="156" t="s">
        <v>382</v>
      </c>
      <c r="U146" s="156">
        <v>0</v>
      </c>
      <c r="V146" s="156">
        <f t="shared" si="13"/>
        <v>0</v>
      </c>
      <c r="W146" s="156"/>
      <c r="X146" s="156" t="s">
        <v>407</v>
      </c>
      <c r="Y146" s="147"/>
      <c r="Z146" s="147"/>
      <c r="AA146" s="147"/>
      <c r="AB146" s="147"/>
      <c r="AC146" s="147"/>
      <c r="AD146" s="147"/>
      <c r="AE146" s="147"/>
      <c r="AF146" s="147" t="s">
        <v>408</v>
      </c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</row>
    <row r="147" spans="1:59" ht="22.5" outlineLevel="1" x14ac:dyDescent="0.2">
      <c r="A147" s="176">
        <v>84</v>
      </c>
      <c r="B147" s="177" t="s">
        <v>2085</v>
      </c>
      <c r="C147" s="186" t="s">
        <v>2086</v>
      </c>
      <c r="D147" s="178" t="s">
        <v>429</v>
      </c>
      <c r="E147" s="179">
        <v>3</v>
      </c>
      <c r="F147" s="180"/>
      <c r="G147" s="181">
        <f t="shared" si="7"/>
        <v>0</v>
      </c>
      <c r="H147" s="157">
        <v>0</v>
      </c>
      <c r="I147" s="156">
        <f t="shared" si="8"/>
        <v>0</v>
      </c>
      <c r="J147" s="157">
        <v>207</v>
      </c>
      <c r="K147" s="156">
        <f t="shared" si="9"/>
        <v>621</v>
      </c>
      <c r="L147" s="156">
        <v>21</v>
      </c>
      <c r="M147" s="156">
        <f t="shared" si="10"/>
        <v>0</v>
      </c>
      <c r="N147" s="156">
        <v>0</v>
      </c>
      <c r="O147" s="156">
        <f t="shared" si="11"/>
        <v>0</v>
      </c>
      <c r="P147" s="156">
        <v>0</v>
      </c>
      <c r="Q147" s="156">
        <f t="shared" si="12"/>
        <v>0</v>
      </c>
      <c r="R147" s="156"/>
      <c r="S147" s="156" t="s">
        <v>485</v>
      </c>
      <c r="T147" s="156" t="s">
        <v>382</v>
      </c>
      <c r="U147" s="156">
        <v>0</v>
      </c>
      <c r="V147" s="156">
        <f t="shared" si="13"/>
        <v>0</v>
      </c>
      <c r="W147" s="156"/>
      <c r="X147" s="156" t="s">
        <v>383</v>
      </c>
      <c r="Y147" s="147"/>
      <c r="Z147" s="147"/>
      <c r="AA147" s="147"/>
      <c r="AB147" s="147"/>
      <c r="AC147" s="147"/>
      <c r="AD147" s="147"/>
      <c r="AE147" s="147"/>
      <c r="AF147" s="147" t="s">
        <v>384</v>
      </c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</row>
    <row r="148" spans="1:59" outlineLevel="1" x14ac:dyDescent="0.2">
      <c r="A148" s="176">
        <v>85</v>
      </c>
      <c r="B148" s="177" t="s">
        <v>2087</v>
      </c>
      <c r="C148" s="186" t="s">
        <v>2088</v>
      </c>
      <c r="D148" s="178" t="s">
        <v>429</v>
      </c>
      <c r="E148" s="179">
        <v>2</v>
      </c>
      <c r="F148" s="180"/>
      <c r="G148" s="181">
        <f t="shared" si="7"/>
        <v>0</v>
      </c>
      <c r="H148" s="157">
        <v>764</v>
      </c>
      <c r="I148" s="156">
        <f t="shared" si="8"/>
        <v>1528</v>
      </c>
      <c r="J148" s="157">
        <v>0</v>
      </c>
      <c r="K148" s="156">
        <f t="shared" si="9"/>
        <v>0</v>
      </c>
      <c r="L148" s="156">
        <v>21</v>
      </c>
      <c r="M148" s="156">
        <f t="shared" si="10"/>
        <v>0</v>
      </c>
      <c r="N148" s="156">
        <v>0</v>
      </c>
      <c r="O148" s="156">
        <f t="shared" si="11"/>
        <v>0</v>
      </c>
      <c r="P148" s="156">
        <v>0</v>
      </c>
      <c r="Q148" s="156">
        <f t="shared" si="12"/>
        <v>0</v>
      </c>
      <c r="R148" s="156"/>
      <c r="S148" s="156" t="s">
        <v>485</v>
      </c>
      <c r="T148" s="156" t="s">
        <v>382</v>
      </c>
      <c r="U148" s="156">
        <v>0</v>
      </c>
      <c r="V148" s="156">
        <f t="shared" si="13"/>
        <v>0</v>
      </c>
      <c r="W148" s="156"/>
      <c r="X148" s="156" t="s">
        <v>407</v>
      </c>
      <c r="Y148" s="147"/>
      <c r="Z148" s="147"/>
      <c r="AA148" s="147"/>
      <c r="AB148" s="147"/>
      <c r="AC148" s="147"/>
      <c r="AD148" s="147"/>
      <c r="AE148" s="147"/>
      <c r="AF148" s="147" t="s">
        <v>408</v>
      </c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</row>
    <row r="149" spans="1:59" outlineLevel="1" x14ac:dyDescent="0.2">
      <c r="A149" s="176">
        <v>86</v>
      </c>
      <c r="B149" s="177" t="s">
        <v>2089</v>
      </c>
      <c r="C149" s="186" t="s">
        <v>2090</v>
      </c>
      <c r="D149" s="178" t="s">
        <v>429</v>
      </c>
      <c r="E149" s="179">
        <v>1</v>
      </c>
      <c r="F149" s="180"/>
      <c r="G149" s="181">
        <f t="shared" si="7"/>
        <v>0</v>
      </c>
      <c r="H149" s="157">
        <v>1390</v>
      </c>
      <c r="I149" s="156">
        <f t="shared" si="8"/>
        <v>1390</v>
      </c>
      <c r="J149" s="157">
        <v>0</v>
      </c>
      <c r="K149" s="156">
        <f t="shared" si="9"/>
        <v>0</v>
      </c>
      <c r="L149" s="156">
        <v>21</v>
      </c>
      <c r="M149" s="156">
        <f t="shared" si="10"/>
        <v>0</v>
      </c>
      <c r="N149" s="156">
        <v>0</v>
      </c>
      <c r="O149" s="156">
        <f t="shared" si="11"/>
        <v>0</v>
      </c>
      <c r="P149" s="156">
        <v>0</v>
      </c>
      <c r="Q149" s="156">
        <f t="shared" si="12"/>
        <v>0</v>
      </c>
      <c r="R149" s="156"/>
      <c r="S149" s="156" t="s">
        <v>485</v>
      </c>
      <c r="T149" s="156" t="s">
        <v>382</v>
      </c>
      <c r="U149" s="156">
        <v>0</v>
      </c>
      <c r="V149" s="156">
        <f t="shared" si="13"/>
        <v>0</v>
      </c>
      <c r="W149" s="156"/>
      <c r="X149" s="156" t="s">
        <v>407</v>
      </c>
      <c r="Y149" s="147"/>
      <c r="Z149" s="147"/>
      <c r="AA149" s="147"/>
      <c r="AB149" s="147"/>
      <c r="AC149" s="147"/>
      <c r="AD149" s="147"/>
      <c r="AE149" s="147"/>
      <c r="AF149" s="147" t="s">
        <v>408</v>
      </c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</row>
    <row r="150" spans="1:59" ht="22.5" outlineLevel="1" x14ac:dyDescent="0.2">
      <c r="A150" s="170">
        <v>87</v>
      </c>
      <c r="B150" s="171" t="s">
        <v>2091</v>
      </c>
      <c r="C150" s="184" t="s">
        <v>2092</v>
      </c>
      <c r="D150" s="172" t="s">
        <v>397</v>
      </c>
      <c r="E150" s="173">
        <v>138.08000000000001</v>
      </c>
      <c r="F150" s="180"/>
      <c r="G150" s="175">
        <f t="shared" si="7"/>
        <v>0</v>
      </c>
      <c r="H150" s="157">
        <v>0</v>
      </c>
      <c r="I150" s="156">
        <f t="shared" si="8"/>
        <v>0</v>
      </c>
      <c r="J150" s="157">
        <v>194</v>
      </c>
      <c r="K150" s="156">
        <f t="shared" si="9"/>
        <v>26787.52</v>
      </c>
      <c r="L150" s="156">
        <v>21</v>
      </c>
      <c r="M150" s="156">
        <f t="shared" si="10"/>
        <v>0</v>
      </c>
      <c r="N150" s="156">
        <v>0</v>
      </c>
      <c r="O150" s="156">
        <f t="shared" si="11"/>
        <v>0</v>
      </c>
      <c r="P150" s="156">
        <v>0</v>
      </c>
      <c r="Q150" s="156">
        <f t="shared" si="12"/>
        <v>0</v>
      </c>
      <c r="R150" s="156"/>
      <c r="S150" s="156" t="s">
        <v>485</v>
      </c>
      <c r="T150" s="156" t="s">
        <v>382</v>
      </c>
      <c r="U150" s="156">
        <v>0</v>
      </c>
      <c r="V150" s="156">
        <f t="shared" si="13"/>
        <v>0</v>
      </c>
      <c r="W150" s="156"/>
      <c r="X150" s="156" t="s">
        <v>383</v>
      </c>
      <c r="Y150" s="147"/>
      <c r="Z150" s="147"/>
      <c r="AA150" s="147"/>
      <c r="AB150" s="147"/>
      <c r="AC150" s="147"/>
      <c r="AD150" s="147"/>
      <c r="AE150" s="147"/>
      <c r="AF150" s="147" t="s">
        <v>384</v>
      </c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</row>
    <row r="151" spans="1:59" outlineLevel="1" x14ac:dyDescent="0.2">
      <c r="A151" s="154"/>
      <c r="B151" s="155"/>
      <c r="C151" s="249" t="s">
        <v>2093</v>
      </c>
      <c r="D151" s="250"/>
      <c r="E151" s="250"/>
      <c r="F151" s="250"/>
      <c r="G151" s="250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47"/>
      <c r="Z151" s="147"/>
      <c r="AA151" s="147"/>
      <c r="AB151" s="147"/>
      <c r="AC151" s="147"/>
      <c r="AD151" s="147"/>
      <c r="AE151" s="147"/>
      <c r="AF151" s="147" t="s">
        <v>655</v>
      </c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</row>
    <row r="152" spans="1:59" outlineLevel="1" x14ac:dyDescent="0.2">
      <c r="A152" s="176">
        <v>88</v>
      </c>
      <c r="B152" s="177" t="s">
        <v>2094</v>
      </c>
      <c r="C152" s="186" t="s">
        <v>2095</v>
      </c>
      <c r="D152" s="178" t="s">
        <v>397</v>
      </c>
      <c r="E152" s="179">
        <v>142</v>
      </c>
      <c r="F152" s="180"/>
      <c r="G152" s="181">
        <f>ROUND(E152*F152,2)</f>
        <v>0</v>
      </c>
      <c r="H152" s="157">
        <v>258</v>
      </c>
      <c r="I152" s="156">
        <f>ROUND(E152*H152,2)</f>
        <v>36636</v>
      </c>
      <c r="J152" s="157">
        <v>0</v>
      </c>
      <c r="K152" s="156">
        <f>ROUND(E152*J152,2)</f>
        <v>0</v>
      </c>
      <c r="L152" s="156">
        <v>21</v>
      </c>
      <c r="M152" s="156">
        <f>G152*(1+L152/100)</f>
        <v>0</v>
      </c>
      <c r="N152" s="156">
        <v>0</v>
      </c>
      <c r="O152" s="156">
        <f>ROUND(E152*N152,2)</f>
        <v>0</v>
      </c>
      <c r="P152" s="156">
        <v>0</v>
      </c>
      <c r="Q152" s="156">
        <f>ROUND(E152*P152,2)</f>
        <v>0</v>
      </c>
      <c r="R152" s="156"/>
      <c r="S152" s="156" t="s">
        <v>485</v>
      </c>
      <c r="T152" s="156" t="s">
        <v>382</v>
      </c>
      <c r="U152" s="156">
        <v>0</v>
      </c>
      <c r="V152" s="156">
        <f>ROUND(E152*U152,2)</f>
        <v>0</v>
      </c>
      <c r="W152" s="156"/>
      <c r="X152" s="156" t="s">
        <v>407</v>
      </c>
      <c r="Y152" s="147"/>
      <c r="Z152" s="147"/>
      <c r="AA152" s="147"/>
      <c r="AB152" s="147"/>
      <c r="AC152" s="147"/>
      <c r="AD152" s="147"/>
      <c r="AE152" s="147"/>
      <c r="AF152" s="147" t="s">
        <v>408</v>
      </c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</row>
    <row r="153" spans="1:59" ht="22.5" outlineLevel="1" x14ac:dyDescent="0.2">
      <c r="A153" s="170">
        <v>89</v>
      </c>
      <c r="B153" s="171" t="s">
        <v>2096</v>
      </c>
      <c r="C153" s="184" t="s">
        <v>2097</v>
      </c>
      <c r="D153" s="172" t="s">
        <v>397</v>
      </c>
      <c r="E153" s="173">
        <v>80</v>
      </c>
      <c r="F153" s="180"/>
      <c r="G153" s="175">
        <f>ROUND(E153*F153,2)</f>
        <v>0</v>
      </c>
      <c r="H153" s="157">
        <v>0</v>
      </c>
      <c r="I153" s="156">
        <f>ROUND(E153*H153,2)</f>
        <v>0</v>
      </c>
      <c r="J153" s="157">
        <v>36.9</v>
      </c>
      <c r="K153" s="156">
        <f>ROUND(E153*J153,2)</f>
        <v>2952</v>
      </c>
      <c r="L153" s="156">
        <v>21</v>
      </c>
      <c r="M153" s="156">
        <f>G153*(1+L153/100)</f>
        <v>0</v>
      </c>
      <c r="N153" s="156">
        <v>0</v>
      </c>
      <c r="O153" s="156">
        <f>ROUND(E153*N153,2)</f>
        <v>0</v>
      </c>
      <c r="P153" s="156">
        <v>0</v>
      </c>
      <c r="Q153" s="156">
        <f>ROUND(E153*P153,2)</f>
        <v>0</v>
      </c>
      <c r="R153" s="156"/>
      <c r="S153" s="156" t="s">
        <v>485</v>
      </c>
      <c r="T153" s="156" t="s">
        <v>382</v>
      </c>
      <c r="U153" s="156">
        <v>0</v>
      </c>
      <c r="V153" s="156">
        <f>ROUND(E153*U153,2)</f>
        <v>0</v>
      </c>
      <c r="W153" s="156"/>
      <c r="X153" s="156" t="s">
        <v>383</v>
      </c>
      <c r="Y153" s="147"/>
      <c r="Z153" s="147"/>
      <c r="AA153" s="147"/>
      <c r="AB153" s="147"/>
      <c r="AC153" s="147"/>
      <c r="AD153" s="147"/>
      <c r="AE153" s="147"/>
      <c r="AF153" s="147" t="s">
        <v>384</v>
      </c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</row>
    <row r="154" spans="1:59" outlineLevel="1" x14ac:dyDescent="0.2">
      <c r="A154" s="154"/>
      <c r="B154" s="155"/>
      <c r="C154" s="249" t="s">
        <v>2098</v>
      </c>
      <c r="D154" s="250"/>
      <c r="E154" s="250"/>
      <c r="F154" s="250"/>
      <c r="G154" s="250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47"/>
      <c r="Z154" s="147"/>
      <c r="AA154" s="147"/>
      <c r="AB154" s="147"/>
      <c r="AC154" s="147"/>
      <c r="AD154" s="147"/>
      <c r="AE154" s="147"/>
      <c r="AF154" s="147" t="s">
        <v>655</v>
      </c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</row>
    <row r="155" spans="1:59" outlineLevel="1" x14ac:dyDescent="0.2">
      <c r="A155" s="176">
        <v>90</v>
      </c>
      <c r="B155" s="177" t="s">
        <v>2099</v>
      </c>
      <c r="C155" s="186" t="s">
        <v>2100</v>
      </c>
      <c r="D155" s="178" t="s">
        <v>397</v>
      </c>
      <c r="E155" s="179">
        <v>80</v>
      </c>
      <c r="F155" s="180"/>
      <c r="G155" s="181">
        <f>ROUND(E155*F155,2)</f>
        <v>0</v>
      </c>
      <c r="H155" s="157">
        <v>0</v>
      </c>
      <c r="I155" s="156">
        <f>ROUND(E155*H155,2)</f>
        <v>0</v>
      </c>
      <c r="J155" s="157">
        <v>5.5</v>
      </c>
      <c r="K155" s="156">
        <f>ROUND(E155*J155,2)</f>
        <v>440</v>
      </c>
      <c r="L155" s="156">
        <v>21</v>
      </c>
      <c r="M155" s="156">
        <f>G155*(1+L155/100)</f>
        <v>0</v>
      </c>
      <c r="N155" s="156">
        <v>0</v>
      </c>
      <c r="O155" s="156">
        <f>ROUND(E155*N155,2)</f>
        <v>0</v>
      </c>
      <c r="P155" s="156">
        <v>0</v>
      </c>
      <c r="Q155" s="156">
        <f>ROUND(E155*P155,2)</f>
        <v>0</v>
      </c>
      <c r="R155" s="156"/>
      <c r="S155" s="156" t="s">
        <v>485</v>
      </c>
      <c r="T155" s="156" t="s">
        <v>382</v>
      </c>
      <c r="U155" s="156">
        <v>0</v>
      </c>
      <c r="V155" s="156">
        <f>ROUND(E155*U155,2)</f>
        <v>0</v>
      </c>
      <c r="W155" s="156"/>
      <c r="X155" s="156" t="s">
        <v>383</v>
      </c>
      <c r="Y155" s="147"/>
      <c r="Z155" s="147"/>
      <c r="AA155" s="147"/>
      <c r="AB155" s="147"/>
      <c r="AC155" s="147"/>
      <c r="AD155" s="147"/>
      <c r="AE155" s="147"/>
      <c r="AF155" s="147" t="s">
        <v>384</v>
      </c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</row>
    <row r="156" spans="1:59" ht="22.5" outlineLevel="1" x14ac:dyDescent="0.2">
      <c r="A156" s="170">
        <v>91</v>
      </c>
      <c r="B156" s="171" t="s">
        <v>2101</v>
      </c>
      <c r="C156" s="184" t="s">
        <v>2102</v>
      </c>
      <c r="D156" s="172" t="s">
        <v>429</v>
      </c>
      <c r="E156" s="173">
        <v>4</v>
      </c>
      <c r="F156" s="180"/>
      <c r="G156" s="175">
        <f>ROUND(E156*F156,2)</f>
        <v>0</v>
      </c>
      <c r="H156" s="157">
        <v>0</v>
      </c>
      <c r="I156" s="156">
        <f>ROUND(E156*H156,2)</f>
        <v>0</v>
      </c>
      <c r="J156" s="157">
        <v>2130</v>
      </c>
      <c r="K156" s="156">
        <f>ROUND(E156*J156,2)</f>
        <v>8520</v>
      </c>
      <c r="L156" s="156">
        <v>21</v>
      </c>
      <c r="M156" s="156">
        <f>G156*(1+L156/100)</f>
        <v>0</v>
      </c>
      <c r="N156" s="156">
        <v>0</v>
      </c>
      <c r="O156" s="156">
        <f>ROUND(E156*N156,2)</f>
        <v>0</v>
      </c>
      <c r="P156" s="156">
        <v>0</v>
      </c>
      <c r="Q156" s="156">
        <f>ROUND(E156*P156,2)</f>
        <v>0</v>
      </c>
      <c r="R156" s="156"/>
      <c r="S156" s="156" t="s">
        <v>485</v>
      </c>
      <c r="T156" s="156" t="s">
        <v>382</v>
      </c>
      <c r="U156" s="156">
        <v>0</v>
      </c>
      <c r="V156" s="156">
        <f>ROUND(E156*U156,2)</f>
        <v>0</v>
      </c>
      <c r="W156" s="156"/>
      <c r="X156" s="156" t="s">
        <v>383</v>
      </c>
      <c r="Y156" s="147"/>
      <c r="Z156" s="147"/>
      <c r="AA156" s="147"/>
      <c r="AB156" s="147"/>
      <c r="AC156" s="147"/>
      <c r="AD156" s="147"/>
      <c r="AE156" s="147"/>
      <c r="AF156" s="147" t="s">
        <v>384</v>
      </c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</row>
    <row r="157" spans="1:59" outlineLevel="1" x14ac:dyDescent="0.2">
      <c r="A157" s="154"/>
      <c r="B157" s="155"/>
      <c r="C157" s="249" t="s">
        <v>2103</v>
      </c>
      <c r="D157" s="250"/>
      <c r="E157" s="250"/>
      <c r="F157" s="250"/>
      <c r="G157" s="250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47"/>
      <c r="Z157" s="147"/>
      <c r="AA157" s="147"/>
      <c r="AB157" s="147"/>
      <c r="AC157" s="147"/>
      <c r="AD157" s="147"/>
      <c r="AE157" s="147"/>
      <c r="AF157" s="147" t="s">
        <v>655</v>
      </c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</row>
    <row r="158" spans="1:59" ht="22.5" outlineLevel="1" x14ac:dyDescent="0.2">
      <c r="A158" s="170">
        <v>92</v>
      </c>
      <c r="B158" s="171" t="s">
        <v>2104</v>
      </c>
      <c r="C158" s="184" t="s">
        <v>2105</v>
      </c>
      <c r="D158" s="172" t="s">
        <v>397</v>
      </c>
      <c r="E158" s="173">
        <v>99.6</v>
      </c>
      <c r="F158" s="180"/>
      <c r="G158" s="175">
        <f>ROUND(E158*F158,2)</f>
        <v>0</v>
      </c>
      <c r="H158" s="157">
        <v>0</v>
      </c>
      <c r="I158" s="156">
        <f>ROUND(E158*H158,2)</f>
        <v>0</v>
      </c>
      <c r="J158" s="157">
        <v>284</v>
      </c>
      <c r="K158" s="156">
        <f>ROUND(E158*J158,2)</f>
        <v>28286.400000000001</v>
      </c>
      <c r="L158" s="156">
        <v>21</v>
      </c>
      <c r="M158" s="156">
        <f>G158*(1+L158/100)</f>
        <v>0</v>
      </c>
      <c r="N158" s="156">
        <v>0</v>
      </c>
      <c r="O158" s="156">
        <f>ROUND(E158*N158,2)</f>
        <v>0</v>
      </c>
      <c r="P158" s="156">
        <v>0</v>
      </c>
      <c r="Q158" s="156">
        <f>ROUND(E158*P158,2)</f>
        <v>0</v>
      </c>
      <c r="R158" s="156"/>
      <c r="S158" s="156" t="s">
        <v>485</v>
      </c>
      <c r="T158" s="156" t="s">
        <v>382</v>
      </c>
      <c r="U158" s="156">
        <v>0</v>
      </c>
      <c r="V158" s="156">
        <f>ROUND(E158*U158,2)</f>
        <v>0</v>
      </c>
      <c r="W158" s="156"/>
      <c r="X158" s="156" t="s">
        <v>383</v>
      </c>
      <c r="Y158" s="147"/>
      <c r="Z158" s="147"/>
      <c r="AA158" s="147"/>
      <c r="AB158" s="147"/>
      <c r="AC158" s="147"/>
      <c r="AD158" s="147"/>
      <c r="AE158" s="147"/>
      <c r="AF158" s="147" t="s">
        <v>384</v>
      </c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</row>
    <row r="159" spans="1:59" outlineLevel="1" x14ac:dyDescent="0.2">
      <c r="A159" s="154"/>
      <c r="B159" s="155"/>
      <c r="C159" s="249" t="s">
        <v>2106</v>
      </c>
      <c r="D159" s="250"/>
      <c r="E159" s="250"/>
      <c r="F159" s="250"/>
      <c r="G159" s="250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47"/>
      <c r="Z159" s="147"/>
      <c r="AA159" s="147"/>
      <c r="AB159" s="147"/>
      <c r="AC159" s="147"/>
      <c r="AD159" s="147"/>
      <c r="AE159" s="147"/>
      <c r="AF159" s="147" t="s">
        <v>655</v>
      </c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</row>
    <row r="160" spans="1:59" outlineLevel="1" x14ac:dyDescent="0.2">
      <c r="A160" s="176">
        <v>93</v>
      </c>
      <c r="B160" s="177" t="s">
        <v>2107</v>
      </c>
      <c r="C160" s="186" t="s">
        <v>2108</v>
      </c>
      <c r="D160" s="178" t="s">
        <v>429</v>
      </c>
      <c r="E160" s="179">
        <v>104</v>
      </c>
      <c r="F160" s="180"/>
      <c r="G160" s="181">
        <f>ROUND(E160*F160,2)</f>
        <v>0</v>
      </c>
      <c r="H160" s="157">
        <v>174</v>
      </c>
      <c r="I160" s="156">
        <f>ROUND(E160*H160,2)</f>
        <v>18096</v>
      </c>
      <c r="J160" s="157">
        <v>0</v>
      </c>
      <c r="K160" s="156">
        <f>ROUND(E160*J160,2)</f>
        <v>0</v>
      </c>
      <c r="L160" s="156">
        <v>21</v>
      </c>
      <c r="M160" s="156">
        <f>G160*(1+L160/100)</f>
        <v>0</v>
      </c>
      <c r="N160" s="156">
        <v>0</v>
      </c>
      <c r="O160" s="156">
        <f>ROUND(E160*N160,2)</f>
        <v>0</v>
      </c>
      <c r="P160" s="156">
        <v>0</v>
      </c>
      <c r="Q160" s="156">
        <f>ROUND(E160*P160,2)</f>
        <v>0</v>
      </c>
      <c r="R160" s="156"/>
      <c r="S160" s="156" t="s">
        <v>485</v>
      </c>
      <c r="T160" s="156" t="s">
        <v>382</v>
      </c>
      <c r="U160" s="156">
        <v>0</v>
      </c>
      <c r="V160" s="156">
        <f>ROUND(E160*U160,2)</f>
        <v>0</v>
      </c>
      <c r="W160" s="156"/>
      <c r="X160" s="156" t="s">
        <v>407</v>
      </c>
      <c r="Y160" s="147"/>
      <c r="Z160" s="147"/>
      <c r="AA160" s="147"/>
      <c r="AB160" s="147"/>
      <c r="AC160" s="147"/>
      <c r="AD160" s="147"/>
      <c r="AE160" s="147"/>
      <c r="AF160" s="147" t="s">
        <v>408</v>
      </c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</row>
    <row r="161" spans="1:59" ht="22.5" outlineLevel="1" x14ac:dyDescent="0.2">
      <c r="A161" s="170">
        <v>94</v>
      </c>
      <c r="B161" s="171" t="s">
        <v>2109</v>
      </c>
      <c r="C161" s="184" t="s">
        <v>2110</v>
      </c>
      <c r="D161" s="172" t="s">
        <v>397</v>
      </c>
      <c r="E161" s="173">
        <v>540.92999999999995</v>
      </c>
      <c r="F161" s="180"/>
      <c r="G161" s="175">
        <f>ROUND(E161*F161,2)</f>
        <v>0</v>
      </c>
      <c r="H161" s="157">
        <v>0</v>
      </c>
      <c r="I161" s="156">
        <f>ROUND(E161*H161,2)</f>
        <v>0</v>
      </c>
      <c r="J161" s="157">
        <v>154</v>
      </c>
      <c r="K161" s="156">
        <f>ROUND(E161*J161,2)</f>
        <v>83303.22</v>
      </c>
      <c r="L161" s="156">
        <v>21</v>
      </c>
      <c r="M161" s="156">
        <f>G161*(1+L161/100)</f>
        <v>0</v>
      </c>
      <c r="N161" s="156">
        <v>0</v>
      </c>
      <c r="O161" s="156">
        <f>ROUND(E161*N161,2)</f>
        <v>0</v>
      </c>
      <c r="P161" s="156">
        <v>0</v>
      </c>
      <c r="Q161" s="156">
        <f>ROUND(E161*P161,2)</f>
        <v>0</v>
      </c>
      <c r="R161" s="156"/>
      <c r="S161" s="156" t="s">
        <v>485</v>
      </c>
      <c r="T161" s="156" t="s">
        <v>382</v>
      </c>
      <c r="U161" s="156">
        <v>0</v>
      </c>
      <c r="V161" s="156">
        <f>ROUND(E161*U161,2)</f>
        <v>0</v>
      </c>
      <c r="W161" s="156"/>
      <c r="X161" s="156" t="s">
        <v>383</v>
      </c>
      <c r="Y161" s="147"/>
      <c r="Z161" s="147"/>
      <c r="AA161" s="147"/>
      <c r="AB161" s="147"/>
      <c r="AC161" s="147"/>
      <c r="AD161" s="147"/>
      <c r="AE161" s="147"/>
      <c r="AF161" s="147" t="s">
        <v>384</v>
      </c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</row>
    <row r="162" spans="1:59" outlineLevel="1" x14ac:dyDescent="0.2">
      <c r="A162" s="154"/>
      <c r="B162" s="155"/>
      <c r="C162" s="249" t="s">
        <v>2111</v>
      </c>
      <c r="D162" s="250"/>
      <c r="E162" s="250"/>
      <c r="F162" s="250"/>
      <c r="G162" s="250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47"/>
      <c r="Z162" s="147"/>
      <c r="AA162" s="147"/>
      <c r="AB162" s="147"/>
      <c r="AC162" s="147"/>
      <c r="AD162" s="147"/>
      <c r="AE162" s="147"/>
      <c r="AF162" s="147" t="s">
        <v>655</v>
      </c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</row>
    <row r="163" spans="1:59" outlineLevel="1" x14ac:dyDescent="0.2">
      <c r="A163" s="176">
        <v>95</v>
      </c>
      <c r="B163" s="177" t="s">
        <v>2112</v>
      </c>
      <c r="C163" s="186" t="s">
        <v>2113</v>
      </c>
      <c r="D163" s="178" t="s">
        <v>397</v>
      </c>
      <c r="E163" s="179">
        <v>555</v>
      </c>
      <c r="F163" s="180"/>
      <c r="G163" s="181">
        <f>ROUND(E163*F163,2)</f>
        <v>0</v>
      </c>
      <c r="H163" s="157">
        <v>76.599999999999994</v>
      </c>
      <c r="I163" s="156">
        <f>ROUND(E163*H163,2)</f>
        <v>42513</v>
      </c>
      <c r="J163" s="157">
        <v>0</v>
      </c>
      <c r="K163" s="156">
        <f>ROUND(E163*J163,2)</f>
        <v>0</v>
      </c>
      <c r="L163" s="156">
        <v>21</v>
      </c>
      <c r="M163" s="156">
        <f>G163*(1+L163/100)</f>
        <v>0</v>
      </c>
      <c r="N163" s="156">
        <v>0</v>
      </c>
      <c r="O163" s="156">
        <f>ROUND(E163*N163,2)</f>
        <v>0</v>
      </c>
      <c r="P163" s="156">
        <v>0</v>
      </c>
      <c r="Q163" s="156">
        <f>ROUND(E163*P163,2)</f>
        <v>0</v>
      </c>
      <c r="R163" s="156"/>
      <c r="S163" s="156" t="s">
        <v>485</v>
      </c>
      <c r="T163" s="156" t="s">
        <v>382</v>
      </c>
      <c r="U163" s="156">
        <v>0</v>
      </c>
      <c r="V163" s="156">
        <f>ROUND(E163*U163,2)</f>
        <v>0</v>
      </c>
      <c r="W163" s="156"/>
      <c r="X163" s="156" t="s">
        <v>407</v>
      </c>
      <c r="Y163" s="147"/>
      <c r="Z163" s="147"/>
      <c r="AA163" s="147"/>
      <c r="AB163" s="147"/>
      <c r="AC163" s="147"/>
      <c r="AD163" s="147"/>
      <c r="AE163" s="147"/>
      <c r="AF163" s="147" t="s">
        <v>408</v>
      </c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</row>
    <row r="164" spans="1:59" ht="22.5" outlineLevel="1" x14ac:dyDescent="0.2">
      <c r="A164" s="170">
        <v>96</v>
      </c>
      <c r="B164" s="171" t="s">
        <v>2114</v>
      </c>
      <c r="C164" s="184" t="s">
        <v>2115</v>
      </c>
      <c r="D164" s="172" t="s">
        <v>397</v>
      </c>
      <c r="E164" s="173">
        <v>9.5</v>
      </c>
      <c r="F164" s="180"/>
      <c r="G164" s="175">
        <f>ROUND(E164*F164,2)</f>
        <v>0</v>
      </c>
      <c r="H164" s="157">
        <v>0</v>
      </c>
      <c r="I164" s="156">
        <f>ROUND(E164*H164,2)</f>
        <v>0</v>
      </c>
      <c r="J164" s="157">
        <v>720</v>
      </c>
      <c r="K164" s="156">
        <f>ROUND(E164*J164,2)</f>
        <v>6840</v>
      </c>
      <c r="L164" s="156">
        <v>21</v>
      </c>
      <c r="M164" s="156">
        <f>G164*(1+L164/100)</f>
        <v>0</v>
      </c>
      <c r="N164" s="156">
        <v>0</v>
      </c>
      <c r="O164" s="156">
        <f>ROUND(E164*N164,2)</f>
        <v>0</v>
      </c>
      <c r="P164" s="156">
        <v>0</v>
      </c>
      <c r="Q164" s="156">
        <f>ROUND(E164*P164,2)</f>
        <v>0</v>
      </c>
      <c r="R164" s="156"/>
      <c r="S164" s="156" t="s">
        <v>485</v>
      </c>
      <c r="T164" s="156" t="s">
        <v>382</v>
      </c>
      <c r="U164" s="156">
        <v>0</v>
      </c>
      <c r="V164" s="156">
        <f>ROUND(E164*U164,2)</f>
        <v>0</v>
      </c>
      <c r="W164" s="156"/>
      <c r="X164" s="156" t="s">
        <v>383</v>
      </c>
      <c r="Y164" s="147"/>
      <c r="Z164" s="147"/>
      <c r="AA164" s="147"/>
      <c r="AB164" s="147"/>
      <c r="AC164" s="147"/>
      <c r="AD164" s="147"/>
      <c r="AE164" s="147"/>
      <c r="AF164" s="147" t="s">
        <v>384</v>
      </c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</row>
    <row r="165" spans="1:59" outlineLevel="1" x14ac:dyDescent="0.2">
      <c r="A165" s="154"/>
      <c r="B165" s="155"/>
      <c r="C165" s="249" t="s">
        <v>2116</v>
      </c>
      <c r="D165" s="250"/>
      <c r="E165" s="250"/>
      <c r="F165" s="250"/>
      <c r="G165" s="250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47"/>
      <c r="Z165" s="147"/>
      <c r="AA165" s="147"/>
      <c r="AB165" s="147"/>
      <c r="AC165" s="147"/>
      <c r="AD165" s="147"/>
      <c r="AE165" s="147"/>
      <c r="AF165" s="147" t="s">
        <v>655</v>
      </c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</row>
    <row r="166" spans="1:59" ht="22.5" outlineLevel="1" x14ac:dyDescent="0.2">
      <c r="A166" s="176">
        <v>97</v>
      </c>
      <c r="B166" s="177" t="s">
        <v>2117</v>
      </c>
      <c r="C166" s="186" t="s">
        <v>2118</v>
      </c>
      <c r="D166" s="178" t="s">
        <v>397</v>
      </c>
      <c r="E166" s="179">
        <v>9.5</v>
      </c>
      <c r="F166" s="180"/>
      <c r="G166" s="181">
        <f>ROUND(E166*F166,2)</f>
        <v>0</v>
      </c>
      <c r="H166" s="157">
        <v>0</v>
      </c>
      <c r="I166" s="156">
        <f>ROUND(E166*H166,2)</f>
        <v>0</v>
      </c>
      <c r="J166" s="157">
        <v>4160</v>
      </c>
      <c r="K166" s="156">
        <f>ROUND(E166*J166,2)</f>
        <v>39520</v>
      </c>
      <c r="L166" s="156">
        <v>21</v>
      </c>
      <c r="M166" s="156">
        <f>G166*(1+L166/100)</f>
        <v>0</v>
      </c>
      <c r="N166" s="156">
        <v>0</v>
      </c>
      <c r="O166" s="156">
        <f>ROUND(E166*N166,2)</f>
        <v>0</v>
      </c>
      <c r="P166" s="156">
        <v>0</v>
      </c>
      <c r="Q166" s="156">
        <f>ROUND(E166*P166,2)</f>
        <v>0</v>
      </c>
      <c r="R166" s="156"/>
      <c r="S166" s="156" t="s">
        <v>485</v>
      </c>
      <c r="T166" s="156" t="s">
        <v>382</v>
      </c>
      <c r="U166" s="156">
        <v>0</v>
      </c>
      <c r="V166" s="156">
        <f>ROUND(E166*U166,2)</f>
        <v>0</v>
      </c>
      <c r="W166" s="156"/>
      <c r="X166" s="156" t="s">
        <v>383</v>
      </c>
      <c r="Y166" s="147"/>
      <c r="Z166" s="147"/>
      <c r="AA166" s="147"/>
      <c r="AB166" s="147"/>
      <c r="AC166" s="147"/>
      <c r="AD166" s="147"/>
      <c r="AE166" s="147"/>
      <c r="AF166" s="147" t="s">
        <v>384</v>
      </c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</row>
    <row r="167" spans="1:59" x14ac:dyDescent="0.2">
      <c r="A167" s="164" t="s">
        <v>376</v>
      </c>
      <c r="B167" s="165" t="s">
        <v>291</v>
      </c>
      <c r="C167" s="183" t="s">
        <v>292</v>
      </c>
      <c r="D167" s="166"/>
      <c r="E167" s="167"/>
      <c r="F167" s="168"/>
      <c r="G167" s="169">
        <f>SUMIF(AF168:AF180,"&lt;&gt;NOR",G168:G180)</f>
        <v>0</v>
      </c>
      <c r="H167" s="163"/>
      <c r="I167" s="163">
        <f>SUM(I168:I180)</f>
        <v>0</v>
      </c>
      <c r="J167" s="163"/>
      <c r="K167" s="163">
        <f>SUM(K168:K180)</f>
        <v>600720.42000000004</v>
      </c>
      <c r="L167" s="163"/>
      <c r="M167" s="163">
        <f>SUM(M168:M180)</f>
        <v>0</v>
      </c>
      <c r="N167" s="163"/>
      <c r="O167" s="163">
        <f>SUM(O168:O180)</f>
        <v>0</v>
      </c>
      <c r="P167" s="163"/>
      <c r="Q167" s="163">
        <f>SUM(Q168:Q180)</f>
        <v>0</v>
      </c>
      <c r="R167" s="163"/>
      <c r="S167" s="163"/>
      <c r="T167" s="163"/>
      <c r="U167" s="163"/>
      <c r="V167" s="163">
        <f>SUM(V168:V180)</f>
        <v>0</v>
      </c>
      <c r="W167" s="163"/>
      <c r="X167" s="163"/>
      <c r="AF167" t="s">
        <v>377</v>
      </c>
    </row>
    <row r="168" spans="1:59" ht="22.5" outlineLevel="1" x14ac:dyDescent="0.2">
      <c r="A168" s="170">
        <v>98</v>
      </c>
      <c r="B168" s="171" t="s">
        <v>2119</v>
      </c>
      <c r="C168" s="184" t="s">
        <v>2120</v>
      </c>
      <c r="D168" s="172" t="s">
        <v>413</v>
      </c>
      <c r="E168" s="173">
        <v>393.67</v>
      </c>
      <c r="F168" s="180"/>
      <c r="G168" s="175">
        <f>ROUND(E168*F168,2)</f>
        <v>0</v>
      </c>
      <c r="H168" s="157">
        <v>0</v>
      </c>
      <c r="I168" s="156">
        <f>ROUND(E168*H168,2)</f>
        <v>0</v>
      </c>
      <c r="J168" s="157">
        <v>160</v>
      </c>
      <c r="K168" s="156">
        <f>ROUND(E168*J168,2)</f>
        <v>62987.199999999997</v>
      </c>
      <c r="L168" s="156">
        <v>21</v>
      </c>
      <c r="M168" s="156">
        <f>G168*(1+L168/100)</f>
        <v>0</v>
      </c>
      <c r="N168" s="156">
        <v>0</v>
      </c>
      <c r="O168" s="156">
        <f>ROUND(E168*N168,2)</f>
        <v>0</v>
      </c>
      <c r="P168" s="156">
        <v>0</v>
      </c>
      <c r="Q168" s="156">
        <f>ROUND(E168*P168,2)</f>
        <v>0</v>
      </c>
      <c r="R168" s="156"/>
      <c r="S168" s="156" t="s">
        <v>485</v>
      </c>
      <c r="T168" s="156" t="s">
        <v>382</v>
      </c>
      <c r="U168" s="156">
        <v>0</v>
      </c>
      <c r="V168" s="156">
        <f>ROUND(E168*U168,2)</f>
        <v>0</v>
      </c>
      <c r="W168" s="156"/>
      <c r="X168" s="156" t="s">
        <v>383</v>
      </c>
      <c r="Y168" s="147"/>
      <c r="Z168" s="147"/>
      <c r="AA168" s="147"/>
      <c r="AB168" s="147"/>
      <c r="AC168" s="147"/>
      <c r="AD168" s="147"/>
      <c r="AE168" s="147"/>
      <c r="AF168" s="147" t="s">
        <v>384</v>
      </c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</row>
    <row r="169" spans="1:59" outlineLevel="1" x14ac:dyDescent="0.2">
      <c r="A169" s="154"/>
      <c r="B169" s="155"/>
      <c r="C169" s="249" t="s">
        <v>2121</v>
      </c>
      <c r="D169" s="250"/>
      <c r="E169" s="250"/>
      <c r="F169" s="250"/>
      <c r="G169" s="250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47"/>
      <c r="Z169" s="147"/>
      <c r="AA169" s="147"/>
      <c r="AB169" s="147"/>
      <c r="AC169" s="147"/>
      <c r="AD169" s="147"/>
      <c r="AE169" s="147"/>
      <c r="AF169" s="147" t="s">
        <v>655</v>
      </c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</row>
    <row r="170" spans="1:59" outlineLevel="1" x14ac:dyDescent="0.2">
      <c r="A170" s="154"/>
      <c r="B170" s="155"/>
      <c r="C170" s="247" t="s">
        <v>2122</v>
      </c>
      <c r="D170" s="248"/>
      <c r="E170" s="248"/>
      <c r="F170" s="248"/>
      <c r="G170" s="248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47"/>
      <c r="Z170" s="147"/>
      <c r="AA170" s="147"/>
      <c r="AB170" s="147"/>
      <c r="AC170" s="147"/>
      <c r="AD170" s="147"/>
      <c r="AE170" s="147"/>
      <c r="AF170" s="147" t="s">
        <v>655</v>
      </c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</row>
    <row r="171" spans="1:59" outlineLevel="1" x14ac:dyDescent="0.2">
      <c r="A171" s="154"/>
      <c r="B171" s="155"/>
      <c r="C171" s="247" t="s">
        <v>2123</v>
      </c>
      <c r="D171" s="248"/>
      <c r="E171" s="248"/>
      <c r="F171" s="248"/>
      <c r="G171" s="248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47"/>
      <c r="Z171" s="147"/>
      <c r="AA171" s="147"/>
      <c r="AB171" s="147"/>
      <c r="AC171" s="147"/>
      <c r="AD171" s="147"/>
      <c r="AE171" s="147"/>
      <c r="AF171" s="147" t="s">
        <v>655</v>
      </c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</row>
    <row r="172" spans="1:59" ht="22.5" outlineLevel="1" x14ac:dyDescent="0.2">
      <c r="A172" s="176">
        <v>99</v>
      </c>
      <c r="B172" s="177" t="s">
        <v>2124</v>
      </c>
      <c r="C172" s="186" t="s">
        <v>2125</v>
      </c>
      <c r="D172" s="178" t="s">
        <v>413</v>
      </c>
      <c r="E172" s="179">
        <v>269.02</v>
      </c>
      <c r="F172" s="180"/>
      <c r="G172" s="181">
        <f t="shared" ref="G172:G180" si="14">ROUND(E172*F172,2)</f>
        <v>0</v>
      </c>
      <c r="H172" s="157">
        <v>0</v>
      </c>
      <c r="I172" s="156">
        <f t="shared" ref="I172:I180" si="15">ROUND(E172*H172,2)</f>
        <v>0</v>
      </c>
      <c r="J172" s="157">
        <v>42.1</v>
      </c>
      <c r="K172" s="156">
        <f t="shared" ref="K172:K180" si="16">ROUND(E172*J172,2)</f>
        <v>11325.74</v>
      </c>
      <c r="L172" s="156">
        <v>21</v>
      </c>
      <c r="M172" s="156">
        <f t="shared" ref="M172:M180" si="17">G172*(1+L172/100)</f>
        <v>0</v>
      </c>
      <c r="N172" s="156">
        <v>0</v>
      </c>
      <c r="O172" s="156">
        <f t="shared" ref="O172:O180" si="18">ROUND(E172*N172,2)</f>
        <v>0</v>
      </c>
      <c r="P172" s="156">
        <v>0</v>
      </c>
      <c r="Q172" s="156">
        <f t="shared" ref="Q172:Q180" si="19">ROUND(E172*P172,2)</f>
        <v>0</v>
      </c>
      <c r="R172" s="156"/>
      <c r="S172" s="156" t="s">
        <v>485</v>
      </c>
      <c r="T172" s="156" t="s">
        <v>382</v>
      </c>
      <c r="U172" s="156">
        <v>0</v>
      </c>
      <c r="V172" s="156">
        <f t="shared" ref="V172:V180" si="20">ROUND(E172*U172,2)</f>
        <v>0</v>
      </c>
      <c r="W172" s="156"/>
      <c r="X172" s="156" t="s">
        <v>383</v>
      </c>
      <c r="Y172" s="147"/>
      <c r="Z172" s="147"/>
      <c r="AA172" s="147"/>
      <c r="AB172" s="147"/>
      <c r="AC172" s="147"/>
      <c r="AD172" s="147"/>
      <c r="AE172" s="147"/>
      <c r="AF172" s="147" t="s">
        <v>384</v>
      </c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</row>
    <row r="173" spans="1:59" ht="22.5" outlineLevel="1" x14ac:dyDescent="0.2">
      <c r="A173" s="176">
        <v>100</v>
      </c>
      <c r="B173" s="177" t="s">
        <v>2126</v>
      </c>
      <c r="C173" s="186" t="s">
        <v>2127</v>
      </c>
      <c r="D173" s="178" t="s">
        <v>413</v>
      </c>
      <c r="E173" s="179">
        <v>3668.28</v>
      </c>
      <c r="F173" s="180"/>
      <c r="G173" s="181">
        <f t="shared" si="14"/>
        <v>0</v>
      </c>
      <c r="H173" s="157">
        <v>0</v>
      </c>
      <c r="I173" s="156">
        <f t="shared" si="15"/>
        <v>0</v>
      </c>
      <c r="J173" s="157">
        <v>9.36</v>
      </c>
      <c r="K173" s="156">
        <f t="shared" si="16"/>
        <v>34335.1</v>
      </c>
      <c r="L173" s="156">
        <v>21</v>
      </c>
      <c r="M173" s="156">
        <f t="shared" si="17"/>
        <v>0</v>
      </c>
      <c r="N173" s="156">
        <v>0</v>
      </c>
      <c r="O173" s="156">
        <f t="shared" si="18"/>
        <v>0</v>
      </c>
      <c r="P173" s="156">
        <v>0</v>
      </c>
      <c r="Q173" s="156">
        <f t="shared" si="19"/>
        <v>0</v>
      </c>
      <c r="R173" s="156"/>
      <c r="S173" s="156" t="s">
        <v>485</v>
      </c>
      <c r="T173" s="156" t="s">
        <v>382</v>
      </c>
      <c r="U173" s="156">
        <v>0</v>
      </c>
      <c r="V173" s="156">
        <f t="shared" si="20"/>
        <v>0</v>
      </c>
      <c r="W173" s="156"/>
      <c r="X173" s="156" t="s">
        <v>383</v>
      </c>
      <c r="Y173" s="147"/>
      <c r="Z173" s="147"/>
      <c r="AA173" s="147"/>
      <c r="AB173" s="147"/>
      <c r="AC173" s="147"/>
      <c r="AD173" s="147"/>
      <c r="AE173" s="147"/>
      <c r="AF173" s="147" t="s">
        <v>384</v>
      </c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</row>
    <row r="174" spans="1:59" ht="22.5" outlineLevel="1" x14ac:dyDescent="0.2">
      <c r="A174" s="176">
        <v>101</v>
      </c>
      <c r="B174" s="177" t="s">
        <v>2128</v>
      </c>
      <c r="C174" s="186" t="s">
        <v>2129</v>
      </c>
      <c r="D174" s="178" t="s">
        <v>413</v>
      </c>
      <c r="E174" s="179">
        <v>124.65</v>
      </c>
      <c r="F174" s="180"/>
      <c r="G174" s="181">
        <f t="shared" si="14"/>
        <v>0</v>
      </c>
      <c r="H174" s="157">
        <v>0</v>
      </c>
      <c r="I174" s="156">
        <f t="shared" si="15"/>
        <v>0</v>
      </c>
      <c r="J174" s="157">
        <v>47.3</v>
      </c>
      <c r="K174" s="156">
        <f t="shared" si="16"/>
        <v>5895.95</v>
      </c>
      <c r="L174" s="156">
        <v>21</v>
      </c>
      <c r="M174" s="156">
        <f t="shared" si="17"/>
        <v>0</v>
      </c>
      <c r="N174" s="156">
        <v>0</v>
      </c>
      <c r="O174" s="156">
        <f t="shared" si="18"/>
        <v>0</v>
      </c>
      <c r="P174" s="156">
        <v>0</v>
      </c>
      <c r="Q174" s="156">
        <f t="shared" si="19"/>
        <v>0</v>
      </c>
      <c r="R174" s="156"/>
      <c r="S174" s="156" t="s">
        <v>485</v>
      </c>
      <c r="T174" s="156" t="s">
        <v>382</v>
      </c>
      <c r="U174" s="156">
        <v>0</v>
      </c>
      <c r="V174" s="156">
        <f t="shared" si="20"/>
        <v>0</v>
      </c>
      <c r="W174" s="156"/>
      <c r="X174" s="156" t="s">
        <v>383</v>
      </c>
      <c r="Y174" s="147"/>
      <c r="Z174" s="147"/>
      <c r="AA174" s="147"/>
      <c r="AB174" s="147"/>
      <c r="AC174" s="147"/>
      <c r="AD174" s="147"/>
      <c r="AE174" s="147"/>
      <c r="AF174" s="147" t="s">
        <v>384</v>
      </c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</row>
    <row r="175" spans="1:59" ht="22.5" outlineLevel="1" x14ac:dyDescent="0.2">
      <c r="A175" s="176">
        <v>102</v>
      </c>
      <c r="B175" s="177" t="s">
        <v>2130</v>
      </c>
      <c r="C175" s="186" t="s">
        <v>2131</v>
      </c>
      <c r="D175" s="178" t="s">
        <v>413</v>
      </c>
      <c r="E175" s="179">
        <v>1745.1</v>
      </c>
      <c r="F175" s="180"/>
      <c r="G175" s="181">
        <f t="shared" si="14"/>
        <v>0</v>
      </c>
      <c r="H175" s="157">
        <v>0</v>
      </c>
      <c r="I175" s="156">
        <f t="shared" si="15"/>
        <v>0</v>
      </c>
      <c r="J175" s="157">
        <v>12</v>
      </c>
      <c r="K175" s="156">
        <f t="shared" si="16"/>
        <v>20941.2</v>
      </c>
      <c r="L175" s="156">
        <v>21</v>
      </c>
      <c r="M175" s="156">
        <f t="shared" si="17"/>
        <v>0</v>
      </c>
      <c r="N175" s="156">
        <v>0</v>
      </c>
      <c r="O175" s="156">
        <f t="shared" si="18"/>
        <v>0</v>
      </c>
      <c r="P175" s="156">
        <v>0</v>
      </c>
      <c r="Q175" s="156">
        <f t="shared" si="19"/>
        <v>0</v>
      </c>
      <c r="R175" s="156"/>
      <c r="S175" s="156" t="s">
        <v>485</v>
      </c>
      <c r="T175" s="156" t="s">
        <v>382</v>
      </c>
      <c r="U175" s="156">
        <v>0</v>
      </c>
      <c r="V175" s="156">
        <f t="shared" si="20"/>
        <v>0</v>
      </c>
      <c r="W175" s="156"/>
      <c r="X175" s="156" t="s">
        <v>383</v>
      </c>
      <c r="Y175" s="147"/>
      <c r="Z175" s="147"/>
      <c r="AA175" s="147"/>
      <c r="AB175" s="147"/>
      <c r="AC175" s="147"/>
      <c r="AD175" s="147"/>
      <c r="AE175" s="147"/>
      <c r="AF175" s="147" t="s">
        <v>384</v>
      </c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</row>
    <row r="176" spans="1:59" ht="33.75" outlineLevel="1" x14ac:dyDescent="0.2">
      <c r="A176" s="176">
        <v>103</v>
      </c>
      <c r="B176" s="177" t="s">
        <v>2132</v>
      </c>
      <c r="C176" s="186" t="s">
        <v>2133</v>
      </c>
      <c r="D176" s="178" t="s">
        <v>413</v>
      </c>
      <c r="E176" s="179">
        <v>85.82</v>
      </c>
      <c r="F176" s="180"/>
      <c r="G176" s="181">
        <f t="shared" si="14"/>
        <v>0</v>
      </c>
      <c r="H176" s="157">
        <v>0</v>
      </c>
      <c r="I176" s="156">
        <f t="shared" si="15"/>
        <v>0</v>
      </c>
      <c r="J176" s="157">
        <v>710</v>
      </c>
      <c r="K176" s="156">
        <f t="shared" si="16"/>
        <v>60932.2</v>
      </c>
      <c r="L176" s="156">
        <v>21</v>
      </c>
      <c r="M176" s="156">
        <f t="shared" si="17"/>
        <v>0</v>
      </c>
      <c r="N176" s="156">
        <v>0</v>
      </c>
      <c r="O176" s="156">
        <f t="shared" si="18"/>
        <v>0</v>
      </c>
      <c r="P176" s="156">
        <v>0</v>
      </c>
      <c r="Q176" s="156">
        <f t="shared" si="19"/>
        <v>0</v>
      </c>
      <c r="R176" s="156"/>
      <c r="S176" s="156" t="s">
        <v>485</v>
      </c>
      <c r="T176" s="156" t="s">
        <v>382</v>
      </c>
      <c r="U176" s="156">
        <v>0</v>
      </c>
      <c r="V176" s="156">
        <f t="shared" si="20"/>
        <v>0</v>
      </c>
      <c r="W176" s="156"/>
      <c r="X176" s="156" t="s">
        <v>383</v>
      </c>
      <c r="Y176" s="147"/>
      <c r="Z176" s="147"/>
      <c r="AA176" s="147"/>
      <c r="AB176" s="147"/>
      <c r="AC176" s="147"/>
      <c r="AD176" s="147"/>
      <c r="AE176" s="147"/>
      <c r="AF176" s="147" t="s">
        <v>384</v>
      </c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</row>
    <row r="177" spans="1:59" ht="22.5" outlineLevel="1" x14ac:dyDescent="0.2">
      <c r="A177" s="176">
        <v>104</v>
      </c>
      <c r="B177" s="177" t="s">
        <v>2134</v>
      </c>
      <c r="C177" s="186" t="s">
        <v>2135</v>
      </c>
      <c r="D177" s="178" t="s">
        <v>413</v>
      </c>
      <c r="E177" s="179">
        <v>269.02</v>
      </c>
      <c r="F177" s="180"/>
      <c r="G177" s="181">
        <f t="shared" si="14"/>
        <v>0</v>
      </c>
      <c r="H177" s="157">
        <v>0</v>
      </c>
      <c r="I177" s="156">
        <f t="shared" si="15"/>
        <v>0</v>
      </c>
      <c r="J177" s="157">
        <v>1120</v>
      </c>
      <c r="K177" s="156">
        <f t="shared" si="16"/>
        <v>301302.40000000002</v>
      </c>
      <c r="L177" s="156">
        <v>21</v>
      </c>
      <c r="M177" s="156">
        <f t="shared" si="17"/>
        <v>0</v>
      </c>
      <c r="N177" s="156">
        <v>0</v>
      </c>
      <c r="O177" s="156">
        <f t="shared" si="18"/>
        <v>0</v>
      </c>
      <c r="P177" s="156">
        <v>0</v>
      </c>
      <c r="Q177" s="156">
        <f t="shared" si="19"/>
        <v>0</v>
      </c>
      <c r="R177" s="156"/>
      <c r="S177" s="156" t="s">
        <v>485</v>
      </c>
      <c r="T177" s="156" t="s">
        <v>382</v>
      </c>
      <c r="U177" s="156">
        <v>0</v>
      </c>
      <c r="V177" s="156">
        <f t="shared" si="20"/>
        <v>0</v>
      </c>
      <c r="W177" s="156"/>
      <c r="X177" s="156" t="s">
        <v>383</v>
      </c>
      <c r="Y177" s="147"/>
      <c r="Z177" s="147"/>
      <c r="AA177" s="147"/>
      <c r="AB177" s="147"/>
      <c r="AC177" s="147"/>
      <c r="AD177" s="147"/>
      <c r="AE177" s="147"/>
      <c r="AF177" s="147" t="s">
        <v>384</v>
      </c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</row>
    <row r="178" spans="1:59" ht="22.5" outlineLevel="1" x14ac:dyDescent="0.2">
      <c r="A178" s="176">
        <v>105</v>
      </c>
      <c r="B178" s="177" t="s">
        <v>2136</v>
      </c>
      <c r="C178" s="186" t="s">
        <v>2137</v>
      </c>
      <c r="D178" s="178" t="s">
        <v>413</v>
      </c>
      <c r="E178" s="179">
        <v>38.83</v>
      </c>
      <c r="F178" s="180"/>
      <c r="G178" s="181">
        <f t="shared" si="14"/>
        <v>0</v>
      </c>
      <c r="H178" s="157">
        <v>0</v>
      </c>
      <c r="I178" s="156">
        <f t="shared" si="15"/>
        <v>0</v>
      </c>
      <c r="J178" s="157">
        <v>650</v>
      </c>
      <c r="K178" s="156">
        <f t="shared" si="16"/>
        <v>25239.5</v>
      </c>
      <c r="L178" s="156">
        <v>21</v>
      </c>
      <c r="M178" s="156">
        <f t="shared" si="17"/>
        <v>0</v>
      </c>
      <c r="N178" s="156">
        <v>0</v>
      </c>
      <c r="O178" s="156">
        <f t="shared" si="18"/>
        <v>0</v>
      </c>
      <c r="P178" s="156">
        <v>0</v>
      </c>
      <c r="Q178" s="156">
        <f t="shared" si="19"/>
        <v>0</v>
      </c>
      <c r="R178" s="156"/>
      <c r="S178" s="156" t="s">
        <v>485</v>
      </c>
      <c r="T178" s="156" t="s">
        <v>382</v>
      </c>
      <c r="U178" s="156">
        <v>0</v>
      </c>
      <c r="V178" s="156">
        <f t="shared" si="20"/>
        <v>0</v>
      </c>
      <c r="W178" s="156"/>
      <c r="X178" s="156" t="s">
        <v>383</v>
      </c>
      <c r="Y178" s="147"/>
      <c r="Z178" s="147"/>
      <c r="AA178" s="147"/>
      <c r="AB178" s="147"/>
      <c r="AC178" s="147"/>
      <c r="AD178" s="147"/>
      <c r="AE178" s="147"/>
      <c r="AF178" s="147" t="s">
        <v>384</v>
      </c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</row>
    <row r="179" spans="1:59" ht="22.5" outlineLevel="1" x14ac:dyDescent="0.2">
      <c r="A179" s="176">
        <v>106</v>
      </c>
      <c r="B179" s="177" t="s">
        <v>2138</v>
      </c>
      <c r="C179" s="186" t="s">
        <v>2139</v>
      </c>
      <c r="D179" s="178" t="s">
        <v>413</v>
      </c>
      <c r="E179" s="179">
        <v>330.25</v>
      </c>
      <c r="F179" s="180"/>
      <c r="G179" s="181">
        <f t="shared" si="14"/>
        <v>0</v>
      </c>
      <c r="H179" s="157">
        <v>0</v>
      </c>
      <c r="I179" s="156">
        <f t="shared" si="15"/>
        <v>0</v>
      </c>
      <c r="J179" s="157">
        <v>64.900000000000006</v>
      </c>
      <c r="K179" s="156">
        <f t="shared" si="16"/>
        <v>21433.23</v>
      </c>
      <c r="L179" s="156">
        <v>21</v>
      </c>
      <c r="M179" s="156">
        <f t="shared" si="17"/>
        <v>0</v>
      </c>
      <c r="N179" s="156">
        <v>0</v>
      </c>
      <c r="O179" s="156">
        <f t="shared" si="18"/>
        <v>0</v>
      </c>
      <c r="P179" s="156">
        <v>0</v>
      </c>
      <c r="Q179" s="156">
        <f t="shared" si="19"/>
        <v>0</v>
      </c>
      <c r="R179" s="156"/>
      <c r="S179" s="156" t="s">
        <v>485</v>
      </c>
      <c r="T179" s="156" t="s">
        <v>382</v>
      </c>
      <c r="U179" s="156">
        <v>0</v>
      </c>
      <c r="V179" s="156">
        <f t="shared" si="20"/>
        <v>0</v>
      </c>
      <c r="W179" s="156"/>
      <c r="X179" s="156" t="s">
        <v>383</v>
      </c>
      <c r="Y179" s="147"/>
      <c r="Z179" s="147"/>
      <c r="AA179" s="147"/>
      <c r="AB179" s="147"/>
      <c r="AC179" s="147"/>
      <c r="AD179" s="147"/>
      <c r="AE179" s="147"/>
      <c r="AF179" s="147" t="s">
        <v>384</v>
      </c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</row>
    <row r="180" spans="1:59" ht="22.5" outlineLevel="1" x14ac:dyDescent="0.2">
      <c r="A180" s="170">
        <v>107</v>
      </c>
      <c r="B180" s="171" t="s">
        <v>2140</v>
      </c>
      <c r="C180" s="184" t="s">
        <v>2141</v>
      </c>
      <c r="D180" s="172" t="s">
        <v>413</v>
      </c>
      <c r="E180" s="173">
        <v>290.35000000000002</v>
      </c>
      <c r="F180" s="174"/>
      <c r="G180" s="175">
        <f t="shared" si="14"/>
        <v>0</v>
      </c>
      <c r="H180" s="157">
        <v>0</v>
      </c>
      <c r="I180" s="156">
        <f t="shared" si="15"/>
        <v>0</v>
      </c>
      <c r="J180" s="157">
        <v>194</v>
      </c>
      <c r="K180" s="156">
        <f t="shared" si="16"/>
        <v>56327.9</v>
      </c>
      <c r="L180" s="156">
        <v>21</v>
      </c>
      <c r="M180" s="156">
        <f t="shared" si="17"/>
        <v>0</v>
      </c>
      <c r="N180" s="156">
        <v>0</v>
      </c>
      <c r="O180" s="156">
        <f t="shared" si="18"/>
        <v>0</v>
      </c>
      <c r="P180" s="156">
        <v>0</v>
      </c>
      <c r="Q180" s="156">
        <f t="shared" si="19"/>
        <v>0</v>
      </c>
      <c r="R180" s="156"/>
      <c r="S180" s="156" t="s">
        <v>485</v>
      </c>
      <c r="T180" s="156" t="s">
        <v>382</v>
      </c>
      <c r="U180" s="156">
        <v>0</v>
      </c>
      <c r="V180" s="156">
        <f t="shared" si="20"/>
        <v>0</v>
      </c>
      <c r="W180" s="156"/>
      <c r="X180" s="156" t="s">
        <v>383</v>
      </c>
      <c r="Y180" s="147"/>
      <c r="Z180" s="147"/>
      <c r="AA180" s="147"/>
      <c r="AB180" s="147"/>
      <c r="AC180" s="147"/>
      <c r="AD180" s="147"/>
      <c r="AE180" s="147"/>
      <c r="AF180" s="147" t="s">
        <v>384</v>
      </c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</row>
    <row r="181" spans="1:59" x14ac:dyDescent="0.2">
      <c r="A181" s="3"/>
      <c r="B181" s="4"/>
      <c r="C181" s="187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AD181">
        <v>15</v>
      </c>
      <c r="AE181">
        <v>21</v>
      </c>
      <c r="AF181" t="s">
        <v>363</v>
      </c>
    </row>
    <row r="182" spans="1:59" x14ac:dyDescent="0.2">
      <c r="A182" s="150"/>
      <c r="B182" s="151" t="s">
        <v>31</v>
      </c>
      <c r="C182" s="188"/>
      <c r="D182" s="152"/>
      <c r="E182" s="153"/>
      <c r="F182" s="153"/>
      <c r="G182" s="182">
        <f>G8+G21+G48+G54+G65+G73+G80+G90+G100+G112+G119+G124+G140+G167</f>
        <v>0</v>
      </c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AD182">
        <f>SUMIF(L7:L180,AD181,G7:G180)</f>
        <v>0</v>
      </c>
      <c r="AE182">
        <f>SUMIF(L7:L180,AE181,G7:G180)</f>
        <v>0</v>
      </c>
      <c r="AF182" t="s">
        <v>1915</v>
      </c>
    </row>
    <row r="183" spans="1:59" x14ac:dyDescent="0.2">
      <c r="A183" s="3"/>
      <c r="B183" s="4"/>
      <c r="C183" s="187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59" x14ac:dyDescent="0.2">
      <c r="A184" s="3"/>
      <c r="B184" s="4"/>
      <c r="C184" s="187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59" x14ac:dyDescent="0.2">
      <c r="A185" s="258" t="s">
        <v>1916</v>
      </c>
      <c r="B185" s="258"/>
      <c r="C185" s="259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59" x14ac:dyDescent="0.2">
      <c r="A186" s="260"/>
      <c r="B186" s="261"/>
      <c r="C186" s="262"/>
      <c r="D186" s="261"/>
      <c r="E186" s="261"/>
      <c r="F186" s="261"/>
      <c r="G186" s="26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AF186" t="s">
        <v>1917</v>
      </c>
    </row>
    <row r="187" spans="1:59" x14ac:dyDescent="0.2">
      <c r="A187" s="264"/>
      <c r="B187" s="265"/>
      <c r="C187" s="266"/>
      <c r="D187" s="265"/>
      <c r="E187" s="265"/>
      <c r="F187" s="265"/>
      <c r="G187" s="267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59" x14ac:dyDescent="0.2">
      <c r="A188" s="264"/>
      <c r="B188" s="265"/>
      <c r="C188" s="266"/>
      <c r="D188" s="265"/>
      <c r="E188" s="265"/>
      <c r="F188" s="265"/>
      <c r="G188" s="267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59" x14ac:dyDescent="0.2">
      <c r="A189" s="264"/>
      <c r="B189" s="265"/>
      <c r="C189" s="266"/>
      <c r="D189" s="265"/>
      <c r="E189" s="265"/>
      <c r="F189" s="265"/>
      <c r="G189" s="267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59" x14ac:dyDescent="0.2">
      <c r="A190" s="268"/>
      <c r="B190" s="269"/>
      <c r="C190" s="270"/>
      <c r="D190" s="269"/>
      <c r="E190" s="269"/>
      <c r="F190" s="269"/>
      <c r="G190" s="271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59" x14ac:dyDescent="0.2">
      <c r="A191" s="3"/>
      <c r="B191" s="4"/>
      <c r="C191" s="187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59" x14ac:dyDescent="0.2">
      <c r="C192" s="189"/>
      <c r="D192" s="10"/>
      <c r="AF192" t="s">
        <v>1918</v>
      </c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55">
    <mergeCell ref="A186:G190"/>
    <mergeCell ref="C14:G14"/>
    <mergeCell ref="C16:G16"/>
    <mergeCell ref="C18:G18"/>
    <mergeCell ref="C20:G20"/>
    <mergeCell ref="C44:G44"/>
    <mergeCell ref="C75:G75"/>
    <mergeCell ref="C46:G46"/>
    <mergeCell ref="C47:G47"/>
    <mergeCell ref="C50:G50"/>
    <mergeCell ref="C51:G51"/>
    <mergeCell ref="C53:G53"/>
    <mergeCell ref="C56:G56"/>
    <mergeCell ref="C58:G58"/>
    <mergeCell ref="C62:G62"/>
    <mergeCell ref="C64:G64"/>
    <mergeCell ref="A1:G1"/>
    <mergeCell ref="C2:G2"/>
    <mergeCell ref="C3:G3"/>
    <mergeCell ref="C4:G4"/>
    <mergeCell ref="A185:C185"/>
    <mergeCell ref="C45:G45"/>
    <mergeCell ref="C23:G23"/>
    <mergeCell ref="C26:G26"/>
    <mergeCell ref="C29:G29"/>
    <mergeCell ref="C31:G31"/>
    <mergeCell ref="C33:G33"/>
    <mergeCell ref="C35:G35"/>
    <mergeCell ref="C37:G37"/>
    <mergeCell ref="C41:G41"/>
    <mergeCell ref="C42:G42"/>
    <mergeCell ref="C43:G43"/>
    <mergeCell ref="C67:G67"/>
    <mergeCell ref="C69:G69"/>
    <mergeCell ref="C142:G142"/>
    <mergeCell ref="C77:G77"/>
    <mergeCell ref="C79:G79"/>
    <mergeCell ref="C85:G85"/>
    <mergeCell ref="C95:G95"/>
    <mergeCell ref="C105:G105"/>
    <mergeCell ref="C109:G109"/>
    <mergeCell ref="C114:G114"/>
    <mergeCell ref="C121:G121"/>
    <mergeCell ref="C126:G126"/>
    <mergeCell ref="C137:G137"/>
    <mergeCell ref="C139:G139"/>
    <mergeCell ref="C169:G169"/>
    <mergeCell ref="C170:G170"/>
    <mergeCell ref="C171:G171"/>
    <mergeCell ref="C151:G151"/>
    <mergeCell ref="C154:G154"/>
    <mergeCell ref="C157:G157"/>
    <mergeCell ref="C159:G159"/>
    <mergeCell ref="C162:G162"/>
    <mergeCell ref="C165:G165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67" activePane="bottomLeft" state="frozen"/>
      <selection pane="bottomLeft" activeCell="F80" sqref="F80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45</v>
      </c>
      <c r="C3" s="252" t="s">
        <v>46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51</v>
      </c>
      <c r="C4" s="255" t="s">
        <v>52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240</v>
      </c>
      <c r="C8" s="183" t="s">
        <v>241</v>
      </c>
      <c r="D8" s="166"/>
      <c r="E8" s="167"/>
      <c r="F8" s="168"/>
      <c r="G8" s="169">
        <f>SUMIF(AF9:AF12,"&lt;&gt;NOR",G9:G12)</f>
        <v>0</v>
      </c>
      <c r="H8" s="163"/>
      <c r="I8" s="163">
        <f>SUM(I9:I12)</f>
        <v>0</v>
      </c>
      <c r="J8" s="163"/>
      <c r="K8" s="163">
        <f>SUM(K9:K12)</f>
        <v>12883.619999999999</v>
      </c>
      <c r="L8" s="163"/>
      <c r="M8" s="163">
        <f>SUM(M9:M12)</f>
        <v>0</v>
      </c>
      <c r="N8" s="163"/>
      <c r="O8" s="163">
        <f>SUM(O9:O12)</f>
        <v>0</v>
      </c>
      <c r="P8" s="163"/>
      <c r="Q8" s="163">
        <f>SUM(Q9:Q12)</f>
        <v>0</v>
      </c>
      <c r="R8" s="163"/>
      <c r="S8" s="163"/>
      <c r="T8" s="163"/>
      <c r="U8" s="163"/>
      <c r="V8" s="163">
        <f>SUM(V9:V12)</f>
        <v>0</v>
      </c>
      <c r="W8" s="163"/>
      <c r="X8" s="163"/>
      <c r="AF8" t="s">
        <v>377</v>
      </c>
    </row>
    <row r="9" spans="1:59" ht="33.75" outlineLevel="1" x14ac:dyDescent="0.2">
      <c r="A9" s="170">
        <v>1</v>
      </c>
      <c r="B9" s="171" t="s">
        <v>2142</v>
      </c>
      <c r="C9" s="184" t="s">
        <v>2143</v>
      </c>
      <c r="D9" s="172" t="s">
        <v>406</v>
      </c>
      <c r="E9" s="173">
        <v>44.06</v>
      </c>
      <c r="F9" s="174"/>
      <c r="G9" s="175">
        <f>ROUND(E9*F9,2)</f>
        <v>0</v>
      </c>
      <c r="H9" s="157">
        <v>0</v>
      </c>
      <c r="I9" s="156">
        <f>ROUND(E9*H9,2)</f>
        <v>0</v>
      </c>
      <c r="J9" s="157">
        <v>147</v>
      </c>
      <c r="K9" s="156">
        <f>ROUND(E9*J9,2)</f>
        <v>6476.82</v>
      </c>
      <c r="L9" s="156">
        <v>15</v>
      </c>
      <c r="M9" s="156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outlineLevel="1" x14ac:dyDescent="0.2">
      <c r="A10" s="154"/>
      <c r="B10" s="155"/>
      <c r="C10" s="249" t="s">
        <v>2144</v>
      </c>
      <c r="D10" s="250"/>
      <c r="E10" s="250"/>
      <c r="F10" s="250"/>
      <c r="G10" s="250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47"/>
      <c r="Z10" s="147"/>
      <c r="AA10" s="147"/>
      <c r="AB10" s="147"/>
      <c r="AC10" s="147"/>
      <c r="AD10" s="147"/>
      <c r="AE10" s="147"/>
      <c r="AF10" s="147" t="s">
        <v>655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ht="22.5" outlineLevel="1" x14ac:dyDescent="0.2">
      <c r="A11" s="170">
        <v>2</v>
      </c>
      <c r="B11" s="171" t="s">
        <v>1976</v>
      </c>
      <c r="C11" s="184" t="s">
        <v>1977</v>
      </c>
      <c r="D11" s="172" t="s">
        <v>406</v>
      </c>
      <c r="E11" s="173">
        <v>11.4</v>
      </c>
      <c r="F11" s="174"/>
      <c r="G11" s="175">
        <f>ROUND(E11*F11,2)</f>
        <v>0</v>
      </c>
      <c r="H11" s="157">
        <v>0</v>
      </c>
      <c r="I11" s="156">
        <f>ROUND(E11*H11,2)</f>
        <v>0</v>
      </c>
      <c r="J11" s="157">
        <v>562</v>
      </c>
      <c r="K11" s="156">
        <f>ROUND(E11*J11,2)</f>
        <v>6406.8</v>
      </c>
      <c r="L11" s="156">
        <v>15</v>
      </c>
      <c r="M11" s="156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6"/>
      <c r="S11" s="156" t="s">
        <v>485</v>
      </c>
      <c r="T11" s="156" t="s">
        <v>382</v>
      </c>
      <c r="U11" s="156">
        <v>0</v>
      </c>
      <c r="V11" s="156">
        <f>ROUND(E11*U11,2)</f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outlineLevel="1" x14ac:dyDescent="0.2">
      <c r="A12" s="154"/>
      <c r="B12" s="155"/>
      <c r="C12" s="249" t="s">
        <v>2145</v>
      </c>
      <c r="D12" s="250"/>
      <c r="E12" s="250"/>
      <c r="F12" s="250"/>
      <c r="G12" s="250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47"/>
      <c r="Z12" s="147"/>
      <c r="AA12" s="147"/>
      <c r="AB12" s="147"/>
      <c r="AC12" s="147"/>
      <c r="AD12" s="147"/>
      <c r="AE12" s="147"/>
      <c r="AF12" s="147" t="s">
        <v>655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x14ac:dyDescent="0.2">
      <c r="A13" s="164" t="s">
        <v>376</v>
      </c>
      <c r="B13" s="165" t="s">
        <v>247</v>
      </c>
      <c r="C13" s="183" t="s">
        <v>248</v>
      </c>
      <c r="D13" s="166"/>
      <c r="E13" s="167"/>
      <c r="F13" s="168"/>
      <c r="G13" s="169">
        <f>SUMIF(AF14:AF22,"&lt;&gt;NOR",G14:G22)</f>
        <v>0</v>
      </c>
      <c r="H13" s="163"/>
      <c r="I13" s="163">
        <f>SUM(I14:I22)</f>
        <v>0</v>
      </c>
      <c r="J13" s="163"/>
      <c r="K13" s="163">
        <f>SUM(K14:K22)</f>
        <v>81783.459999999992</v>
      </c>
      <c r="L13" s="163"/>
      <c r="M13" s="163">
        <f>SUM(M14:M22)</f>
        <v>0</v>
      </c>
      <c r="N13" s="163"/>
      <c r="O13" s="163">
        <f>SUM(O14:O22)</f>
        <v>0</v>
      </c>
      <c r="P13" s="163"/>
      <c r="Q13" s="163">
        <f>SUM(Q14:Q22)</f>
        <v>0</v>
      </c>
      <c r="R13" s="163"/>
      <c r="S13" s="163"/>
      <c r="T13" s="163"/>
      <c r="U13" s="163"/>
      <c r="V13" s="163">
        <f>SUM(V14:V22)</f>
        <v>0</v>
      </c>
      <c r="W13" s="163"/>
      <c r="X13" s="163"/>
      <c r="AF13" t="s">
        <v>377</v>
      </c>
    </row>
    <row r="14" spans="1:59" ht="22.5" outlineLevel="1" x14ac:dyDescent="0.2">
      <c r="A14" s="170">
        <v>3</v>
      </c>
      <c r="B14" s="171" t="s">
        <v>2146</v>
      </c>
      <c r="C14" s="184" t="s">
        <v>2147</v>
      </c>
      <c r="D14" s="172" t="s">
        <v>406</v>
      </c>
      <c r="E14" s="173">
        <v>48.46</v>
      </c>
      <c r="F14" s="174"/>
      <c r="G14" s="175">
        <f>ROUND(E14*F14,2)</f>
        <v>0</v>
      </c>
      <c r="H14" s="157">
        <v>0</v>
      </c>
      <c r="I14" s="156">
        <f>ROUND(E14*H14,2)</f>
        <v>0</v>
      </c>
      <c r="J14" s="157">
        <v>138</v>
      </c>
      <c r="K14" s="156">
        <f>ROUND(E14*J14,2)</f>
        <v>6687.48</v>
      </c>
      <c r="L14" s="156">
        <v>15</v>
      </c>
      <c r="M14" s="156">
        <f>G14*(1+L14/100)</f>
        <v>0</v>
      </c>
      <c r="N14" s="156">
        <v>0</v>
      </c>
      <c r="O14" s="156">
        <f>ROUND(E14*N14,2)</f>
        <v>0</v>
      </c>
      <c r="P14" s="156">
        <v>0</v>
      </c>
      <c r="Q14" s="156">
        <f>ROUND(E14*P14,2)</f>
        <v>0</v>
      </c>
      <c r="R14" s="156"/>
      <c r="S14" s="156" t="s">
        <v>485</v>
      </c>
      <c r="T14" s="156" t="s">
        <v>382</v>
      </c>
      <c r="U14" s="156">
        <v>0</v>
      </c>
      <c r="V14" s="156">
        <f>ROUND(E14*U14,2)</f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outlineLevel="1" x14ac:dyDescent="0.2">
      <c r="A15" s="154"/>
      <c r="B15" s="155"/>
      <c r="C15" s="249" t="s">
        <v>2148</v>
      </c>
      <c r="D15" s="250"/>
      <c r="E15" s="250"/>
      <c r="F15" s="250"/>
      <c r="G15" s="250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47"/>
      <c r="Z15" s="147"/>
      <c r="AA15" s="147"/>
      <c r="AB15" s="147"/>
      <c r="AC15" s="147"/>
      <c r="AD15" s="147"/>
      <c r="AE15" s="147"/>
      <c r="AF15" s="147" t="s">
        <v>655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ht="33.75" outlineLevel="1" x14ac:dyDescent="0.2">
      <c r="A16" s="176">
        <v>4</v>
      </c>
      <c r="B16" s="177" t="s">
        <v>454</v>
      </c>
      <c r="C16" s="186" t="s">
        <v>1981</v>
      </c>
      <c r="D16" s="178" t="s">
        <v>406</v>
      </c>
      <c r="E16" s="179">
        <v>48.46</v>
      </c>
      <c r="F16" s="174"/>
      <c r="G16" s="181">
        <f>ROUND(E16*F16,2)</f>
        <v>0</v>
      </c>
      <c r="H16" s="157">
        <v>0</v>
      </c>
      <c r="I16" s="156">
        <f>ROUND(E16*H16,2)</f>
        <v>0</v>
      </c>
      <c r="J16" s="157">
        <v>250</v>
      </c>
      <c r="K16" s="156">
        <f>ROUND(E16*J16,2)</f>
        <v>12115</v>
      </c>
      <c r="L16" s="156">
        <v>15</v>
      </c>
      <c r="M16" s="156">
        <f>G16*(1+L16/100)</f>
        <v>0</v>
      </c>
      <c r="N16" s="156">
        <v>0</v>
      </c>
      <c r="O16" s="156">
        <f>ROUND(E16*N16,2)</f>
        <v>0</v>
      </c>
      <c r="P16" s="156">
        <v>0</v>
      </c>
      <c r="Q16" s="156">
        <f>ROUND(E16*P16,2)</f>
        <v>0</v>
      </c>
      <c r="R16" s="156"/>
      <c r="S16" s="156" t="s">
        <v>485</v>
      </c>
      <c r="T16" s="156" t="s">
        <v>382</v>
      </c>
      <c r="U16" s="156">
        <v>0</v>
      </c>
      <c r="V16" s="156">
        <f>ROUND(E16*U16,2)</f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384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ht="22.5" outlineLevel="1" x14ac:dyDescent="0.2">
      <c r="A17" s="176">
        <v>5</v>
      </c>
      <c r="B17" s="177" t="s">
        <v>1983</v>
      </c>
      <c r="C17" s="186" t="s">
        <v>1984</v>
      </c>
      <c r="D17" s="178" t="s">
        <v>406</v>
      </c>
      <c r="E17" s="179">
        <v>242.3</v>
      </c>
      <c r="F17" s="174"/>
      <c r="G17" s="181">
        <f>ROUND(E17*F17,2)</f>
        <v>0</v>
      </c>
      <c r="H17" s="157">
        <v>0</v>
      </c>
      <c r="I17" s="156">
        <f>ROUND(E17*H17,2)</f>
        <v>0</v>
      </c>
      <c r="J17" s="157">
        <v>18.899999999999999</v>
      </c>
      <c r="K17" s="156">
        <f>ROUND(E17*J17,2)</f>
        <v>4579.47</v>
      </c>
      <c r="L17" s="156">
        <v>15</v>
      </c>
      <c r="M17" s="156">
        <f>G17*(1+L17/100)</f>
        <v>0</v>
      </c>
      <c r="N17" s="156">
        <v>0</v>
      </c>
      <c r="O17" s="156">
        <f>ROUND(E17*N17,2)</f>
        <v>0</v>
      </c>
      <c r="P17" s="156">
        <v>0</v>
      </c>
      <c r="Q17" s="156">
        <f>ROUND(E17*P17,2)</f>
        <v>0</v>
      </c>
      <c r="R17" s="156"/>
      <c r="S17" s="156" t="s">
        <v>485</v>
      </c>
      <c r="T17" s="156" t="s">
        <v>382</v>
      </c>
      <c r="U17" s="156">
        <v>0</v>
      </c>
      <c r="V17" s="156">
        <f>ROUND(E17*U17,2)</f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384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outlineLevel="1" x14ac:dyDescent="0.2">
      <c r="A18" s="176">
        <v>6</v>
      </c>
      <c r="B18" s="177" t="s">
        <v>470</v>
      </c>
      <c r="C18" s="186" t="s">
        <v>1985</v>
      </c>
      <c r="D18" s="178" t="s">
        <v>406</v>
      </c>
      <c r="E18" s="179">
        <v>48.46</v>
      </c>
      <c r="F18" s="174"/>
      <c r="G18" s="181">
        <f>ROUND(E18*F18,2)</f>
        <v>0</v>
      </c>
      <c r="H18" s="157">
        <v>0</v>
      </c>
      <c r="I18" s="156">
        <f>ROUND(E18*H18,2)</f>
        <v>0</v>
      </c>
      <c r="J18" s="157">
        <v>18.5</v>
      </c>
      <c r="K18" s="156">
        <f>ROUND(E18*J18,2)</f>
        <v>896.51</v>
      </c>
      <c r="L18" s="156">
        <v>15</v>
      </c>
      <c r="M18" s="156">
        <f>G18*(1+L18/100)</f>
        <v>0</v>
      </c>
      <c r="N18" s="156">
        <v>0</v>
      </c>
      <c r="O18" s="156">
        <f>ROUND(E18*N18,2)</f>
        <v>0</v>
      </c>
      <c r="P18" s="156">
        <v>0</v>
      </c>
      <c r="Q18" s="156">
        <f>ROUND(E18*P18,2)</f>
        <v>0</v>
      </c>
      <c r="R18" s="156"/>
      <c r="S18" s="156" t="s">
        <v>485</v>
      </c>
      <c r="T18" s="156" t="s">
        <v>382</v>
      </c>
      <c r="U18" s="156">
        <v>0</v>
      </c>
      <c r="V18" s="156">
        <f>ROUND(E18*U18,2)</f>
        <v>0</v>
      </c>
      <c r="W18" s="156"/>
      <c r="X18" s="156" t="s">
        <v>383</v>
      </c>
      <c r="Y18" s="147"/>
      <c r="Z18" s="147"/>
      <c r="AA18" s="147"/>
      <c r="AB18" s="147"/>
      <c r="AC18" s="147"/>
      <c r="AD18" s="147"/>
      <c r="AE18" s="147"/>
      <c r="AF18" s="147" t="s">
        <v>384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ht="22.5" outlineLevel="1" x14ac:dyDescent="0.2">
      <c r="A19" s="170">
        <v>7</v>
      </c>
      <c r="B19" s="171" t="s">
        <v>473</v>
      </c>
      <c r="C19" s="184" t="s">
        <v>1986</v>
      </c>
      <c r="D19" s="172" t="s">
        <v>413</v>
      </c>
      <c r="E19" s="173">
        <v>87.22</v>
      </c>
      <c r="F19" s="174"/>
      <c r="G19" s="175">
        <f>ROUND(E19*F19,2)</f>
        <v>0</v>
      </c>
      <c r="H19" s="157">
        <v>0</v>
      </c>
      <c r="I19" s="156">
        <f>ROUND(E19*H19,2)</f>
        <v>0</v>
      </c>
      <c r="J19" s="157">
        <v>650</v>
      </c>
      <c r="K19" s="156">
        <f>ROUND(E19*J19,2)</f>
        <v>56693</v>
      </c>
      <c r="L19" s="156">
        <v>15</v>
      </c>
      <c r="M19" s="156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6"/>
      <c r="S19" s="156" t="s">
        <v>485</v>
      </c>
      <c r="T19" s="156" t="s">
        <v>382</v>
      </c>
      <c r="U19" s="156">
        <v>0</v>
      </c>
      <c r="V19" s="156">
        <f>ROUND(E19*U19,2)</f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384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outlineLevel="1" x14ac:dyDescent="0.2">
      <c r="A20" s="154"/>
      <c r="B20" s="155"/>
      <c r="C20" s="249" t="s">
        <v>2149</v>
      </c>
      <c r="D20" s="250"/>
      <c r="E20" s="250"/>
      <c r="F20" s="250"/>
      <c r="G20" s="250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47"/>
      <c r="Z20" s="147"/>
      <c r="AA20" s="147"/>
      <c r="AB20" s="147"/>
      <c r="AC20" s="147"/>
      <c r="AD20" s="147"/>
      <c r="AE20" s="147"/>
      <c r="AF20" s="147" t="s">
        <v>655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ht="22.5" outlineLevel="1" x14ac:dyDescent="0.2">
      <c r="A21" s="170">
        <v>8</v>
      </c>
      <c r="B21" s="171" t="s">
        <v>1988</v>
      </c>
      <c r="C21" s="184" t="s">
        <v>1989</v>
      </c>
      <c r="D21" s="172" t="s">
        <v>406</v>
      </c>
      <c r="E21" s="173">
        <v>7</v>
      </c>
      <c r="F21" s="174"/>
      <c r="G21" s="175">
        <f>ROUND(E21*F21,2)</f>
        <v>0</v>
      </c>
      <c r="H21" s="157">
        <v>0</v>
      </c>
      <c r="I21" s="156">
        <f>ROUND(E21*H21,2)</f>
        <v>0</v>
      </c>
      <c r="J21" s="157">
        <v>116</v>
      </c>
      <c r="K21" s="156">
        <f>ROUND(E21*J21,2)</f>
        <v>812</v>
      </c>
      <c r="L21" s="156">
        <v>15</v>
      </c>
      <c r="M21" s="156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6"/>
      <c r="S21" s="156" t="s">
        <v>485</v>
      </c>
      <c r="T21" s="156" t="s">
        <v>382</v>
      </c>
      <c r="U21" s="156">
        <v>0</v>
      </c>
      <c r="V21" s="156">
        <f>ROUND(E21*U21,2)</f>
        <v>0</v>
      </c>
      <c r="W21" s="156"/>
      <c r="X21" s="156" t="s">
        <v>383</v>
      </c>
      <c r="Y21" s="147"/>
      <c r="Z21" s="147"/>
      <c r="AA21" s="147"/>
      <c r="AB21" s="147"/>
      <c r="AC21" s="147"/>
      <c r="AD21" s="147"/>
      <c r="AE21" s="147"/>
      <c r="AF21" s="147" t="s">
        <v>384</v>
      </c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outlineLevel="1" x14ac:dyDescent="0.2">
      <c r="A22" s="154"/>
      <c r="B22" s="155"/>
      <c r="C22" s="249" t="s">
        <v>2150</v>
      </c>
      <c r="D22" s="250"/>
      <c r="E22" s="250"/>
      <c r="F22" s="250"/>
      <c r="G22" s="250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47"/>
      <c r="Z22" s="147"/>
      <c r="AA22" s="147"/>
      <c r="AB22" s="147"/>
      <c r="AC22" s="147"/>
      <c r="AD22" s="147"/>
      <c r="AE22" s="147"/>
      <c r="AF22" s="147" t="s">
        <v>655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x14ac:dyDescent="0.2">
      <c r="A23" s="164" t="s">
        <v>376</v>
      </c>
      <c r="B23" s="165" t="s">
        <v>249</v>
      </c>
      <c r="C23" s="183" t="s">
        <v>250</v>
      </c>
      <c r="D23" s="166"/>
      <c r="E23" s="167"/>
      <c r="F23" s="168"/>
      <c r="G23" s="169">
        <f>SUMIF(AF24:AF24,"&lt;&gt;NOR",G24:G24)</f>
        <v>0</v>
      </c>
      <c r="H23" s="163"/>
      <c r="I23" s="163">
        <f>SUM(I24:I24)</f>
        <v>0</v>
      </c>
      <c r="J23" s="163"/>
      <c r="K23" s="163">
        <f>SUM(K24:K24)</f>
        <v>3157.49</v>
      </c>
      <c r="L23" s="163"/>
      <c r="M23" s="163">
        <f>SUM(M24:M24)</f>
        <v>0</v>
      </c>
      <c r="N23" s="163"/>
      <c r="O23" s="163">
        <f>SUM(O24:O24)</f>
        <v>0</v>
      </c>
      <c r="P23" s="163"/>
      <c r="Q23" s="163">
        <f>SUM(Q24:Q24)</f>
        <v>0</v>
      </c>
      <c r="R23" s="163"/>
      <c r="S23" s="163"/>
      <c r="T23" s="163"/>
      <c r="U23" s="163"/>
      <c r="V23" s="163">
        <f>SUM(V24:V24)</f>
        <v>0</v>
      </c>
      <c r="W23" s="163"/>
      <c r="X23" s="163"/>
      <c r="AF23" t="s">
        <v>377</v>
      </c>
    </row>
    <row r="24" spans="1:59" ht="22.5" outlineLevel="1" x14ac:dyDescent="0.2">
      <c r="A24" s="176">
        <v>9</v>
      </c>
      <c r="B24" s="177" t="s">
        <v>2001</v>
      </c>
      <c r="C24" s="186" t="s">
        <v>2002</v>
      </c>
      <c r="D24" s="178" t="s">
        <v>380</v>
      </c>
      <c r="E24" s="179">
        <v>146.86000000000001</v>
      </c>
      <c r="F24" s="174"/>
      <c r="G24" s="181">
        <f>ROUND(E24*F24,2)</f>
        <v>0</v>
      </c>
      <c r="H24" s="157">
        <v>0</v>
      </c>
      <c r="I24" s="156">
        <f>ROUND(E24*H24,2)</f>
        <v>0</v>
      </c>
      <c r="J24" s="157">
        <v>21.5</v>
      </c>
      <c r="K24" s="156">
        <f>ROUND(E24*J24,2)</f>
        <v>3157.49</v>
      </c>
      <c r="L24" s="156">
        <v>15</v>
      </c>
      <c r="M24" s="156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6"/>
      <c r="S24" s="156" t="s">
        <v>485</v>
      </c>
      <c r="T24" s="156" t="s">
        <v>382</v>
      </c>
      <c r="U24" s="156">
        <v>0</v>
      </c>
      <c r="V24" s="156">
        <f>ROUND(E24*U24,2)</f>
        <v>0</v>
      </c>
      <c r="W24" s="156"/>
      <c r="X24" s="156" t="s">
        <v>383</v>
      </c>
      <c r="Y24" s="147"/>
      <c r="Z24" s="147"/>
      <c r="AA24" s="147"/>
      <c r="AB24" s="147"/>
      <c r="AC24" s="147"/>
      <c r="AD24" s="147"/>
      <c r="AE24" s="147"/>
      <c r="AF24" s="147" t="s">
        <v>384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x14ac:dyDescent="0.2">
      <c r="A25" s="164" t="s">
        <v>376</v>
      </c>
      <c r="B25" s="165" t="s">
        <v>255</v>
      </c>
      <c r="C25" s="183" t="s">
        <v>256</v>
      </c>
      <c r="D25" s="166"/>
      <c r="E25" s="167"/>
      <c r="F25" s="168"/>
      <c r="G25" s="169">
        <f>SUMIF(AF26:AF28,"&lt;&gt;NOR",G26:G28)</f>
        <v>0</v>
      </c>
      <c r="H25" s="163"/>
      <c r="I25" s="163">
        <f>SUM(I26:I28)</f>
        <v>0</v>
      </c>
      <c r="J25" s="163"/>
      <c r="K25" s="163">
        <f>SUM(K26:K28)</f>
        <v>53569</v>
      </c>
      <c r="L25" s="163"/>
      <c r="M25" s="163">
        <f>SUM(M26:M28)</f>
        <v>0</v>
      </c>
      <c r="N25" s="163"/>
      <c r="O25" s="163">
        <f>SUM(O26:O28)</f>
        <v>0</v>
      </c>
      <c r="P25" s="163"/>
      <c r="Q25" s="163">
        <f>SUM(Q26:Q28)</f>
        <v>0</v>
      </c>
      <c r="R25" s="163"/>
      <c r="S25" s="163"/>
      <c r="T25" s="163"/>
      <c r="U25" s="163"/>
      <c r="V25" s="163">
        <f>SUM(V26:V28)</f>
        <v>0</v>
      </c>
      <c r="W25" s="163"/>
      <c r="X25" s="163"/>
      <c r="AF25" t="s">
        <v>377</v>
      </c>
    </row>
    <row r="26" spans="1:59" ht="22.5" outlineLevel="1" x14ac:dyDescent="0.2">
      <c r="A26" s="176">
        <v>10</v>
      </c>
      <c r="B26" s="177" t="s">
        <v>2003</v>
      </c>
      <c r="C26" s="186" t="s">
        <v>2004</v>
      </c>
      <c r="D26" s="178" t="s">
        <v>406</v>
      </c>
      <c r="E26" s="179">
        <v>2.5</v>
      </c>
      <c r="F26" s="174"/>
      <c r="G26" s="181">
        <f>ROUND(E26*F26,2)</f>
        <v>0</v>
      </c>
      <c r="H26" s="157">
        <v>0</v>
      </c>
      <c r="I26" s="156">
        <f>ROUND(E26*H26,2)</f>
        <v>0</v>
      </c>
      <c r="J26" s="157">
        <v>1160</v>
      </c>
      <c r="K26" s="156">
        <f>ROUND(E26*J26,2)</f>
        <v>2900</v>
      </c>
      <c r="L26" s="156">
        <v>15</v>
      </c>
      <c r="M26" s="156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6"/>
      <c r="S26" s="156" t="s">
        <v>485</v>
      </c>
      <c r="T26" s="156" t="s">
        <v>382</v>
      </c>
      <c r="U26" s="156">
        <v>0</v>
      </c>
      <c r="V26" s="156">
        <f>ROUND(E26*U26,2)</f>
        <v>0</v>
      </c>
      <c r="W26" s="156"/>
      <c r="X26" s="156" t="s">
        <v>383</v>
      </c>
      <c r="Y26" s="147"/>
      <c r="Z26" s="147"/>
      <c r="AA26" s="147"/>
      <c r="AB26" s="147"/>
      <c r="AC26" s="147"/>
      <c r="AD26" s="147"/>
      <c r="AE26" s="147"/>
      <c r="AF26" s="147" t="s">
        <v>384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ht="22.5" outlineLevel="1" x14ac:dyDescent="0.2">
      <c r="A27" s="170">
        <v>11</v>
      </c>
      <c r="B27" s="171" t="s">
        <v>2009</v>
      </c>
      <c r="C27" s="184" t="s">
        <v>2010</v>
      </c>
      <c r="D27" s="172" t="s">
        <v>406</v>
      </c>
      <c r="E27" s="173">
        <v>44.06</v>
      </c>
      <c r="F27" s="174"/>
      <c r="G27" s="175">
        <f>ROUND(E27*F27,2)</f>
        <v>0</v>
      </c>
      <c r="H27" s="157">
        <v>0</v>
      </c>
      <c r="I27" s="156">
        <f>ROUND(E27*H27,2)</f>
        <v>0</v>
      </c>
      <c r="J27" s="157">
        <v>1150</v>
      </c>
      <c r="K27" s="156">
        <f>ROUND(E27*J27,2)</f>
        <v>50669</v>
      </c>
      <c r="L27" s="156">
        <v>15</v>
      </c>
      <c r="M27" s="156">
        <f>G27*(1+L27/100)</f>
        <v>0</v>
      </c>
      <c r="N27" s="156">
        <v>0</v>
      </c>
      <c r="O27" s="156">
        <f>ROUND(E27*N27,2)</f>
        <v>0</v>
      </c>
      <c r="P27" s="156">
        <v>0</v>
      </c>
      <c r="Q27" s="156">
        <f>ROUND(E27*P27,2)</f>
        <v>0</v>
      </c>
      <c r="R27" s="156"/>
      <c r="S27" s="156" t="s">
        <v>485</v>
      </c>
      <c r="T27" s="156" t="s">
        <v>382</v>
      </c>
      <c r="U27" s="156">
        <v>0</v>
      </c>
      <c r="V27" s="156">
        <f>ROUND(E27*U27,2)</f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384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outlineLevel="1" x14ac:dyDescent="0.2">
      <c r="A28" s="154"/>
      <c r="B28" s="155"/>
      <c r="C28" s="249" t="s">
        <v>2151</v>
      </c>
      <c r="D28" s="250"/>
      <c r="E28" s="250"/>
      <c r="F28" s="250"/>
      <c r="G28" s="250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47"/>
      <c r="Z28" s="147"/>
      <c r="AA28" s="147"/>
      <c r="AB28" s="147"/>
      <c r="AC28" s="147"/>
      <c r="AD28" s="147"/>
      <c r="AE28" s="147"/>
      <c r="AF28" s="147" t="s">
        <v>655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ht="25.5" x14ac:dyDescent="0.2">
      <c r="A29" s="164" t="s">
        <v>376</v>
      </c>
      <c r="B29" s="165" t="s">
        <v>257</v>
      </c>
      <c r="C29" s="183" t="s">
        <v>259</v>
      </c>
      <c r="D29" s="166"/>
      <c r="E29" s="167"/>
      <c r="F29" s="168"/>
      <c r="G29" s="169">
        <f>SUMIF(AF30:AF38,"&lt;&gt;NOR",G30:G38)</f>
        <v>0</v>
      </c>
      <c r="H29" s="163"/>
      <c r="I29" s="163">
        <f>SUM(I30:I38)</f>
        <v>0</v>
      </c>
      <c r="J29" s="163"/>
      <c r="K29" s="163">
        <f>SUM(K30:K38)</f>
        <v>187923.4</v>
      </c>
      <c r="L29" s="163"/>
      <c r="M29" s="163">
        <f>SUM(M30:M38)</f>
        <v>0</v>
      </c>
      <c r="N29" s="163"/>
      <c r="O29" s="163">
        <f>SUM(O30:O38)</f>
        <v>0</v>
      </c>
      <c r="P29" s="163"/>
      <c r="Q29" s="163">
        <f>SUM(Q30:Q38)</f>
        <v>0</v>
      </c>
      <c r="R29" s="163"/>
      <c r="S29" s="163"/>
      <c r="T29" s="163"/>
      <c r="U29" s="163"/>
      <c r="V29" s="163">
        <f>SUM(V30:V38)</f>
        <v>0</v>
      </c>
      <c r="W29" s="163"/>
      <c r="X29" s="163"/>
      <c r="AF29" t="s">
        <v>377</v>
      </c>
    </row>
    <row r="30" spans="1:59" outlineLevel="1" x14ac:dyDescent="0.2">
      <c r="A30" s="170">
        <v>12</v>
      </c>
      <c r="B30" s="171" t="s">
        <v>2012</v>
      </c>
      <c r="C30" s="184" t="s">
        <v>2013</v>
      </c>
      <c r="D30" s="172" t="s">
        <v>380</v>
      </c>
      <c r="E30" s="173">
        <v>146.86000000000001</v>
      </c>
      <c r="F30" s="174"/>
      <c r="G30" s="175">
        <f>ROUND(E30*F30,2)</f>
        <v>0</v>
      </c>
      <c r="H30" s="157">
        <v>0</v>
      </c>
      <c r="I30" s="156">
        <f>ROUND(E30*H30,2)</f>
        <v>0</v>
      </c>
      <c r="J30" s="157">
        <v>180</v>
      </c>
      <c r="K30" s="156">
        <f>ROUND(E30*J30,2)</f>
        <v>26434.799999999999</v>
      </c>
      <c r="L30" s="156">
        <v>15</v>
      </c>
      <c r="M30" s="156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6"/>
      <c r="S30" s="156" t="s">
        <v>485</v>
      </c>
      <c r="T30" s="156" t="s">
        <v>382</v>
      </c>
      <c r="U30" s="156">
        <v>0</v>
      </c>
      <c r="V30" s="156">
        <f>ROUND(E30*U30,2)</f>
        <v>0</v>
      </c>
      <c r="W30" s="156"/>
      <c r="X30" s="156" t="s">
        <v>383</v>
      </c>
      <c r="Y30" s="147"/>
      <c r="Z30" s="147"/>
      <c r="AA30" s="147"/>
      <c r="AB30" s="147"/>
      <c r="AC30" s="147"/>
      <c r="AD30" s="147"/>
      <c r="AE30" s="147"/>
      <c r="AF30" s="147" t="s">
        <v>384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outlineLevel="1" x14ac:dyDescent="0.2">
      <c r="A31" s="154"/>
      <c r="B31" s="155"/>
      <c r="C31" s="249" t="s">
        <v>2152</v>
      </c>
      <c r="D31" s="250"/>
      <c r="E31" s="250"/>
      <c r="F31" s="250"/>
      <c r="G31" s="250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47"/>
      <c r="Z31" s="147"/>
      <c r="AA31" s="147"/>
      <c r="AB31" s="147"/>
      <c r="AC31" s="147"/>
      <c r="AD31" s="147"/>
      <c r="AE31" s="147"/>
      <c r="AF31" s="147" t="s">
        <v>655</v>
      </c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outlineLevel="1" x14ac:dyDescent="0.2">
      <c r="A32" s="176">
        <v>13</v>
      </c>
      <c r="B32" s="177" t="s">
        <v>2014</v>
      </c>
      <c r="C32" s="186" t="s">
        <v>2015</v>
      </c>
      <c r="D32" s="178" t="s">
        <v>380</v>
      </c>
      <c r="E32" s="179">
        <v>146.86000000000001</v>
      </c>
      <c r="F32" s="174"/>
      <c r="G32" s="181">
        <f t="shared" ref="G32:G37" si="0">ROUND(E32*F32,2)</f>
        <v>0</v>
      </c>
      <c r="H32" s="157">
        <v>0</v>
      </c>
      <c r="I32" s="156">
        <f t="shared" ref="I32:I37" si="1">ROUND(E32*H32,2)</f>
        <v>0</v>
      </c>
      <c r="J32" s="157">
        <v>160</v>
      </c>
      <c r="K32" s="156">
        <f t="shared" ref="K32:K37" si="2">ROUND(E32*J32,2)</f>
        <v>23497.599999999999</v>
      </c>
      <c r="L32" s="156">
        <v>15</v>
      </c>
      <c r="M32" s="156">
        <f t="shared" ref="M32:M37" si="3">G32*(1+L32/100)</f>
        <v>0</v>
      </c>
      <c r="N32" s="156">
        <v>0</v>
      </c>
      <c r="O32" s="156">
        <f t="shared" ref="O32:O37" si="4">ROUND(E32*N32,2)</f>
        <v>0</v>
      </c>
      <c r="P32" s="156">
        <v>0</v>
      </c>
      <c r="Q32" s="156">
        <f t="shared" ref="Q32:Q37" si="5">ROUND(E32*P32,2)</f>
        <v>0</v>
      </c>
      <c r="R32" s="156"/>
      <c r="S32" s="156" t="s">
        <v>485</v>
      </c>
      <c r="T32" s="156" t="s">
        <v>382</v>
      </c>
      <c r="U32" s="156">
        <v>0</v>
      </c>
      <c r="V32" s="156">
        <f t="shared" ref="V32:V37" si="6">ROUND(E32*U32,2)</f>
        <v>0</v>
      </c>
      <c r="W32" s="156"/>
      <c r="X32" s="156" t="s">
        <v>383</v>
      </c>
      <c r="Y32" s="147"/>
      <c r="Z32" s="147"/>
      <c r="AA32" s="147"/>
      <c r="AB32" s="147"/>
      <c r="AC32" s="147"/>
      <c r="AD32" s="147"/>
      <c r="AE32" s="147"/>
      <c r="AF32" s="147" t="s">
        <v>384</v>
      </c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ht="22.5" outlineLevel="1" x14ac:dyDescent="0.2">
      <c r="A33" s="176">
        <v>14</v>
      </c>
      <c r="B33" s="177" t="s">
        <v>2016</v>
      </c>
      <c r="C33" s="186" t="s">
        <v>2017</v>
      </c>
      <c r="D33" s="178" t="s">
        <v>380</v>
      </c>
      <c r="E33" s="179">
        <v>146.86000000000001</v>
      </c>
      <c r="F33" s="174"/>
      <c r="G33" s="181">
        <f t="shared" si="0"/>
        <v>0</v>
      </c>
      <c r="H33" s="157">
        <v>0</v>
      </c>
      <c r="I33" s="156">
        <f t="shared" si="1"/>
        <v>0</v>
      </c>
      <c r="J33" s="157">
        <v>14</v>
      </c>
      <c r="K33" s="156">
        <f t="shared" si="2"/>
        <v>2056.04</v>
      </c>
      <c r="L33" s="156">
        <v>15</v>
      </c>
      <c r="M33" s="156">
        <f t="shared" si="3"/>
        <v>0</v>
      </c>
      <c r="N33" s="156">
        <v>0</v>
      </c>
      <c r="O33" s="156">
        <f t="shared" si="4"/>
        <v>0</v>
      </c>
      <c r="P33" s="156">
        <v>0</v>
      </c>
      <c r="Q33" s="156">
        <f t="shared" si="5"/>
        <v>0</v>
      </c>
      <c r="R33" s="156"/>
      <c r="S33" s="156" t="s">
        <v>485</v>
      </c>
      <c r="T33" s="156" t="s">
        <v>382</v>
      </c>
      <c r="U33" s="156">
        <v>0</v>
      </c>
      <c r="V33" s="156">
        <f t="shared" si="6"/>
        <v>0</v>
      </c>
      <c r="W33" s="156"/>
      <c r="X33" s="156" t="s">
        <v>383</v>
      </c>
      <c r="Y33" s="147"/>
      <c r="Z33" s="147"/>
      <c r="AA33" s="147"/>
      <c r="AB33" s="147"/>
      <c r="AC33" s="147"/>
      <c r="AD33" s="147"/>
      <c r="AE33" s="147"/>
      <c r="AF33" s="147" t="s">
        <v>384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ht="22.5" outlineLevel="1" x14ac:dyDescent="0.2">
      <c r="A34" s="176">
        <v>15</v>
      </c>
      <c r="B34" s="177" t="s">
        <v>2153</v>
      </c>
      <c r="C34" s="186" t="s">
        <v>2154</v>
      </c>
      <c r="D34" s="178" t="s">
        <v>380</v>
      </c>
      <c r="E34" s="179">
        <v>146.86000000000001</v>
      </c>
      <c r="F34" s="174"/>
      <c r="G34" s="181">
        <f t="shared" si="0"/>
        <v>0</v>
      </c>
      <c r="H34" s="157">
        <v>0</v>
      </c>
      <c r="I34" s="156">
        <f t="shared" si="1"/>
        <v>0</v>
      </c>
      <c r="J34" s="157">
        <v>461</v>
      </c>
      <c r="K34" s="156">
        <f t="shared" si="2"/>
        <v>67702.460000000006</v>
      </c>
      <c r="L34" s="156">
        <v>15</v>
      </c>
      <c r="M34" s="156">
        <f t="shared" si="3"/>
        <v>0</v>
      </c>
      <c r="N34" s="156">
        <v>0</v>
      </c>
      <c r="O34" s="156">
        <f t="shared" si="4"/>
        <v>0</v>
      </c>
      <c r="P34" s="156">
        <v>0</v>
      </c>
      <c r="Q34" s="156">
        <f t="shared" si="5"/>
        <v>0</v>
      </c>
      <c r="R34" s="156"/>
      <c r="S34" s="156" t="s">
        <v>485</v>
      </c>
      <c r="T34" s="156" t="s">
        <v>382</v>
      </c>
      <c r="U34" s="156">
        <v>0</v>
      </c>
      <c r="V34" s="156">
        <f t="shared" si="6"/>
        <v>0</v>
      </c>
      <c r="W34" s="156"/>
      <c r="X34" s="156" t="s">
        <v>383</v>
      </c>
      <c r="Y34" s="147"/>
      <c r="Z34" s="147"/>
      <c r="AA34" s="147"/>
      <c r="AB34" s="147"/>
      <c r="AC34" s="147"/>
      <c r="AD34" s="147"/>
      <c r="AE34" s="147"/>
      <c r="AF34" s="147" t="s">
        <v>384</v>
      </c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ht="22.5" outlineLevel="1" x14ac:dyDescent="0.2">
      <c r="A35" s="176">
        <v>16</v>
      </c>
      <c r="B35" s="177" t="s">
        <v>2021</v>
      </c>
      <c r="C35" s="186" t="s">
        <v>2022</v>
      </c>
      <c r="D35" s="178" t="s">
        <v>380</v>
      </c>
      <c r="E35" s="179">
        <v>146.86000000000001</v>
      </c>
      <c r="F35" s="174"/>
      <c r="G35" s="181">
        <f t="shared" si="0"/>
        <v>0</v>
      </c>
      <c r="H35" s="157">
        <v>0</v>
      </c>
      <c r="I35" s="156">
        <f t="shared" si="1"/>
        <v>0</v>
      </c>
      <c r="J35" s="157">
        <v>12</v>
      </c>
      <c r="K35" s="156">
        <f t="shared" si="2"/>
        <v>1762.32</v>
      </c>
      <c r="L35" s="156">
        <v>15</v>
      </c>
      <c r="M35" s="156">
        <f t="shared" si="3"/>
        <v>0</v>
      </c>
      <c r="N35" s="156">
        <v>0</v>
      </c>
      <c r="O35" s="156">
        <f t="shared" si="4"/>
        <v>0</v>
      </c>
      <c r="P35" s="156">
        <v>0</v>
      </c>
      <c r="Q35" s="156">
        <f t="shared" si="5"/>
        <v>0</v>
      </c>
      <c r="R35" s="156"/>
      <c r="S35" s="156" t="s">
        <v>485</v>
      </c>
      <c r="T35" s="156" t="s">
        <v>382</v>
      </c>
      <c r="U35" s="156">
        <v>0</v>
      </c>
      <c r="V35" s="156">
        <f t="shared" si="6"/>
        <v>0</v>
      </c>
      <c r="W35" s="156"/>
      <c r="X35" s="156" t="s">
        <v>383</v>
      </c>
      <c r="Y35" s="147"/>
      <c r="Z35" s="147"/>
      <c r="AA35" s="147"/>
      <c r="AB35" s="147"/>
      <c r="AC35" s="147"/>
      <c r="AD35" s="147"/>
      <c r="AE35" s="147"/>
      <c r="AF35" s="147" t="s">
        <v>384</v>
      </c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ht="22.5" outlineLevel="1" x14ac:dyDescent="0.2">
      <c r="A36" s="176">
        <v>17</v>
      </c>
      <c r="B36" s="177" t="s">
        <v>2155</v>
      </c>
      <c r="C36" s="186" t="s">
        <v>2156</v>
      </c>
      <c r="D36" s="178" t="s">
        <v>380</v>
      </c>
      <c r="E36" s="179">
        <v>146.86000000000001</v>
      </c>
      <c r="F36" s="174"/>
      <c r="G36" s="181">
        <f t="shared" si="0"/>
        <v>0</v>
      </c>
      <c r="H36" s="157">
        <v>0</v>
      </c>
      <c r="I36" s="156">
        <f t="shared" si="1"/>
        <v>0</v>
      </c>
      <c r="J36" s="157">
        <v>263</v>
      </c>
      <c r="K36" s="156">
        <f t="shared" si="2"/>
        <v>38624.18</v>
      </c>
      <c r="L36" s="156">
        <v>15</v>
      </c>
      <c r="M36" s="156">
        <f t="shared" si="3"/>
        <v>0</v>
      </c>
      <c r="N36" s="156">
        <v>0</v>
      </c>
      <c r="O36" s="156">
        <f t="shared" si="4"/>
        <v>0</v>
      </c>
      <c r="P36" s="156">
        <v>0</v>
      </c>
      <c r="Q36" s="156">
        <f t="shared" si="5"/>
        <v>0</v>
      </c>
      <c r="R36" s="156"/>
      <c r="S36" s="156" t="s">
        <v>485</v>
      </c>
      <c r="T36" s="156" t="s">
        <v>382</v>
      </c>
      <c r="U36" s="156">
        <v>0</v>
      </c>
      <c r="V36" s="156">
        <f t="shared" si="6"/>
        <v>0</v>
      </c>
      <c r="W36" s="156"/>
      <c r="X36" s="156" t="s">
        <v>383</v>
      </c>
      <c r="Y36" s="147"/>
      <c r="Z36" s="147"/>
      <c r="AA36" s="147"/>
      <c r="AB36" s="147"/>
      <c r="AC36" s="147"/>
      <c r="AD36" s="147"/>
      <c r="AE36" s="147"/>
      <c r="AF36" s="147" t="s">
        <v>384</v>
      </c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outlineLevel="1" x14ac:dyDescent="0.2">
      <c r="A37" s="170">
        <v>18</v>
      </c>
      <c r="B37" s="171" t="s">
        <v>2031</v>
      </c>
      <c r="C37" s="184" t="s">
        <v>2032</v>
      </c>
      <c r="D37" s="172" t="s">
        <v>380</v>
      </c>
      <c r="E37" s="173">
        <v>22.1</v>
      </c>
      <c r="F37" s="174"/>
      <c r="G37" s="175">
        <f t="shared" si="0"/>
        <v>0</v>
      </c>
      <c r="H37" s="157">
        <v>0</v>
      </c>
      <c r="I37" s="156">
        <f t="shared" si="1"/>
        <v>0</v>
      </c>
      <c r="J37" s="157">
        <v>1260</v>
      </c>
      <c r="K37" s="156">
        <f t="shared" si="2"/>
        <v>27846</v>
      </c>
      <c r="L37" s="156">
        <v>15</v>
      </c>
      <c r="M37" s="156">
        <f t="shared" si="3"/>
        <v>0</v>
      </c>
      <c r="N37" s="156">
        <v>0</v>
      </c>
      <c r="O37" s="156">
        <f t="shared" si="4"/>
        <v>0</v>
      </c>
      <c r="P37" s="156">
        <v>0</v>
      </c>
      <c r="Q37" s="156">
        <f t="shared" si="5"/>
        <v>0</v>
      </c>
      <c r="R37" s="156"/>
      <c r="S37" s="156" t="s">
        <v>485</v>
      </c>
      <c r="T37" s="156" t="s">
        <v>382</v>
      </c>
      <c r="U37" s="156">
        <v>0</v>
      </c>
      <c r="V37" s="156">
        <f t="shared" si="6"/>
        <v>0</v>
      </c>
      <c r="W37" s="156"/>
      <c r="X37" s="156" t="s">
        <v>383</v>
      </c>
      <c r="Y37" s="147"/>
      <c r="Z37" s="147"/>
      <c r="AA37" s="147"/>
      <c r="AB37" s="147"/>
      <c r="AC37" s="147"/>
      <c r="AD37" s="147"/>
      <c r="AE37" s="147"/>
      <c r="AF37" s="147" t="s">
        <v>384</v>
      </c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outlineLevel="1" x14ac:dyDescent="0.2">
      <c r="A38" s="154"/>
      <c r="B38" s="155"/>
      <c r="C38" s="249" t="s">
        <v>2033</v>
      </c>
      <c r="D38" s="250"/>
      <c r="E38" s="250"/>
      <c r="F38" s="250"/>
      <c r="G38" s="250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47"/>
      <c r="Z38" s="147"/>
      <c r="AA38" s="147"/>
      <c r="AB38" s="147"/>
      <c r="AC38" s="147"/>
      <c r="AD38" s="147"/>
      <c r="AE38" s="147"/>
      <c r="AF38" s="147" t="s">
        <v>655</v>
      </c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 x14ac:dyDescent="0.2">
      <c r="A39" s="164" t="s">
        <v>376</v>
      </c>
      <c r="B39" s="165" t="s">
        <v>276</v>
      </c>
      <c r="C39" s="183" t="s">
        <v>278</v>
      </c>
      <c r="D39" s="166"/>
      <c r="E39" s="167"/>
      <c r="F39" s="168"/>
      <c r="G39" s="169">
        <f>SUMIF(AF40:AF43,"&lt;&gt;NOR",G40:G43)</f>
        <v>0</v>
      </c>
      <c r="H39" s="163"/>
      <c r="I39" s="163">
        <f>SUM(I40:I43)</f>
        <v>0</v>
      </c>
      <c r="J39" s="163"/>
      <c r="K39" s="163">
        <f>SUM(K40:K43)</f>
        <v>5448.24</v>
      </c>
      <c r="L39" s="163"/>
      <c r="M39" s="163">
        <f>SUM(M40:M43)</f>
        <v>0</v>
      </c>
      <c r="N39" s="163"/>
      <c r="O39" s="163">
        <f>SUM(O40:O43)</f>
        <v>0</v>
      </c>
      <c r="P39" s="163"/>
      <c r="Q39" s="163">
        <f>SUM(Q40:Q43)</f>
        <v>0</v>
      </c>
      <c r="R39" s="163"/>
      <c r="S39" s="163"/>
      <c r="T39" s="163"/>
      <c r="U39" s="163"/>
      <c r="V39" s="163">
        <f>SUM(V40:V43)</f>
        <v>0</v>
      </c>
      <c r="W39" s="163"/>
      <c r="X39" s="163"/>
      <c r="AF39" t="s">
        <v>377</v>
      </c>
    </row>
    <row r="40" spans="1:59" ht="22.5" outlineLevel="1" x14ac:dyDescent="0.2">
      <c r="A40" s="170">
        <v>19</v>
      </c>
      <c r="B40" s="171" t="s">
        <v>2047</v>
      </c>
      <c r="C40" s="184" t="s">
        <v>2048</v>
      </c>
      <c r="D40" s="172" t="s">
        <v>397</v>
      </c>
      <c r="E40" s="173">
        <v>9.5</v>
      </c>
      <c r="F40" s="174"/>
      <c r="G40" s="175">
        <f>ROUND(E40*F40,2)</f>
        <v>0</v>
      </c>
      <c r="H40" s="157">
        <v>0</v>
      </c>
      <c r="I40" s="156">
        <f>ROUND(E40*H40,2)</f>
        <v>0</v>
      </c>
      <c r="J40" s="157">
        <v>504</v>
      </c>
      <c r="K40" s="156">
        <f>ROUND(E40*J40,2)</f>
        <v>4788</v>
      </c>
      <c r="L40" s="156">
        <v>15</v>
      </c>
      <c r="M40" s="156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6"/>
      <c r="S40" s="156" t="s">
        <v>485</v>
      </c>
      <c r="T40" s="156" t="s">
        <v>382</v>
      </c>
      <c r="U40" s="156">
        <v>0</v>
      </c>
      <c r="V40" s="156">
        <f>ROUND(E40*U40,2)</f>
        <v>0</v>
      </c>
      <c r="W40" s="156"/>
      <c r="X40" s="156" t="s">
        <v>383</v>
      </c>
      <c r="Y40" s="147"/>
      <c r="Z40" s="147"/>
      <c r="AA40" s="147"/>
      <c r="AB40" s="147"/>
      <c r="AC40" s="147"/>
      <c r="AD40" s="147"/>
      <c r="AE40" s="147"/>
      <c r="AF40" s="147" t="s">
        <v>384</v>
      </c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 ht="22.5" outlineLevel="1" x14ac:dyDescent="0.2">
      <c r="A41" s="154"/>
      <c r="B41" s="155"/>
      <c r="C41" s="185" t="s">
        <v>2157</v>
      </c>
      <c r="D41" s="158"/>
      <c r="E41" s="159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47"/>
      <c r="Z41" s="147"/>
      <c r="AA41" s="147"/>
      <c r="AB41" s="147"/>
      <c r="AC41" s="147"/>
      <c r="AD41" s="147"/>
      <c r="AE41" s="147"/>
      <c r="AF41" s="147" t="s">
        <v>386</v>
      </c>
      <c r="AG41" s="147">
        <v>0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</row>
    <row r="42" spans="1:59" outlineLevel="1" x14ac:dyDescent="0.2">
      <c r="A42" s="154"/>
      <c r="B42" s="155"/>
      <c r="C42" s="185" t="s">
        <v>2158</v>
      </c>
      <c r="D42" s="158"/>
      <c r="E42" s="159">
        <v>9.5</v>
      </c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47"/>
      <c r="Z42" s="147"/>
      <c r="AA42" s="147"/>
      <c r="AB42" s="147"/>
      <c r="AC42" s="147"/>
      <c r="AD42" s="147"/>
      <c r="AE42" s="147"/>
      <c r="AF42" s="147" t="s">
        <v>386</v>
      </c>
      <c r="AG42" s="147">
        <v>0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 outlineLevel="1" x14ac:dyDescent="0.2">
      <c r="A43" s="176">
        <v>20</v>
      </c>
      <c r="B43" s="177" t="s">
        <v>2050</v>
      </c>
      <c r="C43" s="186" t="s">
        <v>2051</v>
      </c>
      <c r="D43" s="178" t="s">
        <v>397</v>
      </c>
      <c r="E43" s="179">
        <v>27.51</v>
      </c>
      <c r="F43" s="174"/>
      <c r="G43" s="181">
        <f>ROUND(E43*F43,2)</f>
        <v>0</v>
      </c>
      <c r="H43" s="157">
        <v>0</v>
      </c>
      <c r="I43" s="156">
        <f>ROUND(E43*H43,2)</f>
        <v>0</v>
      </c>
      <c r="J43" s="157">
        <v>24</v>
      </c>
      <c r="K43" s="156">
        <f>ROUND(E43*J43,2)</f>
        <v>660.24</v>
      </c>
      <c r="L43" s="156">
        <v>15</v>
      </c>
      <c r="M43" s="156">
        <f>G43*(1+L43/100)</f>
        <v>0</v>
      </c>
      <c r="N43" s="156">
        <v>0</v>
      </c>
      <c r="O43" s="156">
        <f>ROUND(E43*N43,2)</f>
        <v>0</v>
      </c>
      <c r="P43" s="156">
        <v>0</v>
      </c>
      <c r="Q43" s="156">
        <f>ROUND(E43*P43,2)</f>
        <v>0</v>
      </c>
      <c r="R43" s="156"/>
      <c r="S43" s="156" t="s">
        <v>485</v>
      </c>
      <c r="T43" s="156" t="s">
        <v>382</v>
      </c>
      <c r="U43" s="156">
        <v>0</v>
      </c>
      <c r="V43" s="156">
        <f>ROUND(E43*U43,2)</f>
        <v>0</v>
      </c>
      <c r="W43" s="156"/>
      <c r="X43" s="156" t="s">
        <v>383</v>
      </c>
      <c r="Y43" s="147"/>
      <c r="Z43" s="147"/>
      <c r="AA43" s="147"/>
      <c r="AB43" s="147"/>
      <c r="AC43" s="147"/>
      <c r="AD43" s="147"/>
      <c r="AE43" s="147"/>
      <c r="AF43" s="147" t="s">
        <v>384</v>
      </c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 ht="25.5" x14ac:dyDescent="0.2">
      <c r="A44" s="164" t="s">
        <v>376</v>
      </c>
      <c r="B44" s="165" t="s">
        <v>281</v>
      </c>
      <c r="C44" s="183" t="s">
        <v>282</v>
      </c>
      <c r="D44" s="166"/>
      <c r="E44" s="167"/>
      <c r="F44" s="168"/>
      <c r="G44" s="169">
        <f>SUMIF(AF45:AF70,"&lt;&gt;NOR",G45:G70)</f>
        <v>0</v>
      </c>
      <c r="H44" s="163"/>
      <c r="I44" s="163">
        <f>SUM(I45:I70)</f>
        <v>87486.24</v>
      </c>
      <c r="J44" s="163"/>
      <c r="K44" s="163">
        <f>SUM(K45:K70)</f>
        <v>145634.1</v>
      </c>
      <c r="L44" s="163"/>
      <c r="M44" s="163">
        <f>SUM(M45:M70)</f>
        <v>0</v>
      </c>
      <c r="N44" s="163"/>
      <c r="O44" s="163">
        <f>SUM(O45:O70)</f>
        <v>0</v>
      </c>
      <c r="P44" s="163"/>
      <c r="Q44" s="163">
        <f>SUM(Q45:Q70)</f>
        <v>0</v>
      </c>
      <c r="R44" s="163"/>
      <c r="S44" s="163"/>
      <c r="T44" s="163"/>
      <c r="U44" s="163"/>
      <c r="V44" s="163">
        <f>SUM(V45:V70)</f>
        <v>0</v>
      </c>
      <c r="W44" s="163"/>
      <c r="X44" s="163"/>
      <c r="AF44" t="s">
        <v>377</v>
      </c>
    </row>
    <row r="45" spans="1:59" ht="22.5" outlineLevel="1" x14ac:dyDescent="0.2">
      <c r="A45" s="170">
        <v>21</v>
      </c>
      <c r="B45" s="171" t="s">
        <v>2159</v>
      </c>
      <c r="C45" s="184" t="s">
        <v>2160</v>
      </c>
      <c r="D45" s="172" t="s">
        <v>429</v>
      </c>
      <c r="E45" s="173">
        <v>6</v>
      </c>
      <c r="F45" s="174"/>
      <c r="G45" s="175">
        <f>ROUND(E45*F45,2)</f>
        <v>0</v>
      </c>
      <c r="H45" s="157">
        <v>0</v>
      </c>
      <c r="I45" s="156">
        <f>ROUND(E45*H45,2)</f>
        <v>0</v>
      </c>
      <c r="J45" s="157">
        <v>412</v>
      </c>
      <c r="K45" s="156">
        <f>ROUND(E45*J45,2)</f>
        <v>2472</v>
      </c>
      <c r="L45" s="156">
        <v>15</v>
      </c>
      <c r="M45" s="156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6"/>
      <c r="S45" s="156" t="s">
        <v>485</v>
      </c>
      <c r="T45" s="156" t="s">
        <v>382</v>
      </c>
      <c r="U45" s="156">
        <v>0</v>
      </c>
      <c r="V45" s="156">
        <f>ROUND(E45*U45,2)</f>
        <v>0</v>
      </c>
      <c r="W45" s="156"/>
      <c r="X45" s="156" t="s">
        <v>383</v>
      </c>
      <c r="Y45" s="147"/>
      <c r="Z45" s="147"/>
      <c r="AA45" s="147"/>
      <c r="AB45" s="147"/>
      <c r="AC45" s="147"/>
      <c r="AD45" s="147"/>
      <c r="AE45" s="147"/>
      <c r="AF45" s="147" t="s">
        <v>384</v>
      </c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 outlineLevel="1" x14ac:dyDescent="0.2">
      <c r="A46" s="154"/>
      <c r="B46" s="155"/>
      <c r="C46" s="249" t="s">
        <v>2161</v>
      </c>
      <c r="D46" s="250"/>
      <c r="E46" s="250"/>
      <c r="F46" s="250"/>
      <c r="G46" s="250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47"/>
      <c r="Z46" s="147"/>
      <c r="AA46" s="147"/>
      <c r="AB46" s="147"/>
      <c r="AC46" s="147"/>
      <c r="AD46" s="147"/>
      <c r="AE46" s="147"/>
      <c r="AF46" s="147" t="s">
        <v>655</v>
      </c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 outlineLevel="1" x14ac:dyDescent="0.2">
      <c r="A47" s="176">
        <v>22</v>
      </c>
      <c r="B47" s="177" t="s">
        <v>2162</v>
      </c>
      <c r="C47" s="186" t="s">
        <v>2163</v>
      </c>
      <c r="D47" s="178" t="s">
        <v>429</v>
      </c>
      <c r="E47" s="179">
        <v>6</v>
      </c>
      <c r="F47" s="174"/>
      <c r="G47" s="181">
        <f>ROUND(E47*F47,2)</f>
        <v>0</v>
      </c>
      <c r="H47" s="157">
        <v>993</v>
      </c>
      <c r="I47" s="156">
        <f>ROUND(E47*H47,2)</f>
        <v>5958</v>
      </c>
      <c r="J47" s="157">
        <v>0</v>
      </c>
      <c r="K47" s="156">
        <f>ROUND(E47*J47,2)</f>
        <v>0</v>
      </c>
      <c r="L47" s="156">
        <v>15</v>
      </c>
      <c r="M47" s="156">
        <f>G47*(1+L47/100)</f>
        <v>0</v>
      </c>
      <c r="N47" s="156">
        <v>0</v>
      </c>
      <c r="O47" s="156">
        <f>ROUND(E47*N47,2)</f>
        <v>0</v>
      </c>
      <c r="P47" s="156">
        <v>0</v>
      </c>
      <c r="Q47" s="156">
        <f>ROUND(E47*P47,2)</f>
        <v>0</v>
      </c>
      <c r="R47" s="156"/>
      <c r="S47" s="156" t="s">
        <v>485</v>
      </c>
      <c r="T47" s="156" t="s">
        <v>382</v>
      </c>
      <c r="U47" s="156">
        <v>0</v>
      </c>
      <c r="V47" s="156">
        <f>ROUND(E47*U47,2)</f>
        <v>0</v>
      </c>
      <c r="W47" s="156"/>
      <c r="X47" s="156" t="s">
        <v>407</v>
      </c>
      <c r="Y47" s="147"/>
      <c r="Z47" s="147"/>
      <c r="AA47" s="147"/>
      <c r="AB47" s="147"/>
      <c r="AC47" s="147"/>
      <c r="AD47" s="147"/>
      <c r="AE47" s="147"/>
      <c r="AF47" s="147" t="s">
        <v>408</v>
      </c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 ht="22.5" outlineLevel="1" x14ac:dyDescent="0.2">
      <c r="A48" s="176">
        <v>23</v>
      </c>
      <c r="B48" s="177" t="s">
        <v>2085</v>
      </c>
      <c r="C48" s="186" t="s">
        <v>2086</v>
      </c>
      <c r="D48" s="178" t="s">
        <v>429</v>
      </c>
      <c r="E48" s="179">
        <v>6</v>
      </c>
      <c r="F48" s="174"/>
      <c r="G48" s="181">
        <f>ROUND(E48*F48,2)</f>
        <v>0</v>
      </c>
      <c r="H48" s="157">
        <v>0</v>
      </c>
      <c r="I48" s="156">
        <f>ROUND(E48*H48,2)</f>
        <v>0</v>
      </c>
      <c r="J48" s="157">
        <v>207</v>
      </c>
      <c r="K48" s="156">
        <f>ROUND(E48*J48,2)</f>
        <v>1242</v>
      </c>
      <c r="L48" s="156">
        <v>15</v>
      </c>
      <c r="M48" s="156">
        <f>G48*(1+L48/100)</f>
        <v>0</v>
      </c>
      <c r="N48" s="156">
        <v>0</v>
      </c>
      <c r="O48" s="156">
        <f>ROUND(E48*N48,2)</f>
        <v>0</v>
      </c>
      <c r="P48" s="156">
        <v>0</v>
      </c>
      <c r="Q48" s="156">
        <f>ROUND(E48*P48,2)</f>
        <v>0</v>
      </c>
      <c r="R48" s="156"/>
      <c r="S48" s="156" t="s">
        <v>485</v>
      </c>
      <c r="T48" s="156" t="s">
        <v>382</v>
      </c>
      <c r="U48" s="156">
        <v>0</v>
      </c>
      <c r="V48" s="156">
        <f>ROUND(E48*U48,2)</f>
        <v>0</v>
      </c>
      <c r="W48" s="156"/>
      <c r="X48" s="156" t="s">
        <v>383</v>
      </c>
      <c r="Y48" s="147"/>
      <c r="Z48" s="147"/>
      <c r="AA48" s="147"/>
      <c r="AB48" s="147"/>
      <c r="AC48" s="147"/>
      <c r="AD48" s="147"/>
      <c r="AE48" s="147"/>
      <c r="AF48" s="147" t="s">
        <v>384</v>
      </c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</row>
    <row r="49" spans="1:59" outlineLevel="1" x14ac:dyDescent="0.2">
      <c r="A49" s="176">
        <v>24</v>
      </c>
      <c r="B49" s="177" t="s">
        <v>2164</v>
      </c>
      <c r="C49" s="186" t="s">
        <v>2165</v>
      </c>
      <c r="D49" s="178" t="s">
        <v>429</v>
      </c>
      <c r="E49" s="179">
        <v>6</v>
      </c>
      <c r="F49" s="174"/>
      <c r="G49" s="181">
        <f>ROUND(E49*F49,2)</f>
        <v>0</v>
      </c>
      <c r="H49" s="157">
        <v>610</v>
      </c>
      <c r="I49" s="156">
        <f>ROUND(E49*H49,2)</f>
        <v>3660</v>
      </c>
      <c r="J49" s="157">
        <v>0</v>
      </c>
      <c r="K49" s="156">
        <f>ROUND(E49*J49,2)</f>
        <v>0</v>
      </c>
      <c r="L49" s="156">
        <v>15</v>
      </c>
      <c r="M49" s="156">
        <f>G49*(1+L49/100)</f>
        <v>0</v>
      </c>
      <c r="N49" s="156">
        <v>0</v>
      </c>
      <c r="O49" s="156">
        <f>ROUND(E49*N49,2)</f>
        <v>0</v>
      </c>
      <c r="P49" s="156">
        <v>0</v>
      </c>
      <c r="Q49" s="156">
        <f>ROUND(E49*P49,2)</f>
        <v>0</v>
      </c>
      <c r="R49" s="156"/>
      <c r="S49" s="156" t="s">
        <v>485</v>
      </c>
      <c r="T49" s="156" t="s">
        <v>382</v>
      </c>
      <c r="U49" s="156">
        <v>0</v>
      </c>
      <c r="V49" s="156">
        <f>ROUND(E49*U49,2)</f>
        <v>0</v>
      </c>
      <c r="W49" s="156"/>
      <c r="X49" s="156" t="s">
        <v>407</v>
      </c>
      <c r="Y49" s="147"/>
      <c r="Z49" s="147"/>
      <c r="AA49" s="147"/>
      <c r="AB49" s="147"/>
      <c r="AC49" s="147"/>
      <c r="AD49" s="147"/>
      <c r="AE49" s="147"/>
      <c r="AF49" s="147" t="s">
        <v>408</v>
      </c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 ht="22.5" outlineLevel="1" x14ac:dyDescent="0.2">
      <c r="A50" s="170">
        <v>25</v>
      </c>
      <c r="B50" s="171" t="s">
        <v>2096</v>
      </c>
      <c r="C50" s="184" t="s">
        <v>2097</v>
      </c>
      <c r="D50" s="172" t="s">
        <v>397</v>
      </c>
      <c r="E50" s="173">
        <v>170</v>
      </c>
      <c r="F50" s="174"/>
      <c r="G50" s="175">
        <f>ROUND(E50*F50,2)</f>
        <v>0</v>
      </c>
      <c r="H50" s="157">
        <v>0</v>
      </c>
      <c r="I50" s="156">
        <f>ROUND(E50*H50,2)</f>
        <v>0</v>
      </c>
      <c r="J50" s="157">
        <v>36.9</v>
      </c>
      <c r="K50" s="156">
        <f>ROUND(E50*J50,2)</f>
        <v>6273</v>
      </c>
      <c r="L50" s="156">
        <v>15</v>
      </c>
      <c r="M50" s="156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6"/>
      <c r="S50" s="156" t="s">
        <v>485</v>
      </c>
      <c r="T50" s="156" t="s">
        <v>382</v>
      </c>
      <c r="U50" s="156">
        <v>0</v>
      </c>
      <c r="V50" s="156">
        <f>ROUND(E50*U50,2)</f>
        <v>0</v>
      </c>
      <c r="W50" s="156"/>
      <c r="X50" s="156" t="s">
        <v>383</v>
      </c>
      <c r="Y50" s="147"/>
      <c r="Z50" s="147"/>
      <c r="AA50" s="147"/>
      <c r="AB50" s="147"/>
      <c r="AC50" s="147"/>
      <c r="AD50" s="147"/>
      <c r="AE50" s="147"/>
      <c r="AF50" s="147" t="s">
        <v>384</v>
      </c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 outlineLevel="1" x14ac:dyDescent="0.2">
      <c r="A51" s="154"/>
      <c r="B51" s="155"/>
      <c r="C51" s="249" t="s">
        <v>2166</v>
      </c>
      <c r="D51" s="250"/>
      <c r="E51" s="250"/>
      <c r="F51" s="250"/>
      <c r="G51" s="250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47"/>
      <c r="Z51" s="147"/>
      <c r="AA51" s="147"/>
      <c r="AB51" s="147"/>
      <c r="AC51" s="147"/>
      <c r="AD51" s="147"/>
      <c r="AE51" s="147"/>
      <c r="AF51" s="147" t="s">
        <v>655</v>
      </c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 ht="22.5" outlineLevel="1" x14ac:dyDescent="0.2">
      <c r="A52" s="170">
        <v>26</v>
      </c>
      <c r="B52" s="171" t="s">
        <v>2167</v>
      </c>
      <c r="C52" s="184" t="s">
        <v>2168</v>
      </c>
      <c r="D52" s="172" t="s">
        <v>397</v>
      </c>
      <c r="E52" s="173">
        <v>5</v>
      </c>
      <c r="F52" s="174"/>
      <c r="G52" s="175">
        <f>ROUND(E52*F52,2)</f>
        <v>0</v>
      </c>
      <c r="H52" s="157">
        <v>0</v>
      </c>
      <c r="I52" s="156">
        <f>ROUND(E52*H52,2)</f>
        <v>0</v>
      </c>
      <c r="J52" s="157">
        <v>71.8</v>
      </c>
      <c r="K52" s="156">
        <f>ROUND(E52*J52,2)</f>
        <v>359</v>
      </c>
      <c r="L52" s="156">
        <v>15</v>
      </c>
      <c r="M52" s="156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6"/>
      <c r="S52" s="156" t="s">
        <v>485</v>
      </c>
      <c r="T52" s="156" t="s">
        <v>382</v>
      </c>
      <c r="U52" s="156">
        <v>0</v>
      </c>
      <c r="V52" s="156">
        <f>ROUND(E52*U52,2)</f>
        <v>0</v>
      </c>
      <c r="W52" s="156"/>
      <c r="X52" s="156" t="s">
        <v>383</v>
      </c>
      <c r="Y52" s="147"/>
      <c r="Z52" s="147"/>
      <c r="AA52" s="147"/>
      <c r="AB52" s="147"/>
      <c r="AC52" s="147"/>
      <c r="AD52" s="147"/>
      <c r="AE52" s="147"/>
      <c r="AF52" s="147" t="s">
        <v>384</v>
      </c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 outlineLevel="1" x14ac:dyDescent="0.2">
      <c r="A53" s="154"/>
      <c r="B53" s="155"/>
      <c r="C53" s="249" t="s">
        <v>2169</v>
      </c>
      <c r="D53" s="250"/>
      <c r="E53" s="250"/>
      <c r="F53" s="250"/>
      <c r="G53" s="250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47"/>
      <c r="Z53" s="147"/>
      <c r="AA53" s="147"/>
      <c r="AB53" s="147"/>
      <c r="AC53" s="147"/>
      <c r="AD53" s="147"/>
      <c r="AE53" s="147"/>
      <c r="AF53" s="147" t="s">
        <v>655</v>
      </c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 outlineLevel="1" x14ac:dyDescent="0.2">
      <c r="A54" s="176">
        <v>27</v>
      </c>
      <c r="B54" s="177" t="s">
        <v>2099</v>
      </c>
      <c r="C54" s="186" t="s">
        <v>2100</v>
      </c>
      <c r="D54" s="178" t="s">
        <v>397</v>
      </c>
      <c r="E54" s="179">
        <v>175</v>
      </c>
      <c r="F54" s="174"/>
      <c r="G54" s="181">
        <f>ROUND(E54*F54,2)</f>
        <v>0</v>
      </c>
      <c r="H54" s="157">
        <v>0</v>
      </c>
      <c r="I54" s="156">
        <f>ROUND(E54*H54,2)</f>
        <v>0</v>
      </c>
      <c r="J54" s="157">
        <v>5.5</v>
      </c>
      <c r="K54" s="156">
        <f>ROUND(E54*J54,2)</f>
        <v>962.5</v>
      </c>
      <c r="L54" s="156">
        <v>15</v>
      </c>
      <c r="M54" s="156">
        <f>G54*(1+L54/100)</f>
        <v>0</v>
      </c>
      <c r="N54" s="156">
        <v>0</v>
      </c>
      <c r="O54" s="156">
        <f>ROUND(E54*N54,2)</f>
        <v>0</v>
      </c>
      <c r="P54" s="156">
        <v>0</v>
      </c>
      <c r="Q54" s="156">
        <f>ROUND(E54*P54,2)</f>
        <v>0</v>
      </c>
      <c r="R54" s="156"/>
      <c r="S54" s="156" t="s">
        <v>485</v>
      </c>
      <c r="T54" s="156" t="s">
        <v>382</v>
      </c>
      <c r="U54" s="156">
        <v>0</v>
      </c>
      <c r="V54" s="156">
        <f>ROUND(E54*U54,2)</f>
        <v>0</v>
      </c>
      <c r="W54" s="156"/>
      <c r="X54" s="156" t="s">
        <v>383</v>
      </c>
      <c r="Y54" s="147"/>
      <c r="Z54" s="147"/>
      <c r="AA54" s="147"/>
      <c r="AB54" s="147"/>
      <c r="AC54" s="147"/>
      <c r="AD54" s="147"/>
      <c r="AE54" s="147"/>
      <c r="AF54" s="147" t="s">
        <v>384</v>
      </c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</row>
    <row r="55" spans="1:59" ht="22.5" outlineLevel="1" x14ac:dyDescent="0.2">
      <c r="A55" s="170">
        <v>28</v>
      </c>
      <c r="B55" s="171" t="s">
        <v>2101</v>
      </c>
      <c r="C55" s="184" t="s">
        <v>2102</v>
      </c>
      <c r="D55" s="172" t="s">
        <v>429</v>
      </c>
      <c r="E55" s="173">
        <v>4</v>
      </c>
      <c r="F55" s="174"/>
      <c r="G55" s="175">
        <f>ROUND(E55*F55,2)</f>
        <v>0</v>
      </c>
      <c r="H55" s="157">
        <v>0</v>
      </c>
      <c r="I55" s="156">
        <f>ROUND(E55*H55,2)</f>
        <v>0</v>
      </c>
      <c r="J55" s="157">
        <v>2130</v>
      </c>
      <c r="K55" s="156">
        <f>ROUND(E55*J55,2)</f>
        <v>8520</v>
      </c>
      <c r="L55" s="156">
        <v>15</v>
      </c>
      <c r="M55" s="156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6"/>
      <c r="S55" s="156" t="s">
        <v>485</v>
      </c>
      <c r="T55" s="156" t="s">
        <v>382</v>
      </c>
      <c r="U55" s="156">
        <v>0</v>
      </c>
      <c r="V55" s="156">
        <f>ROUND(E55*U55,2)</f>
        <v>0</v>
      </c>
      <c r="W55" s="156"/>
      <c r="X55" s="156" t="s">
        <v>383</v>
      </c>
      <c r="Y55" s="147"/>
      <c r="Z55" s="147"/>
      <c r="AA55" s="147"/>
      <c r="AB55" s="147"/>
      <c r="AC55" s="147"/>
      <c r="AD55" s="147"/>
      <c r="AE55" s="147"/>
      <c r="AF55" s="147" t="s">
        <v>384</v>
      </c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 outlineLevel="1" x14ac:dyDescent="0.2">
      <c r="A56" s="154"/>
      <c r="B56" s="155"/>
      <c r="C56" s="249" t="s">
        <v>2170</v>
      </c>
      <c r="D56" s="250"/>
      <c r="E56" s="250"/>
      <c r="F56" s="250"/>
      <c r="G56" s="250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47"/>
      <c r="Z56" s="147"/>
      <c r="AA56" s="147"/>
      <c r="AB56" s="147"/>
      <c r="AC56" s="147"/>
      <c r="AD56" s="147"/>
      <c r="AE56" s="147"/>
      <c r="AF56" s="147" t="s">
        <v>655</v>
      </c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</row>
    <row r="57" spans="1:59" ht="22.5" outlineLevel="1" x14ac:dyDescent="0.2">
      <c r="A57" s="170">
        <v>29</v>
      </c>
      <c r="B57" s="171" t="s">
        <v>2171</v>
      </c>
      <c r="C57" s="184" t="s">
        <v>2102</v>
      </c>
      <c r="D57" s="172" t="s">
        <v>429</v>
      </c>
      <c r="E57" s="173">
        <v>23</v>
      </c>
      <c r="F57" s="174"/>
      <c r="G57" s="175">
        <f>ROUND(E57*F57,2)</f>
        <v>0</v>
      </c>
      <c r="H57" s="157">
        <v>1050</v>
      </c>
      <c r="I57" s="156">
        <f>ROUND(E57*H57,2)</f>
        <v>24150</v>
      </c>
      <c r="J57" s="157">
        <v>0</v>
      </c>
      <c r="K57" s="156">
        <f>ROUND(E57*J57,2)</f>
        <v>0</v>
      </c>
      <c r="L57" s="156">
        <v>15</v>
      </c>
      <c r="M57" s="156">
        <f>G57*(1+L57/100)</f>
        <v>0</v>
      </c>
      <c r="N57" s="156">
        <v>0</v>
      </c>
      <c r="O57" s="156">
        <f>ROUND(E57*N57,2)</f>
        <v>0</v>
      </c>
      <c r="P57" s="156">
        <v>0</v>
      </c>
      <c r="Q57" s="156">
        <f>ROUND(E57*P57,2)</f>
        <v>0</v>
      </c>
      <c r="R57" s="156"/>
      <c r="S57" s="156" t="s">
        <v>485</v>
      </c>
      <c r="T57" s="156" t="s">
        <v>382</v>
      </c>
      <c r="U57" s="156">
        <v>0</v>
      </c>
      <c r="V57" s="156">
        <f>ROUND(E57*U57,2)</f>
        <v>0</v>
      </c>
      <c r="W57" s="156"/>
      <c r="X57" s="156" t="s">
        <v>407</v>
      </c>
      <c r="Y57" s="147"/>
      <c r="Z57" s="147"/>
      <c r="AA57" s="147"/>
      <c r="AB57" s="147"/>
      <c r="AC57" s="147"/>
      <c r="AD57" s="147"/>
      <c r="AE57" s="147"/>
      <c r="AF57" s="147" t="s">
        <v>408</v>
      </c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 outlineLevel="1" x14ac:dyDescent="0.2">
      <c r="A58" s="154"/>
      <c r="B58" s="155"/>
      <c r="C58" s="249" t="s">
        <v>2172</v>
      </c>
      <c r="D58" s="250"/>
      <c r="E58" s="250"/>
      <c r="F58" s="250"/>
      <c r="G58" s="250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47"/>
      <c r="Z58" s="147"/>
      <c r="AA58" s="147"/>
      <c r="AB58" s="147"/>
      <c r="AC58" s="147"/>
      <c r="AD58" s="147"/>
      <c r="AE58" s="147"/>
      <c r="AF58" s="147" t="s">
        <v>655</v>
      </c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</row>
    <row r="59" spans="1:59" ht="22.5" outlineLevel="1" x14ac:dyDescent="0.2">
      <c r="A59" s="170">
        <v>30</v>
      </c>
      <c r="B59" s="171" t="s">
        <v>2173</v>
      </c>
      <c r="C59" s="184" t="s">
        <v>2174</v>
      </c>
      <c r="D59" s="172" t="s">
        <v>380</v>
      </c>
      <c r="E59" s="173">
        <v>21.62</v>
      </c>
      <c r="F59" s="174"/>
      <c r="G59" s="175">
        <f>ROUND(E59*F59,2)</f>
        <v>0</v>
      </c>
      <c r="H59" s="157">
        <v>420</v>
      </c>
      <c r="I59" s="156">
        <f>ROUND(E59*H59,2)</f>
        <v>9080.4</v>
      </c>
      <c r="J59" s="157">
        <v>0</v>
      </c>
      <c r="K59" s="156">
        <f>ROUND(E59*J59,2)</f>
        <v>0</v>
      </c>
      <c r="L59" s="156">
        <v>15</v>
      </c>
      <c r="M59" s="156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6"/>
      <c r="S59" s="156" t="s">
        <v>485</v>
      </c>
      <c r="T59" s="156" t="s">
        <v>382</v>
      </c>
      <c r="U59" s="156">
        <v>0</v>
      </c>
      <c r="V59" s="156">
        <f>ROUND(E59*U59,2)</f>
        <v>0</v>
      </c>
      <c r="W59" s="156"/>
      <c r="X59" s="156" t="s">
        <v>407</v>
      </c>
      <c r="Y59" s="147"/>
      <c r="Z59" s="147"/>
      <c r="AA59" s="147"/>
      <c r="AB59" s="147"/>
      <c r="AC59" s="147"/>
      <c r="AD59" s="147"/>
      <c r="AE59" s="147"/>
      <c r="AF59" s="147" t="s">
        <v>408</v>
      </c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 outlineLevel="1" x14ac:dyDescent="0.2">
      <c r="A60" s="154"/>
      <c r="B60" s="155"/>
      <c r="C60" s="249" t="s">
        <v>2175</v>
      </c>
      <c r="D60" s="250"/>
      <c r="E60" s="250"/>
      <c r="F60" s="250"/>
      <c r="G60" s="250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47"/>
      <c r="Z60" s="147"/>
      <c r="AA60" s="147"/>
      <c r="AB60" s="147"/>
      <c r="AC60" s="147"/>
      <c r="AD60" s="147"/>
      <c r="AE60" s="147"/>
      <c r="AF60" s="147" t="s">
        <v>655</v>
      </c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</row>
    <row r="61" spans="1:59" ht="22.5" outlineLevel="1" x14ac:dyDescent="0.2">
      <c r="A61" s="170">
        <v>31</v>
      </c>
      <c r="B61" s="171" t="s">
        <v>2176</v>
      </c>
      <c r="C61" s="184" t="s">
        <v>2177</v>
      </c>
      <c r="D61" s="172" t="s">
        <v>380</v>
      </c>
      <c r="E61" s="173">
        <v>66.42</v>
      </c>
      <c r="F61" s="174"/>
      <c r="G61" s="175">
        <f>ROUND(E61*F61,2)</f>
        <v>0</v>
      </c>
      <c r="H61" s="157">
        <v>352</v>
      </c>
      <c r="I61" s="156">
        <f>ROUND(E61*H61,2)</f>
        <v>23379.84</v>
      </c>
      <c r="J61" s="157">
        <v>0</v>
      </c>
      <c r="K61" s="156">
        <f>ROUND(E61*J61,2)</f>
        <v>0</v>
      </c>
      <c r="L61" s="156">
        <v>15</v>
      </c>
      <c r="M61" s="156">
        <f>G61*(1+L61/100)</f>
        <v>0</v>
      </c>
      <c r="N61" s="156">
        <v>0</v>
      </c>
      <c r="O61" s="156">
        <f>ROUND(E61*N61,2)</f>
        <v>0</v>
      </c>
      <c r="P61" s="156">
        <v>0</v>
      </c>
      <c r="Q61" s="156">
        <f>ROUND(E61*P61,2)</f>
        <v>0</v>
      </c>
      <c r="R61" s="156"/>
      <c r="S61" s="156" t="s">
        <v>485</v>
      </c>
      <c r="T61" s="156" t="s">
        <v>382</v>
      </c>
      <c r="U61" s="156">
        <v>0</v>
      </c>
      <c r="V61" s="156">
        <f>ROUND(E61*U61,2)</f>
        <v>0</v>
      </c>
      <c r="W61" s="156"/>
      <c r="X61" s="156" t="s">
        <v>407</v>
      </c>
      <c r="Y61" s="147"/>
      <c r="Z61" s="147"/>
      <c r="AA61" s="147"/>
      <c r="AB61" s="147"/>
      <c r="AC61" s="147"/>
      <c r="AD61" s="147"/>
      <c r="AE61" s="147"/>
      <c r="AF61" s="147" t="s">
        <v>408</v>
      </c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</row>
    <row r="62" spans="1:59" outlineLevel="1" x14ac:dyDescent="0.2">
      <c r="A62" s="154"/>
      <c r="B62" s="155"/>
      <c r="C62" s="249" t="s">
        <v>2178</v>
      </c>
      <c r="D62" s="250"/>
      <c r="E62" s="250"/>
      <c r="F62" s="250"/>
      <c r="G62" s="250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47"/>
      <c r="Z62" s="147"/>
      <c r="AA62" s="147"/>
      <c r="AB62" s="147"/>
      <c r="AC62" s="147"/>
      <c r="AD62" s="147"/>
      <c r="AE62" s="147"/>
      <c r="AF62" s="147" t="s">
        <v>655</v>
      </c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 ht="22.5" outlineLevel="1" x14ac:dyDescent="0.2">
      <c r="A63" s="176">
        <v>32</v>
      </c>
      <c r="B63" s="177" t="s">
        <v>2179</v>
      </c>
      <c r="C63" s="186" t="s">
        <v>2180</v>
      </c>
      <c r="D63" s="178" t="s">
        <v>429</v>
      </c>
      <c r="E63" s="179">
        <v>1</v>
      </c>
      <c r="F63" s="174"/>
      <c r="G63" s="181">
        <f>ROUND(E63*F63,2)</f>
        <v>0</v>
      </c>
      <c r="H63" s="157">
        <v>5250</v>
      </c>
      <c r="I63" s="156">
        <f>ROUND(E63*H63,2)</f>
        <v>5250</v>
      </c>
      <c r="J63" s="157">
        <v>0</v>
      </c>
      <c r="K63" s="156">
        <f>ROUND(E63*J63,2)</f>
        <v>0</v>
      </c>
      <c r="L63" s="156">
        <v>15</v>
      </c>
      <c r="M63" s="156">
        <f>G63*(1+L63/100)</f>
        <v>0</v>
      </c>
      <c r="N63" s="156">
        <v>0</v>
      </c>
      <c r="O63" s="156">
        <f>ROUND(E63*N63,2)</f>
        <v>0</v>
      </c>
      <c r="P63" s="156">
        <v>0</v>
      </c>
      <c r="Q63" s="156">
        <f>ROUND(E63*P63,2)</f>
        <v>0</v>
      </c>
      <c r="R63" s="156"/>
      <c r="S63" s="156" t="s">
        <v>485</v>
      </c>
      <c r="T63" s="156" t="s">
        <v>382</v>
      </c>
      <c r="U63" s="156">
        <v>0</v>
      </c>
      <c r="V63" s="156">
        <f>ROUND(E63*U63,2)</f>
        <v>0</v>
      </c>
      <c r="W63" s="156"/>
      <c r="X63" s="156" t="s">
        <v>407</v>
      </c>
      <c r="Y63" s="147"/>
      <c r="Z63" s="147"/>
      <c r="AA63" s="147"/>
      <c r="AB63" s="147"/>
      <c r="AC63" s="147"/>
      <c r="AD63" s="147"/>
      <c r="AE63" s="147"/>
      <c r="AF63" s="147" t="s">
        <v>408</v>
      </c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 ht="22.5" outlineLevel="1" x14ac:dyDescent="0.2">
      <c r="A64" s="170">
        <v>33</v>
      </c>
      <c r="B64" s="171" t="s">
        <v>2181</v>
      </c>
      <c r="C64" s="184" t="s">
        <v>2182</v>
      </c>
      <c r="D64" s="172" t="s">
        <v>1884</v>
      </c>
      <c r="E64" s="173">
        <v>1</v>
      </c>
      <c r="F64" s="174"/>
      <c r="G64" s="175">
        <f>ROUND(E64*F64,2)</f>
        <v>0</v>
      </c>
      <c r="H64" s="157">
        <v>0</v>
      </c>
      <c r="I64" s="156">
        <f>ROUND(E64*H64,2)</f>
        <v>0</v>
      </c>
      <c r="J64" s="157">
        <v>88500</v>
      </c>
      <c r="K64" s="156">
        <f>ROUND(E64*J64,2)</f>
        <v>88500</v>
      </c>
      <c r="L64" s="156">
        <v>15</v>
      </c>
      <c r="M64" s="156">
        <f>G64*(1+L64/100)</f>
        <v>0</v>
      </c>
      <c r="N64" s="156">
        <v>0</v>
      </c>
      <c r="O64" s="156">
        <f>ROUND(E64*N64,2)</f>
        <v>0</v>
      </c>
      <c r="P64" s="156">
        <v>0</v>
      </c>
      <c r="Q64" s="156">
        <f>ROUND(E64*P64,2)</f>
        <v>0</v>
      </c>
      <c r="R64" s="156"/>
      <c r="S64" s="156" t="s">
        <v>485</v>
      </c>
      <c r="T64" s="156" t="s">
        <v>382</v>
      </c>
      <c r="U64" s="156">
        <v>0</v>
      </c>
      <c r="V64" s="156">
        <f>ROUND(E64*U64,2)</f>
        <v>0</v>
      </c>
      <c r="W64" s="156"/>
      <c r="X64" s="156" t="s">
        <v>383</v>
      </c>
      <c r="Y64" s="147"/>
      <c r="Z64" s="147"/>
      <c r="AA64" s="147"/>
      <c r="AB64" s="147"/>
      <c r="AC64" s="147"/>
      <c r="AD64" s="147"/>
      <c r="AE64" s="147"/>
      <c r="AF64" s="147" t="s">
        <v>384</v>
      </c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</row>
    <row r="65" spans="1:59" outlineLevel="1" x14ac:dyDescent="0.2">
      <c r="A65" s="154"/>
      <c r="B65" s="155"/>
      <c r="C65" s="249" t="s">
        <v>2183</v>
      </c>
      <c r="D65" s="250"/>
      <c r="E65" s="250"/>
      <c r="F65" s="250"/>
      <c r="G65" s="250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47"/>
      <c r="Z65" s="147"/>
      <c r="AA65" s="147"/>
      <c r="AB65" s="147"/>
      <c r="AC65" s="147"/>
      <c r="AD65" s="147"/>
      <c r="AE65" s="147"/>
      <c r="AF65" s="147" t="s">
        <v>655</v>
      </c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</row>
    <row r="66" spans="1:59" ht="22.5" outlineLevel="1" x14ac:dyDescent="0.2">
      <c r="A66" s="176">
        <v>34</v>
      </c>
      <c r="B66" s="177" t="s">
        <v>2104</v>
      </c>
      <c r="C66" s="186" t="s">
        <v>2105</v>
      </c>
      <c r="D66" s="178" t="s">
        <v>397</v>
      </c>
      <c r="E66" s="179">
        <v>88.4</v>
      </c>
      <c r="F66" s="174"/>
      <c r="G66" s="181">
        <f>ROUND(E66*F66,2)</f>
        <v>0</v>
      </c>
      <c r="H66" s="157">
        <v>0</v>
      </c>
      <c r="I66" s="156">
        <f>ROUND(E66*H66,2)</f>
        <v>0</v>
      </c>
      <c r="J66" s="157">
        <v>284</v>
      </c>
      <c r="K66" s="156">
        <f>ROUND(E66*J66,2)</f>
        <v>25105.599999999999</v>
      </c>
      <c r="L66" s="156">
        <v>15</v>
      </c>
      <c r="M66" s="156">
        <f>G66*(1+L66/100)</f>
        <v>0</v>
      </c>
      <c r="N66" s="156">
        <v>0</v>
      </c>
      <c r="O66" s="156">
        <f>ROUND(E66*N66,2)</f>
        <v>0</v>
      </c>
      <c r="P66" s="156">
        <v>0</v>
      </c>
      <c r="Q66" s="156">
        <f>ROUND(E66*P66,2)</f>
        <v>0</v>
      </c>
      <c r="R66" s="156"/>
      <c r="S66" s="156" t="s">
        <v>485</v>
      </c>
      <c r="T66" s="156" t="s">
        <v>382</v>
      </c>
      <c r="U66" s="156">
        <v>0</v>
      </c>
      <c r="V66" s="156">
        <f>ROUND(E66*U66,2)</f>
        <v>0</v>
      </c>
      <c r="W66" s="156"/>
      <c r="X66" s="156" t="s">
        <v>383</v>
      </c>
      <c r="Y66" s="147"/>
      <c r="Z66" s="147"/>
      <c r="AA66" s="147"/>
      <c r="AB66" s="147"/>
      <c r="AC66" s="147"/>
      <c r="AD66" s="147"/>
      <c r="AE66" s="147"/>
      <c r="AF66" s="147" t="s">
        <v>384</v>
      </c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</row>
    <row r="67" spans="1:59" outlineLevel="1" x14ac:dyDescent="0.2">
      <c r="A67" s="176">
        <v>35</v>
      </c>
      <c r="B67" s="177" t="s">
        <v>2107</v>
      </c>
      <c r="C67" s="186" t="s">
        <v>2108</v>
      </c>
      <c r="D67" s="178" t="s">
        <v>429</v>
      </c>
      <c r="E67" s="179">
        <v>92</v>
      </c>
      <c r="F67" s="174"/>
      <c r="G67" s="181">
        <f>ROUND(E67*F67,2)</f>
        <v>0</v>
      </c>
      <c r="H67" s="157">
        <v>174</v>
      </c>
      <c r="I67" s="156">
        <f>ROUND(E67*H67,2)</f>
        <v>16008</v>
      </c>
      <c r="J67" s="157">
        <v>0</v>
      </c>
      <c r="K67" s="156">
        <f>ROUND(E67*J67,2)</f>
        <v>0</v>
      </c>
      <c r="L67" s="156">
        <v>15</v>
      </c>
      <c r="M67" s="156">
        <f>G67*(1+L67/100)</f>
        <v>0</v>
      </c>
      <c r="N67" s="156">
        <v>0</v>
      </c>
      <c r="O67" s="156">
        <f>ROUND(E67*N67,2)</f>
        <v>0</v>
      </c>
      <c r="P67" s="156">
        <v>0</v>
      </c>
      <c r="Q67" s="156">
        <f>ROUND(E67*P67,2)</f>
        <v>0</v>
      </c>
      <c r="R67" s="156"/>
      <c r="S67" s="156" t="s">
        <v>485</v>
      </c>
      <c r="T67" s="156" t="s">
        <v>382</v>
      </c>
      <c r="U67" s="156">
        <v>0</v>
      </c>
      <c r="V67" s="156">
        <f>ROUND(E67*U67,2)</f>
        <v>0</v>
      </c>
      <c r="W67" s="156"/>
      <c r="X67" s="156" t="s">
        <v>407</v>
      </c>
      <c r="Y67" s="147"/>
      <c r="Z67" s="147"/>
      <c r="AA67" s="147"/>
      <c r="AB67" s="147"/>
      <c r="AC67" s="147"/>
      <c r="AD67" s="147"/>
      <c r="AE67" s="147"/>
      <c r="AF67" s="147" t="s">
        <v>408</v>
      </c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</row>
    <row r="68" spans="1:59" ht="22.5" outlineLevel="1" x14ac:dyDescent="0.2">
      <c r="A68" s="176">
        <v>36</v>
      </c>
      <c r="B68" s="177" t="s">
        <v>2114</v>
      </c>
      <c r="C68" s="186" t="s">
        <v>2115</v>
      </c>
      <c r="D68" s="178" t="s">
        <v>397</v>
      </c>
      <c r="E68" s="179">
        <v>2.5</v>
      </c>
      <c r="F68" s="174"/>
      <c r="G68" s="181">
        <f>ROUND(E68*F68,2)</f>
        <v>0</v>
      </c>
      <c r="H68" s="157">
        <v>0</v>
      </c>
      <c r="I68" s="156">
        <f>ROUND(E68*H68,2)</f>
        <v>0</v>
      </c>
      <c r="J68" s="157">
        <v>720</v>
      </c>
      <c r="K68" s="156">
        <f>ROUND(E68*J68,2)</f>
        <v>1800</v>
      </c>
      <c r="L68" s="156">
        <v>15</v>
      </c>
      <c r="M68" s="156">
        <f>G68*(1+L68/100)</f>
        <v>0</v>
      </c>
      <c r="N68" s="156">
        <v>0</v>
      </c>
      <c r="O68" s="156">
        <f>ROUND(E68*N68,2)</f>
        <v>0</v>
      </c>
      <c r="P68" s="156">
        <v>0</v>
      </c>
      <c r="Q68" s="156">
        <f>ROUND(E68*P68,2)</f>
        <v>0</v>
      </c>
      <c r="R68" s="156"/>
      <c r="S68" s="156" t="s">
        <v>485</v>
      </c>
      <c r="T68" s="156" t="s">
        <v>382</v>
      </c>
      <c r="U68" s="156">
        <v>0</v>
      </c>
      <c r="V68" s="156">
        <f>ROUND(E68*U68,2)</f>
        <v>0</v>
      </c>
      <c r="W68" s="156"/>
      <c r="X68" s="156" t="s">
        <v>383</v>
      </c>
      <c r="Y68" s="147"/>
      <c r="Z68" s="147"/>
      <c r="AA68" s="147"/>
      <c r="AB68" s="147"/>
      <c r="AC68" s="147"/>
      <c r="AD68" s="147"/>
      <c r="AE68" s="147"/>
      <c r="AF68" s="147" t="s">
        <v>384</v>
      </c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</row>
    <row r="69" spans="1:59" ht="22.5" outlineLevel="1" x14ac:dyDescent="0.2">
      <c r="A69" s="170">
        <v>37</v>
      </c>
      <c r="B69" s="171" t="s">
        <v>2117</v>
      </c>
      <c r="C69" s="184" t="s">
        <v>2118</v>
      </c>
      <c r="D69" s="172" t="s">
        <v>397</v>
      </c>
      <c r="E69" s="173">
        <v>2.5</v>
      </c>
      <c r="F69" s="174"/>
      <c r="G69" s="175">
        <f>ROUND(E69*F69,2)</f>
        <v>0</v>
      </c>
      <c r="H69" s="157">
        <v>0</v>
      </c>
      <c r="I69" s="156">
        <f>ROUND(E69*H69,2)</f>
        <v>0</v>
      </c>
      <c r="J69" s="157">
        <v>4160</v>
      </c>
      <c r="K69" s="156">
        <f>ROUND(E69*J69,2)</f>
        <v>10400</v>
      </c>
      <c r="L69" s="156">
        <v>15</v>
      </c>
      <c r="M69" s="156">
        <f>G69*(1+L69/100)</f>
        <v>0</v>
      </c>
      <c r="N69" s="156">
        <v>0</v>
      </c>
      <c r="O69" s="156">
        <f>ROUND(E69*N69,2)</f>
        <v>0</v>
      </c>
      <c r="P69" s="156">
        <v>0</v>
      </c>
      <c r="Q69" s="156">
        <f>ROUND(E69*P69,2)</f>
        <v>0</v>
      </c>
      <c r="R69" s="156"/>
      <c r="S69" s="156" t="s">
        <v>485</v>
      </c>
      <c r="T69" s="156" t="s">
        <v>382</v>
      </c>
      <c r="U69" s="156">
        <v>0</v>
      </c>
      <c r="V69" s="156">
        <f>ROUND(E69*U69,2)</f>
        <v>0</v>
      </c>
      <c r="W69" s="156"/>
      <c r="X69" s="156" t="s">
        <v>383</v>
      </c>
      <c r="Y69" s="147"/>
      <c r="Z69" s="147"/>
      <c r="AA69" s="147"/>
      <c r="AB69" s="147"/>
      <c r="AC69" s="147"/>
      <c r="AD69" s="147"/>
      <c r="AE69" s="147"/>
      <c r="AF69" s="147" t="s">
        <v>384</v>
      </c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</row>
    <row r="70" spans="1:59" outlineLevel="1" x14ac:dyDescent="0.2">
      <c r="A70" s="154"/>
      <c r="B70" s="155"/>
      <c r="C70" s="249" t="s">
        <v>2184</v>
      </c>
      <c r="D70" s="250"/>
      <c r="E70" s="250"/>
      <c r="F70" s="250"/>
      <c r="G70" s="250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47"/>
      <c r="Z70" s="147"/>
      <c r="AA70" s="147"/>
      <c r="AB70" s="147"/>
      <c r="AC70" s="147"/>
      <c r="AD70" s="147"/>
      <c r="AE70" s="147"/>
      <c r="AF70" s="147" t="s">
        <v>655</v>
      </c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</row>
    <row r="71" spans="1:59" ht="25.5" x14ac:dyDescent="0.2">
      <c r="A71" s="164" t="s">
        <v>376</v>
      </c>
      <c r="B71" s="165" t="s">
        <v>325</v>
      </c>
      <c r="C71" s="183" t="s">
        <v>327</v>
      </c>
      <c r="D71" s="166"/>
      <c r="E71" s="167"/>
      <c r="F71" s="168"/>
      <c r="G71" s="169">
        <f>SUMIF(AF72:AF78,"&lt;&gt;NOR",G72:G78)</f>
        <v>0</v>
      </c>
      <c r="H71" s="163"/>
      <c r="I71" s="163">
        <f>SUM(I72:I78)</f>
        <v>91574</v>
      </c>
      <c r="J71" s="163"/>
      <c r="K71" s="163">
        <f>SUM(K72:K78)</f>
        <v>134655.20000000001</v>
      </c>
      <c r="L71" s="163"/>
      <c r="M71" s="163">
        <f>SUM(M72:M78)</f>
        <v>0</v>
      </c>
      <c r="N71" s="163"/>
      <c r="O71" s="163">
        <f>SUM(O72:O78)</f>
        <v>0</v>
      </c>
      <c r="P71" s="163"/>
      <c r="Q71" s="163">
        <f>SUM(Q72:Q78)</f>
        <v>0</v>
      </c>
      <c r="R71" s="163"/>
      <c r="S71" s="163"/>
      <c r="T71" s="163"/>
      <c r="U71" s="163"/>
      <c r="V71" s="163">
        <f>SUM(V72:V78)</f>
        <v>0</v>
      </c>
      <c r="W71" s="163"/>
      <c r="X71" s="163"/>
      <c r="AF71" t="s">
        <v>377</v>
      </c>
    </row>
    <row r="72" spans="1:59" outlineLevel="1" x14ac:dyDescent="0.2">
      <c r="A72" s="176">
        <v>38</v>
      </c>
      <c r="B72" s="177" t="s">
        <v>2185</v>
      </c>
      <c r="C72" s="186" t="s">
        <v>2186</v>
      </c>
      <c r="D72" s="178" t="s">
        <v>397</v>
      </c>
      <c r="E72" s="179">
        <v>86.8</v>
      </c>
      <c r="F72" s="174"/>
      <c r="G72" s="181">
        <f>ROUND(E72*F72,2)</f>
        <v>0</v>
      </c>
      <c r="H72" s="157">
        <v>0</v>
      </c>
      <c r="I72" s="156">
        <f>ROUND(E72*H72,2)</f>
        <v>0</v>
      </c>
      <c r="J72" s="157">
        <v>616</v>
      </c>
      <c r="K72" s="156">
        <f>ROUND(E72*J72,2)</f>
        <v>53468.800000000003</v>
      </c>
      <c r="L72" s="156">
        <v>15</v>
      </c>
      <c r="M72" s="156">
        <f>G72*(1+L72/100)</f>
        <v>0</v>
      </c>
      <c r="N72" s="156">
        <v>0</v>
      </c>
      <c r="O72" s="156">
        <f>ROUND(E72*N72,2)</f>
        <v>0</v>
      </c>
      <c r="P72" s="156">
        <v>0</v>
      </c>
      <c r="Q72" s="156">
        <f>ROUND(E72*P72,2)</f>
        <v>0</v>
      </c>
      <c r="R72" s="156"/>
      <c r="S72" s="156" t="s">
        <v>485</v>
      </c>
      <c r="T72" s="156" t="s">
        <v>382</v>
      </c>
      <c r="U72" s="156">
        <v>0</v>
      </c>
      <c r="V72" s="156">
        <f>ROUND(E72*U72,2)</f>
        <v>0</v>
      </c>
      <c r="W72" s="156"/>
      <c r="X72" s="156" t="s">
        <v>383</v>
      </c>
      <c r="Y72" s="147"/>
      <c r="Z72" s="147"/>
      <c r="AA72" s="147"/>
      <c r="AB72" s="147"/>
      <c r="AC72" s="147"/>
      <c r="AD72" s="147"/>
      <c r="AE72" s="147"/>
      <c r="AF72" s="147" t="s">
        <v>541</v>
      </c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</row>
    <row r="73" spans="1:59" ht="22.5" outlineLevel="1" x14ac:dyDescent="0.2">
      <c r="A73" s="170">
        <v>39</v>
      </c>
      <c r="B73" s="171" t="s">
        <v>2187</v>
      </c>
      <c r="C73" s="184" t="s">
        <v>2188</v>
      </c>
      <c r="D73" s="172" t="s">
        <v>397</v>
      </c>
      <c r="E73" s="173">
        <v>86.8</v>
      </c>
      <c r="F73" s="174"/>
      <c r="G73" s="175">
        <f>ROUND(E73*F73,2)</f>
        <v>0</v>
      </c>
      <c r="H73" s="157">
        <v>0</v>
      </c>
      <c r="I73" s="156">
        <f>ROUND(E73*H73,2)</f>
        <v>0</v>
      </c>
      <c r="J73" s="157">
        <v>588</v>
      </c>
      <c r="K73" s="156">
        <f>ROUND(E73*J73,2)</f>
        <v>51038.400000000001</v>
      </c>
      <c r="L73" s="156">
        <v>15</v>
      </c>
      <c r="M73" s="156">
        <f>G73*(1+L73/100)</f>
        <v>0</v>
      </c>
      <c r="N73" s="156">
        <v>0</v>
      </c>
      <c r="O73" s="156">
        <f>ROUND(E73*N73,2)</f>
        <v>0</v>
      </c>
      <c r="P73" s="156">
        <v>0</v>
      </c>
      <c r="Q73" s="156">
        <f>ROUND(E73*P73,2)</f>
        <v>0</v>
      </c>
      <c r="R73" s="156"/>
      <c r="S73" s="156" t="s">
        <v>485</v>
      </c>
      <c r="T73" s="156" t="s">
        <v>382</v>
      </c>
      <c r="U73" s="156">
        <v>0</v>
      </c>
      <c r="V73" s="156">
        <f>ROUND(E73*U73,2)</f>
        <v>0</v>
      </c>
      <c r="W73" s="156"/>
      <c r="X73" s="156" t="s">
        <v>383</v>
      </c>
      <c r="Y73" s="147"/>
      <c r="Z73" s="147"/>
      <c r="AA73" s="147"/>
      <c r="AB73" s="147"/>
      <c r="AC73" s="147"/>
      <c r="AD73" s="147"/>
      <c r="AE73" s="147"/>
      <c r="AF73" s="147" t="s">
        <v>541</v>
      </c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</row>
    <row r="74" spans="1:59" outlineLevel="1" x14ac:dyDescent="0.2">
      <c r="A74" s="154"/>
      <c r="B74" s="155"/>
      <c r="C74" s="249" t="s">
        <v>2189</v>
      </c>
      <c r="D74" s="250"/>
      <c r="E74" s="250"/>
      <c r="F74" s="250"/>
      <c r="G74" s="250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47"/>
      <c r="Z74" s="147"/>
      <c r="AA74" s="147"/>
      <c r="AB74" s="147"/>
      <c r="AC74" s="147"/>
      <c r="AD74" s="147"/>
      <c r="AE74" s="147"/>
      <c r="AF74" s="147" t="s">
        <v>655</v>
      </c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</row>
    <row r="75" spans="1:59" outlineLevel="1" x14ac:dyDescent="0.2">
      <c r="A75" s="176">
        <v>40</v>
      </c>
      <c r="B75" s="177" t="s">
        <v>2190</v>
      </c>
      <c r="C75" s="186" t="s">
        <v>2191</v>
      </c>
      <c r="D75" s="178" t="s">
        <v>413</v>
      </c>
      <c r="E75" s="179">
        <v>2.17</v>
      </c>
      <c r="F75" s="174"/>
      <c r="G75" s="181">
        <f>ROUND(E75*F75,2)</f>
        <v>0</v>
      </c>
      <c r="H75" s="157">
        <v>42200</v>
      </c>
      <c r="I75" s="156">
        <f>ROUND(E75*H75,2)</f>
        <v>91574</v>
      </c>
      <c r="J75" s="157">
        <v>0</v>
      </c>
      <c r="K75" s="156">
        <f>ROUND(E75*J75,2)</f>
        <v>0</v>
      </c>
      <c r="L75" s="156">
        <v>15</v>
      </c>
      <c r="M75" s="156">
        <f>G75*(1+L75/100)</f>
        <v>0</v>
      </c>
      <c r="N75" s="156">
        <v>0</v>
      </c>
      <c r="O75" s="156">
        <f>ROUND(E75*N75,2)</f>
        <v>0</v>
      </c>
      <c r="P75" s="156">
        <v>0</v>
      </c>
      <c r="Q75" s="156">
        <f>ROUND(E75*P75,2)</f>
        <v>0</v>
      </c>
      <c r="R75" s="156"/>
      <c r="S75" s="156" t="s">
        <v>485</v>
      </c>
      <c r="T75" s="156" t="s">
        <v>382</v>
      </c>
      <c r="U75" s="156">
        <v>0</v>
      </c>
      <c r="V75" s="156">
        <f>ROUND(E75*U75,2)</f>
        <v>0</v>
      </c>
      <c r="W75" s="156"/>
      <c r="X75" s="156" t="s">
        <v>407</v>
      </c>
      <c r="Y75" s="147"/>
      <c r="Z75" s="147"/>
      <c r="AA75" s="147"/>
      <c r="AB75" s="147"/>
      <c r="AC75" s="147"/>
      <c r="AD75" s="147"/>
      <c r="AE75" s="147"/>
      <c r="AF75" s="147" t="s">
        <v>408</v>
      </c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</row>
    <row r="76" spans="1:59" ht="22.5" outlineLevel="1" x14ac:dyDescent="0.2">
      <c r="A76" s="176">
        <v>41</v>
      </c>
      <c r="B76" s="177" t="s">
        <v>2192</v>
      </c>
      <c r="C76" s="186" t="s">
        <v>2193</v>
      </c>
      <c r="D76" s="178" t="s">
        <v>380</v>
      </c>
      <c r="E76" s="179">
        <v>28</v>
      </c>
      <c r="F76" s="174"/>
      <c r="G76" s="181">
        <f>ROUND(E76*F76,2)</f>
        <v>0</v>
      </c>
      <c r="H76" s="157">
        <v>0</v>
      </c>
      <c r="I76" s="156">
        <f>ROUND(E76*H76,2)</f>
        <v>0</v>
      </c>
      <c r="J76" s="157">
        <v>610</v>
      </c>
      <c r="K76" s="156">
        <f>ROUND(E76*J76,2)</f>
        <v>17080</v>
      </c>
      <c r="L76" s="156">
        <v>15</v>
      </c>
      <c r="M76" s="156">
        <f>G76*(1+L76/100)</f>
        <v>0</v>
      </c>
      <c r="N76" s="156">
        <v>0</v>
      </c>
      <c r="O76" s="156">
        <f>ROUND(E76*N76,2)</f>
        <v>0</v>
      </c>
      <c r="P76" s="156">
        <v>0</v>
      </c>
      <c r="Q76" s="156">
        <f>ROUND(E76*P76,2)</f>
        <v>0</v>
      </c>
      <c r="R76" s="156"/>
      <c r="S76" s="156" t="s">
        <v>485</v>
      </c>
      <c r="T76" s="156" t="s">
        <v>382</v>
      </c>
      <c r="U76" s="156">
        <v>0</v>
      </c>
      <c r="V76" s="156">
        <f>ROUND(E76*U76,2)</f>
        <v>0</v>
      </c>
      <c r="W76" s="156"/>
      <c r="X76" s="156" t="s">
        <v>383</v>
      </c>
      <c r="Y76" s="147"/>
      <c r="Z76" s="147"/>
      <c r="AA76" s="147"/>
      <c r="AB76" s="147"/>
      <c r="AC76" s="147"/>
      <c r="AD76" s="147"/>
      <c r="AE76" s="147"/>
      <c r="AF76" s="147" t="s">
        <v>541</v>
      </c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</row>
    <row r="77" spans="1:59" outlineLevel="1" x14ac:dyDescent="0.2">
      <c r="A77" s="176">
        <v>42</v>
      </c>
      <c r="B77" s="177" t="s">
        <v>2194</v>
      </c>
      <c r="C77" s="186" t="s">
        <v>2195</v>
      </c>
      <c r="D77" s="178" t="s">
        <v>1957</v>
      </c>
      <c r="E77" s="179">
        <v>160</v>
      </c>
      <c r="F77" s="174"/>
      <c r="G77" s="181">
        <f>ROUND(E77*F77,2)</f>
        <v>0</v>
      </c>
      <c r="H77" s="157">
        <v>0</v>
      </c>
      <c r="I77" s="156">
        <f>ROUND(E77*H77,2)</f>
        <v>0</v>
      </c>
      <c r="J77" s="157">
        <v>65.400000000000006</v>
      </c>
      <c r="K77" s="156">
        <f>ROUND(E77*J77,2)</f>
        <v>10464</v>
      </c>
      <c r="L77" s="156">
        <v>15</v>
      </c>
      <c r="M77" s="156">
        <f>G77*(1+L77/100)</f>
        <v>0</v>
      </c>
      <c r="N77" s="156">
        <v>0</v>
      </c>
      <c r="O77" s="156">
        <f>ROUND(E77*N77,2)</f>
        <v>0</v>
      </c>
      <c r="P77" s="156">
        <v>0</v>
      </c>
      <c r="Q77" s="156">
        <f>ROUND(E77*P77,2)</f>
        <v>0</v>
      </c>
      <c r="R77" s="156"/>
      <c r="S77" s="156" t="s">
        <v>485</v>
      </c>
      <c r="T77" s="156" t="s">
        <v>382</v>
      </c>
      <c r="U77" s="156">
        <v>0</v>
      </c>
      <c r="V77" s="156">
        <f>ROUND(E77*U77,2)</f>
        <v>0</v>
      </c>
      <c r="W77" s="156"/>
      <c r="X77" s="156" t="s">
        <v>383</v>
      </c>
      <c r="Y77" s="147"/>
      <c r="Z77" s="147"/>
      <c r="AA77" s="147"/>
      <c r="AB77" s="147"/>
      <c r="AC77" s="147"/>
      <c r="AD77" s="147"/>
      <c r="AE77" s="147"/>
      <c r="AF77" s="147" t="s">
        <v>541</v>
      </c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</row>
    <row r="78" spans="1:59" ht="22.5" outlineLevel="1" x14ac:dyDescent="0.2">
      <c r="A78" s="176">
        <v>43</v>
      </c>
      <c r="B78" s="177" t="s">
        <v>2196</v>
      </c>
      <c r="C78" s="186" t="s">
        <v>2197</v>
      </c>
      <c r="D78" s="178" t="s">
        <v>413</v>
      </c>
      <c r="E78" s="179">
        <v>2.17</v>
      </c>
      <c r="F78" s="174"/>
      <c r="G78" s="181">
        <f>ROUND(E78*F78,2)</f>
        <v>0</v>
      </c>
      <c r="H78" s="157">
        <v>0</v>
      </c>
      <c r="I78" s="156">
        <f>ROUND(E78*H78,2)</f>
        <v>0</v>
      </c>
      <c r="J78" s="157">
        <v>1200</v>
      </c>
      <c r="K78" s="156">
        <f>ROUND(E78*J78,2)</f>
        <v>2604</v>
      </c>
      <c r="L78" s="156">
        <v>15</v>
      </c>
      <c r="M78" s="156">
        <f>G78*(1+L78/100)</f>
        <v>0</v>
      </c>
      <c r="N78" s="156">
        <v>0</v>
      </c>
      <c r="O78" s="156">
        <f>ROUND(E78*N78,2)</f>
        <v>0</v>
      </c>
      <c r="P78" s="156">
        <v>0</v>
      </c>
      <c r="Q78" s="156">
        <f>ROUND(E78*P78,2)</f>
        <v>0</v>
      </c>
      <c r="R78" s="156"/>
      <c r="S78" s="156" t="s">
        <v>485</v>
      </c>
      <c r="T78" s="156" t="s">
        <v>382</v>
      </c>
      <c r="U78" s="156">
        <v>0</v>
      </c>
      <c r="V78" s="156">
        <f>ROUND(E78*U78,2)</f>
        <v>0</v>
      </c>
      <c r="W78" s="156"/>
      <c r="X78" s="156" t="s">
        <v>383</v>
      </c>
      <c r="Y78" s="147"/>
      <c r="Z78" s="147"/>
      <c r="AA78" s="147"/>
      <c r="AB78" s="147"/>
      <c r="AC78" s="147"/>
      <c r="AD78" s="147"/>
      <c r="AE78" s="147"/>
      <c r="AF78" s="147" t="s">
        <v>541</v>
      </c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</row>
    <row r="79" spans="1:59" x14ac:dyDescent="0.2">
      <c r="A79" s="164" t="s">
        <v>376</v>
      </c>
      <c r="B79" s="165" t="s">
        <v>291</v>
      </c>
      <c r="C79" s="183" t="s">
        <v>292</v>
      </c>
      <c r="D79" s="166"/>
      <c r="E79" s="167"/>
      <c r="F79" s="168"/>
      <c r="G79" s="169">
        <f>SUMIF(AF80:AF80,"&lt;&gt;NOR",G80:G80)</f>
        <v>0</v>
      </c>
      <c r="H79" s="163"/>
      <c r="I79" s="163">
        <f>SUM(I80:I80)</f>
        <v>0</v>
      </c>
      <c r="J79" s="163"/>
      <c r="K79" s="163">
        <f>SUM(K80:K80)</f>
        <v>9313.15</v>
      </c>
      <c r="L79" s="163"/>
      <c r="M79" s="163">
        <f>SUM(M80:M80)</f>
        <v>0</v>
      </c>
      <c r="N79" s="163"/>
      <c r="O79" s="163">
        <f>SUM(O80:O80)</f>
        <v>0</v>
      </c>
      <c r="P79" s="163"/>
      <c r="Q79" s="163">
        <f>SUM(Q80:Q80)</f>
        <v>0</v>
      </c>
      <c r="R79" s="163"/>
      <c r="S79" s="163"/>
      <c r="T79" s="163"/>
      <c r="U79" s="163"/>
      <c r="V79" s="163">
        <f>SUM(V80:V80)</f>
        <v>0</v>
      </c>
      <c r="W79" s="163"/>
      <c r="X79" s="163"/>
      <c r="AF79" t="s">
        <v>377</v>
      </c>
    </row>
    <row r="80" spans="1:59" ht="22.5" outlineLevel="1" x14ac:dyDescent="0.2">
      <c r="A80" s="170">
        <v>44</v>
      </c>
      <c r="B80" s="171" t="s">
        <v>2138</v>
      </c>
      <c r="C80" s="184" t="s">
        <v>2139</v>
      </c>
      <c r="D80" s="172" t="s">
        <v>413</v>
      </c>
      <c r="E80" s="173">
        <v>143.5</v>
      </c>
      <c r="F80" s="174"/>
      <c r="G80" s="175">
        <f>ROUND(E80*F80,2)</f>
        <v>0</v>
      </c>
      <c r="H80" s="157">
        <v>0</v>
      </c>
      <c r="I80" s="156">
        <f>ROUND(E80*H80,2)</f>
        <v>0</v>
      </c>
      <c r="J80" s="157">
        <v>64.900000000000006</v>
      </c>
      <c r="K80" s="156">
        <f>ROUND(E80*J80,2)</f>
        <v>9313.15</v>
      </c>
      <c r="L80" s="156">
        <v>15</v>
      </c>
      <c r="M80" s="156">
        <f>G80*(1+L80/100)</f>
        <v>0</v>
      </c>
      <c r="N80" s="156">
        <v>0</v>
      </c>
      <c r="O80" s="156">
        <f>ROUND(E80*N80,2)</f>
        <v>0</v>
      </c>
      <c r="P80" s="156">
        <v>0</v>
      </c>
      <c r="Q80" s="156">
        <f>ROUND(E80*P80,2)</f>
        <v>0</v>
      </c>
      <c r="R80" s="156"/>
      <c r="S80" s="156" t="s">
        <v>485</v>
      </c>
      <c r="T80" s="156" t="s">
        <v>382</v>
      </c>
      <c r="U80" s="156">
        <v>0</v>
      </c>
      <c r="V80" s="156">
        <f>ROUND(E80*U80,2)</f>
        <v>0</v>
      </c>
      <c r="W80" s="156"/>
      <c r="X80" s="156" t="s">
        <v>383</v>
      </c>
      <c r="Y80" s="147"/>
      <c r="Z80" s="147"/>
      <c r="AA80" s="147"/>
      <c r="AB80" s="147"/>
      <c r="AC80" s="147"/>
      <c r="AD80" s="147"/>
      <c r="AE80" s="147"/>
      <c r="AF80" s="147" t="s">
        <v>384</v>
      </c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</row>
    <row r="81" spans="1:32" x14ac:dyDescent="0.2">
      <c r="A81" s="3"/>
      <c r="B81" s="4"/>
      <c r="C81" s="187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AD81">
        <v>15</v>
      </c>
      <c r="AE81">
        <v>21</v>
      </c>
      <c r="AF81" t="s">
        <v>363</v>
      </c>
    </row>
    <row r="82" spans="1:32" x14ac:dyDescent="0.2">
      <c r="A82" s="150"/>
      <c r="B82" s="151" t="s">
        <v>31</v>
      </c>
      <c r="C82" s="188"/>
      <c r="D82" s="152"/>
      <c r="E82" s="153"/>
      <c r="F82" s="153"/>
      <c r="G82" s="182">
        <f>G8+G13+G23+G25+G29+G39+G44+G71+G79</f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AD82">
        <f>SUMIF(L7:L80,AD81,G7:G80)</f>
        <v>0</v>
      </c>
      <c r="AE82">
        <f>SUMIF(L7:L80,AE81,G7:G80)</f>
        <v>0</v>
      </c>
      <c r="AF82" t="s">
        <v>1915</v>
      </c>
    </row>
    <row r="83" spans="1:32" x14ac:dyDescent="0.2">
      <c r="A83" s="3"/>
      <c r="B83" s="4"/>
      <c r="C83" s="187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32" x14ac:dyDescent="0.2">
      <c r="A84" s="3"/>
      <c r="B84" s="4"/>
      <c r="C84" s="187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32" x14ac:dyDescent="0.2">
      <c r="A85" s="258" t="s">
        <v>1916</v>
      </c>
      <c r="B85" s="258"/>
      <c r="C85" s="259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32" x14ac:dyDescent="0.2">
      <c r="A86" s="260"/>
      <c r="B86" s="261"/>
      <c r="C86" s="262"/>
      <c r="D86" s="261"/>
      <c r="E86" s="261"/>
      <c r="F86" s="261"/>
      <c r="G86" s="26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AF86" t="s">
        <v>1917</v>
      </c>
    </row>
    <row r="87" spans="1:32" x14ac:dyDescent="0.2">
      <c r="A87" s="264"/>
      <c r="B87" s="265"/>
      <c r="C87" s="266"/>
      <c r="D87" s="265"/>
      <c r="E87" s="265"/>
      <c r="F87" s="265"/>
      <c r="G87" s="267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32" x14ac:dyDescent="0.2">
      <c r="A88" s="264"/>
      <c r="B88" s="265"/>
      <c r="C88" s="266"/>
      <c r="D88" s="265"/>
      <c r="E88" s="265"/>
      <c r="F88" s="265"/>
      <c r="G88" s="267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32" x14ac:dyDescent="0.2">
      <c r="A89" s="264"/>
      <c r="B89" s="265"/>
      <c r="C89" s="266"/>
      <c r="D89" s="265"/>
      <c r="E89" s="265"/>
      <c r="F89" s="265"/>
      <c r="G89" s="267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32" x14ac:dyDescent="0.2">
      <c r="A90" s="268"/>
      <c r="B90" s="269"/>
      <c r="C90" s="270"/>
      <c r="D90" s="269"/>
      <c r="E90" s="269"/>
      <c r="F90" s="269"/>
      <c r="G90" s="271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32" x14ac:dyDescent="0.2">
      <c r="A91" s="3"/>
      <c r="B91" s="4"/>
      <c r="C91" s="187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32" x14ac:dyDescent="0.2">
      <c r="C92" s="189"/>
      <c r="D92" s="10"/>
      <c r="AF92" t="s">
        <v>1918</v>
      </c>
    </row>
    <row r="93" spans="1:32" x14ac:dyDescent="0.2">
      <c r="D93" s="10"/>
    </row>
    <row r="94" spans="1:32" x14ac:dyDescent="0.2">
      <c r="D94" s="10"/>
    </row>
    <row r="95" spans="1:32" x14ac:dyDescent="0.2">
      <c r="D95" s="10"/>
    </row>
    <row r="96" spans="1:32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24">
    <mergeCell ref="A85:C85"/>
    <mergeCell ref="A86:G90"/>
    <mergeCell ref="C10:G10"/>
    <mergeCell ref="C12:G12"/>
    <mergeCell ref="C15:G15"/>
    <mergeCell ref="C20:G20"/>
    <mergeCell ref="C51:G51"/>
    <mergeCell ref="C28:G28"/>
    <mergeCell ref="C31:G31"/>
    <mergeCell ref="C38:G38"/>
    <mergeCell ref="C46:G46"/>
    <mergeCell ref="C70:G70"/>
    <mergeCell ref="C74:G74"/>
    <mergeCell ref="C53:G53"/>
    <mergeCell ref="C56:G56"/>
    <mergeCell ref="C58:G58"/>
    <mergeCell ref="C60:G60"/>
    <mergeCell ref="C62:G62"/>
    <mergeCell ref="C65:G65"/>
    <mergeCell ref="A1:G1"/>
    <mergeCell ref="C2:G2"/>
    <mergeCell ref="C3:G3"/>
    <mergeCell ref="C4:G4"/>
    <mergeCell ref="C22:G22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10" activePane="bottomLeft" state="frozen"/>
      <selection pane="bottomLeft" activeCell="F13" sqref="F13:F30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45</v>
      </c>
      <c r="C3" s="252" t="s">
        <v>46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53</v>
      </c>
      <c r="C4" s="255" t="s">
        <v>54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53</v>
      </c>
      <c r="C8" s="183" t="s">
        <v>30</v>
      </c>
      <c r="D8" s="166"/>
      <c r="E8" s="167"/>
      <c r="F8" s="168"/>
      <c r="G8" s="169">
        <f>SUMIF(AF9:AF30,"&lt;&gt;NOR",G9:G30)</f>
        <v>0</v>
      </c>
      <c r="H8" s="163"/>
      <c r="I8" s="163">
        <f>SUM(I9:I30)</f>
        <v>0</v>
      </c>
      <c r="J8" s="163"/>
      <c r="K8" s="163">
        <f>SUM(K9:K30)</f>
        <v>3921761.4</v>
      </c>
      <c r="L8" s="163"/>
      <c r="M8" s="163">
        <f>SUM(M9:M30)</f>
        <v>0</v>
      </c>
      <c r="N8" s="163"/>
      <c r="O8" s="163">
        <f>SUM(O9:O30)</f>
        <v>0</v>
      </c>
      <c r="P8" s="163"/>
      <c r="Q8" s="163">
        <f>SUM(Q9:Q30)</f>
        <v>0</v>
      </c>
      <c r="R8" s="163"/>
      <c r="S8" s="163"/>
      <c r="T8" s="163"/>
      <c r="U8" s="163"/>
      <c r="V8" s="163">
        <f>SUM(V9:V30)</f>
        <v>0</v>
      </c>
      <c r="W8" s="163"/>
      <c r="X8" s="163"/>
      <c r="AF8" t="s">
        <v>377</v>
      </c>
    </row>
    <row r="9" spans="1:59" ht="22.5" outlineLevel="1" x14ac:dyDescent="0.2">
      <c r="A9" s="170">
        <v>1</v>
      </c>
      <c r="B9" s="171" t="s">
        <v>2198</v>
      </c>
      <c r="C9" s="184" t="s">
        <v>2199</v>
      </c>
      <c r="D9" s="172" t="s">
        <v>429</v>
      </c>
      <c r="E9" s="173">
        <v>24</v>
      </c>
      <c r="F9" s="174"/>
      <c r="G9" s="175">
        <f>ROUND(E9*F9,2)</f>
        <v>0</v>
      </c>
      <c r="H9" s="157">
        <v>0</v>
      </c>
      <c r="I9" s="156">
        <f>ROUND(E9*H9,2)</f>
        <v>0</v>
      </c>
      <c r="J9" s="157">
        <v>51.1</v>
      </c>
      <c r="K9" s="156">
        <f>ROUND(E9*J9,2)</f>
        <v>1226.4000000000001</v>
      </c>
      <c r="L9" s="156">
        <v>15</v>
      </c>
      <c r="M9" s="156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outlineLevel="1" x14ac:dyDescent="0.2">
      <c r="A10" s="154"/>
      <c r="B10" s="155"/>
      <c r="C10" s="249" t="s">
        <v>2200</v>
      </c>
      <c r="D10" s="250"/>
      <c r="E10" s="250"/>
      <c r="F10" s="250"/>
      <c r="G10" s="250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47"/>
      <c r="Z10" s="147"/>
      <c r="AA10" s="147"/>
      <c r="AB10" s="147"/>
      <c r="AC10" s="147"/>
      <c r="AD10" s="147"/>
      <c r="AE10" s="147"/>
      <c r="AF10" s="147" t="s">
        <v>655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ht="22.5" outlineLevel="1" x14ac:dyDescent="0.2">
      <c r="A11" s="170">
        <v>2</v>
      </c>
      <c r="B11" s="171" t="s">
        <v>2201</v>
      </c>
      <c r="C11" s="184" t="s">
        <v>2202</v>
      </c>
      <c r="D11" s="172" t="s">
        <v>429</v>
      </c>
      <c r="E11" s="173">
        <v>1280</v>
      </c>
      <c r="F11" s="174"/>
      <c r="G11" s="175">
        <f>ROUND(E11*F11,2)</f>
        <v>0</v>
      </c>
      <c r="H11" s="157">
        <v>0</v>
      </c>
      <c r="I11" s="156">
        <f>ROUND(E11*H11,2)</f>
        <v>0</v>
      </c>
      <c r="J11" s="157">
        <v>14.1</v>
      </c>
      <c r="K11" s="156">
        <f>ROUND(E11*J11,2)</f>
        <v>18048</v>
      </c>
      <c r="L11" s="156">
        <v>15</v>
      </c>
      <c r="M11" s="156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6"/>
      <c r="S11" s="156" t="s">
        <v>485</v>
      </c>
      <c r="T11" s="156" t="s">
        <v>382</v>
      </c>
      <c r="U11" s="156">
        <v>0</v>
      </c>
      <c r="V11" s="156">
        <f>ROUND(E11*U11,2)</f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outlineLevel="1" x14ac:dyDescent="0.2">
      <c r="A12" s="154"/>
      <c r="B12" s="155"/>
      <c r="C12" s="249" t="s">
        <v>2203</v>
      </c>
      <c r="D12" s="250"/>
      <c r="E12" s="250"/>
      <c r="F12" s="250"/>
      <c r="G12" s="250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47"/>
      <c r="Z12" s="147"/>
      <c r="AA12" s="147"/>
      <c r="AB12" s="147"/>
      <c r="AC12" s="147"/>
      <c r="AD12" s="147"/>
      <c r="AE12" s="147"/>
      <c r="AF12" s="147" t="s">
        <v>655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outlineLevel="1" x14ac:dyDescent="0.2">
      <c r="A13" s="176">
        <v>3</v>
      </c>
      <c r="B13" s="177" t="s">
        <v>2204</v>
      </c>
      <c r="C13" s="186" t="s">
        <v>2205</v>
      </c>
      <c r="D13" s="178" t="s">
        <v>429</v>
      </c>
      <c r="E13" s="179">
        <v>1</v>
      </c>
      <c r="F13" s="174"/>
      <c r="G13" s="181">
        <f t="shared" ref="G13:G30" si="0">ROUND(E13*F13,2)</f>
        <v>0</v>
      </c>
      <c r="H13" s="157">
        <v>0</v>
      </c>
      <c r="I13" s="156">
        <f t="shared" ref="I13:I30" si="1">ROUND(E13*H13,2)</f>
        <v>0</v>
      </c>
      <c r="J13" s="157">
        <v>25200</v>
      </c>
      <c r="K13" s="156">
        <f t="shared" ref="K13:K30" si="2">ROUND(E13*J13,2)</f>
        <v>25200</v>
      </c>
      <c r="L13" s="156">
        <v>15</v>
      </c>
      <c r="M13" s="156">
        <f t="shared" ref="M13:M30" si="3">G13*(1+L13/100)</f>
        <v>0</v>
      </c>
      <c r="N13" s="156">
        <v>0</v>
      </c>
      <c r="O13" s="156">
        <f t="shared" ref="O13:O30" si="4">ROUND(E13*N13,2)</f>
        <v>0</v>
      </c>
      <c r="P13" s="156">
        <v>0</v>
      </c>
      <c r="Q13" s="156">
        <f t="shared" ref="Q13:Q30" si="5">ROUND(E13*P13,2)</f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ref="V13:V30" si="6">ROUND(E13*U13,2)</f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384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ht="22.5" outlineLevel="1" x14ac:dyDescent="0.2">
      <c r="A14" s="176">
        <v>4</v>
      </c>
      <c r="B14" s="177" t="s">
        <v>2206</v>
      </c>
      <c r="C14" s="186" t="s">
        <v>2207</v>
      </c>
      <c r="D14" s="178" t="s">
        <v>429</v>
      </c>
      <c r="E14" s="179">
        <v>1</v>
      </c>
      <c r="F14" s="174"/>
      <c r="G14" s="181">
        <f t="shared" si="0"/>
        <v>0</v>
      </c>
      <c r="H14" s="157">
        <v>0</v>
      </c>
      <c r="I14" s="156">
        <f t="shared" si="1"/>
        <v>0</v>
      </c>
      <c r="J14" s="157">
        <v>8552</v>
      </c>
      <c r="K14" s="156">
        <f t="shared" si="2"/>
        <v>8552</v>
      </c>
      <c r="L14" s="156">
        <v>15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outlineLevel="1" x14ac:dyDescent="0.2">
      <c r="A15" s="176">
        <v>5</v>
      </c>
      <c r="B15" s="177" t="s">
        <v>2208</v>
      </c>
      <c r="C15" s="186" t="s">
        <v>2209</v>
      </c>
      <c r="D15" s="178" t="s">
        <v>429</v>
      </c>
      <c r="E15" s="179">
        <v>1</v>
      </c>
      <c r="F15" s="174"/>
      <c r="G15" s="181">
        <f t="shared" si="0"/>
        <v>0</v>
      </c>
      <c r="H15" s="157">
        <v>0</v>
      </c>
      <c r="I15" s="156">
        <f t="shared" si="1"/>
        <v>0</v>
      </c>
      <c r="J15" s="157">
        <v>5200</v>
      </c>
      <c r="K15" s="156">
        <f t="shared" si="2"/>
        <v>5200</v>
      </c>
      <c r="L15" s="156">
        <v>15</v>
      </c>
      <c r="M15" s="156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6"/>
      <c r="S15" s="156" t="s">
        <v>485</v>
      </c>
      <c r="T15" s="156" t="s">
        <v>382</v>
      </c>
      <c r="U15" s="156">
        <v>0</v>
      </c>
      <c r="V15" s="156">
        <f t="shared" si="6"/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384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outlineLevel="1" x14ac:dyDescent="0.2">
      <c r="A16" s="176">
        <v>6</v>
      </c>
      <c r="B16" s="177" t="s">
        <v>2210</v>
      </c>
      <c r="C16" s="186" t="s">
        <v>2211</v>
      </c>
      <c r="D16" s="178" t="s">
        <v>2212</v>
      </c>
      <c r="E16" s="179">
        <v>1</v>
      </c>
      <c r="F16" s="174"/>
      <c r="G16" s="181">
        <f t="shared" si="0"/>
        <v>0</v>
      </c>
      <c r="H16" s="157">
        <v>0</v>
      </c>
      <c r="I16" s="156">
        <f t="shared" si="1"/>
        <v>0</v>
      </c>
      <c r="J16" s="157">
        <v>12500</v>
      </c>
      <c r="K16" s="156">
        <f t="shared" si="2"/>
        <v>12500</v>
      </c>
      <c r="L16" s="156">
        <v>15</v>
      </c>
      <c r="M16" s="156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6"/>
      <c r="S16" s="156" t="s">
        <v>485</v>
      </c>
      <c r="T16" s="156" t="s">
        <v>382</v>
      </c>
      <c r="U16" s="156">
        <v>0</v>
      </c>
      <c r="V16" s="156">
        <f t="shared" si="6"/>
        <v>0</v>
      </c>
      <c r="W16" s="156"/>
      <c r="X16" s="156" t="s">
        <v>2213</v>
      </c>
      <c r="Y16" s="147"/>
      <c r="Z16" s="147"/>
      <c r="AA16" s="147"/>
      <c r="AB16" s="147"/>
      <c r="AC16" s="147"/>
      <c r="AD16" s="147"/>
      <c r="AE16" s="147"/>
      <c r="AF16" s="147" t="s">
        <v>2214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ht="22.5" outlineLevel="1" x14ac:dyDescent="0.2">
      <c r="A17" s="176">
        <v>7</v>
      </c>
      <c r="B17" s="177" t="s">
        <v>2215</v>
      </c>
      <c r="C17" s="186" t="s">
        <v>2216</v>
      </c>
      <c r="D17" s="178" t="s">
        <v>2212</v>
      </c>
      <c r="E17" s="179">
        <v>1</v>
      </c>
      <c r="F17" s="174"/>
      <c r="G17" s="181">
        <f t="shared" si="0"/>
        <v>0</v>
      </c>
      <c r="H17" s="157">
        <v>0</v>
      </c>
      <c r="I17" s="156">
        <f t="shared" si="1"/>
        <v>0</v>
      </c>
      <c r="J17" s="157">
        <v>9850</v>
      </c>
      <c r="K17" s="156">
        <f t="shared" si="2"/>
        <v>9850</v>
      </c>
      <c r="L17" s="156">
        <v>15</v>
      </c>
      <c r="M17" s="156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6"/>
      <c r="S17" s="156" t="s">
        <v>485</v>
      </c>
      <c r="T17" s="156" t="s">
        <v>382</v>
      </c>
      <c r="U17" s="156">
        <v>0</v>
      </c>
      <c r="V17" s="156">
        <f t="shared" si="6"/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384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outlineLevel="1" x14ac:dyDescent="0.2">
      <c r="A18" s="176">
        <v>8</v>
      </c>
      <c r="B18" s="177" t="s">
        <v>2215</v>
      </c>
      <c r="C18" s="186" t="s">
        <v>2217</v>
      </c>
      <c r="D18" s="178" t="s">
        <v>2212</v>
      </c>
      <c r="E18" s="179">
        <v>1</v>
      </c>
      <c r="F18" s="174"/>
      <c r="G18" s="181">
        <f t="shared" si="0"/>
        <v>0</v>
      </c>
      <c r="H18" s="157">
        <v>0</v>
      </c>
      <c r="I18" s="156">
        <f t="shared" si="1"/>
        <v>0</v>
      </c>
      <c r="J18" s="157">
        <v>2685</v>
      </c>
      <c r="K18" s="156">
        <f t="shared" si="2"/>
        <v>2685</v>
      </c>
      <c r="L18" s="156">
        <v>15</v>
      </c>
      <c r="M18" s="156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6"/>
      <c r="S18" s="156" t="s">
        <v>485</v>
      </c>
      <c r="T18" s="156" t="s">
        <v>382</v>
      </c>
      <c r="U18" s="156">
        <v>0</v>
      </c>
      <c r="V18" s="156">
        <f t="shared" si="6"/>
        <v>0</v>
      </c>
      <c r="W18" s="156"/>
      <c r="X18" s="156" t="s">
        <v>533</v>
      </c>
      <c r="Y18" s="147"/>
      <c r="Z18" s="147"/>
      <c r="AA18" s="147"/>
      <c r="AB18" s="147"/>
      <c r="AC18" s="147"/>
      <c r="AD18" s="147"/>
      <c r="AE18" s="147"/>
      <c r="AF18" s="147" t="s">
        <v>534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outlineLevel="1" x14ac:dyDescent="0.2">
      <c r="A19" s="176">
        <v>9</v>
      </c>
      <c r="B19" s="177" t="s">
        <v>2218</v>
      </c>
      <c r="C19" s="186" t="s">
        <v>2219</v>
      </c>
      <c r="D19" s="178" t="s">
        <v>429</v>
      </c>
      <c r="E19" s="179">
        <v>1</v>
      </c>
      <c r="F19" s="174"/>
      <c r="G19" s="181">
        <f t="shared" si="0"/>
        <v>0</v>
      </c>
      <c r="H19" s="157">
        <v>0</v>
      </c>
      <c r="I19" s="156">
        <f t="shared" si="1"/>
        <v>0</v>
      </c>
      <c r="J19" s="157">
        <v>7500</v>
      </c>
      <c r="K19" s="156">
        <f t="shared" si="2"/>
        <v>7500</v>
      </c>
      <c r="L19" s="156">
        <v>15</v>
      </c>
      <c r="M19" s="156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6"/>
      <c r="S19" s="156" t="s">
        <v>485</v>
      </c>
      <c r="T19" s="156" t="s">
        <v>382</v>
      </c>
      <c r="U19" s="156">
        <v>0</v>
      </c>
      <c r="V19" s="156">
        <f t="shared" si="6"/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384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outlineLevel="1" x14ac:dyDescent="0.2">
      <c r="A20" s="176">
        <v>10</v>
      </c>
      <c r="B20" s="177" t="s">
        <v>2220</v>
      </c>
      <c r="C20" s="186" t="s">
        <v>2221</v>
      </c>
      <c r="D20" s="178" t="s">
        <v>484</v>
      </c>
      <c r="E20" s="179">
        <v>1</v>
      </c>
      <c r="F20" s="174"/>
      <c r="G20" s="181">
        <f t="shared" si="0"/>
        <v>0</v>
      </c>
      <c r="H20" s="157">
        <v>0</v>
      </c>
      <c r="I20" s="156">
        <f t="shared" si="1"/>
        <v>0</v>
      </c>
      <c r="J20" s="157">
        <v>100000</v>
      </c>
      <c r="K20" s="156">
        <f t="shared" si="2"/>
        <v>100000</v>
      </c>
      <c r="L20" s="156">
        <v>15</v>
      </c>
      <c r="M20" s="156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6"/>
      <c r="S20" s="156" t="s">
        <v>485</v>
      </c>
      <c r="T20" s="156" t="s">
        <v>382</v>
      </c>
      <c r="U20" s="156">
        <v>0</v>
      </c>
      <c r="V20" s="156">
        <f t="shared" si="6"/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486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ht="22.5" outlineLevel="1" x14ac:dyDescent="0.2">
      <c r="A21" s="176">
        <v>11</v>
      </c>
      <c r="B21" s="177" t="s">
        <v>2222</v>
      </c>
      <c r="C21" s="186" t="s">
        <v>2223</v>
      </c>
      <c r="D21" s="178" t="s">
        <v>442</v>
      </c>
      <c r="E21" s="179">
        <v>90</v>
      </c>
      <c r="F21" s="174"/>
      <c r="G21" s="181">
        <f t="shared" si="0"/>
        <v>0</v>
      </c>
      <c r="H21" s="157">
        <v>0</v>
      </c>
      <c r="I21" s="156">
        <f t="shared" si="1"/>
        <v>0</v>
      </c>
      <c r="J21" s="157">
        <v>1400</v>
      </c>
      <c r="K21" s="156">
        <f t="shared" si="2"/>
        <v>126000</v>
      </c>
      <c r="L21" s="156">
        <v>15</v>
      </c>
      <c r="M21" s="156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6"/>
      <c r="S21" s="156" t="s">
        <v>485</v>
      </c>
      <c r="T21" s="156" t="s">
        <v>382</v>
      </c>
      <c r="U21" s="156">
        <v>0</v>
      </c>
      <c r="V21" s="156">
        <f t="shared" si="6"/>
        <v>0</v>
      </c>
      <c r="W21" s="156"/>
      <c r="X21" s="156" t="s">
        <v>383</v>
      </c>
      <c r="Y21" s="147"/>
      <c r="Z21" s="147"/>
      <c r="AA21" s="147"/>
      <c r="AB21" s="147"/>
      <c r="AC21" s="147"/>
      <c r="AD21" s="147"/>
      <c r="AE21" s="147"/>
      <c r="AF21" s="147" t="s">
        <v>486</v>
      </c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outlineLevel="1" x14ac:dyDescent="0.2">
      <c r="A22" s="176">
        <v>12</v>
      </c>
      <c r="B22" s="177" t="s">
        <v>2224</v>
      </c>
      <c r="C22" s="186" t="s">
        <v>2225</v>
      </c>
      <c r="D22" s="178" t="s">
        <v>484</v>
      </c>
      <c r="E22" s="179">
        <v>1</v>
      </c>
      <c r="F22" s="174"/>
      <c r="G22" s="181">
        <f t="shared" si="0"/>
        <v>0</v>
      </c>
      <c r="H22" s="157">
        <v>0</v>
      </c>
      <c r="I22" s="156">
        <f t="shared" si="1"/>
        <v>0</v>
      </c>
      <c r="J22" s="157">
        <v>1500000</v>
      </c>
      <c r="K22" s="156">
        <f t="shared" si="2"/>
        <v>1500000</v>
      </c>
      <c r="L22" s="156">
        <v>15</v>
      </c>
      <c r="M22" s="156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6"/>
      <c r="S22" s="156" t="s">
        <v>485</v>
      </c>
      <c r="T22" s="156" t="s">
        <v>382</v>
      </c>
      <c r="U22" s="156">
        <v>0</v>
      </c>
      <c r="V22" s="156">
        <f t="shared" si="6"/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486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outlineLevel="1" x14ac:dyDescent="0.2">
      <c r="A23" s="176">
        <v>13</v>
      </c>
      <c r="B23" s="177" t="s">
        <v>2226</v>
      </c>
      <c r="C23" s="186" t="s">
        <v>2227</v>
      </c>
      <c r="D23" s="178" t="s">
        <v>484</v>
      </c>
      <c r="E23" s="179">
        <v>1</v>
      </c>
      <c r="F23" s="174"/>
      <c r="G23" s="181">
        <f t="shared" si="0"/>
        <v>0</v>
      </c>
      <c r="H23" s="157">
        <v>0</v>
      </c>
      <c r="I23" s="156">
        <f t="shared" si="1"/>
        <v>0</v>
      </c>
      <c r="J23" s="157">
        <v>50000</v>
      </c>
      <c r="K23" s="156">
        <f t="shared" si="2"/>
        <v>50000</v>
      </c>
      <c r="L23" s="156">
        <v>15</v>
      </c>
      <c r="M23" s="156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6"/>
      <c r="S23" s="156" t="s">
        <v>485</v>
      </c>
      <c r="T23" s="156" t="s">
        <v>382</v>
      </c>
      <c r="U23" s="156">
        <v>0</v>
      </c>
      <c r="V23" s="156">
        <f t="shared" si="6"/>
        <v>0</v>
      </c>
      <c r="W23" s="156"/>
      <c r="X23" s="156" t="s">
        <v>383</v>
      </c>
      <c r="Y23" s="147"/>
      <c r="Z23" s="147"/>
      <c r="AA23" s="147"/>
      <c r="AB23" s="147"/>
      <c r="AC23" s="147"/>
      <c r="AD23" s="147"/>
      <c r="AE23" s="147"/>
      <c r="AF23" s="147" t="s">
        <v>486</v>
      </c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outlineLevel="1" x14ac:dyDescent="0.2">
      <c r="A24" s="176">
        <v>14</v>
      </c>
      <c r="B24" s="177" t="s">
        <v>2228</v>
      </c>
      <c r="C24" s="186" t="s">
        <v>2229</v>
      </c>
      <c r="D24" s="178" t="s">
        <v>484</v>
      </c>
      <c r="E24" s="179">
        <v>1</v>
      </c>
      <c r="F24" s="174"/>
      <c r="G24" s="181">
        <f t="shared" si="0"/>
        <v>0</v>
      </c>
      <c r="H24" s="157">
        <v>0</v>
      </c>
      <c r="I24" s="156">
        <f t="shared" si="1"/>
        <v>0</v>
      </c>
      <c r="J24" s="157">
        <v>130000</v>
      </c>
      <c r="K24" s="156">
        <f t="shared" si="2"/>
        <v>130000</v>
      </c>
      <c r="L24" s="156">
        <v>15</v>
      </c>
      <c r="M24" s="156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6"/>
      <c r="S24" s="156" t="s">
        <v>485</v>
      </c>
      <c r="T24" s="156" t="s">
        <v>382</v>
      </c>
      <c r="U24" s="156">
        <v>0</v>
      </c>
      <c r="V24" s="156">
        <f t="shared" si="6"/>
        <v>0</v>
      </c>
      <c r="W24" s="156"/>
      <c r="X24" s="156" t="s">
        <v>383</v>
      </c>
      <c r="Y24" s="147"/>
      <c r="Z24" s="147"/>
      <c r="AA24" s="147"/>
      <c r="AB24" s="147"/>
      <c r="AC24" s="147"/>
      <c r="AD24" s="147"/>
      <c r="AE24" s="147"/>
      <c r="AF24" s="147" t="s">
        <v>486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outlineLevel="1" x14ac:dyDescent="0.2">
      <c r="A25" s="176">
        <v>15</v>
      </c>
      <c r="B25" s="177" t="s">
        <v>2230</v>
      </c>
      <c r="C25" s="186" t="s">
        <v>2231</v>
      </c>
      <c r="D25" s="178" t="s">
        <v>484</v>
      </c>
      <c r="E25" s="179">
        <v>1</v>
      </c>
      <c r="F25" s="174"/>
      <c r="G25" s="181">
        <f t="shared" si="0"/>
        <v>0</v>
      </c>
      <c r="H25" s="157">
        <v>0</v>
      </c>
      <c r="I25" s="156">
        <f t="shared" si="1"/>
        <v>0</v>
      </c>
      <c r="J25" s="157">
        <v>300000</v>
      </c>
      <c r="K25" s="156">
        <f t="shared" si="2"/>
        <v>300000</v>
      </c>
      <c r="L25" s="156">
        <v>15</v>
      </c>
      <c r="M25" s="156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6"/>
      <c r="S25" s="156" t="s">
        <v>485</v>
      </c>
      <c r="T25" s="156" t="s">
        <v>382</v>
      </c>
      <c r="U25" s="156">
        <v>0</v>
      </c>
      <c r="V25" s="156">
        <f t="shared" si="6"/>
        <v>0</v>
      </c>
      <c r="W25" s="156"/>
      <c r="X25" s="156" t="s">
        <v>383</v>
      </c>
      <c r="Y25" s="147"/>
      <c r="Z25" s="147"/>
      <c r="AA25" s="147"/>
      <c r="AB25" s="147"/>
      <c r="AC25" s="147"/>
      <c r="AD25" s="147"/>
      <c r="AE25" s="147"/>
      <c r="AF25" s="147" t="s">
        <v>486</v>
      </c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outlineLevel="1" x14ac:dyDescent="0.2">
      <c r="A26" s="176">
        <v>16</v>
      </c>
      <c r="B26" s="177" t="s">
        <v>2232</v>
      </c>
      <c r="C26" s="186" t="s">
        <v>2233</v>
      </c>
      <c r="D26" s="178" t="s">
        <v>484</v>
      </c>
      <c r="E26" s="179">
        <v>1</v>
      </c>
      <c r="F26" s="174"/>
      <c r="G26" s="181">
        <f t="shared" si="0"/>
        <v>0</v>
      </c>
      <c r="H26" s="157">
        <v>0</v>
      </c>
      <c r="I26" s="156">
        <f t="shared" si="1"/>
        <v>0</v>
      </c>
      <c r="J26" s="157">
        <v>150000</v>
      </c>
      <c r="K26" s="156">
        <f t="shared" si="2"/>
        <v>150000</v>
      </c>
      <c r="L26" s="156">
        <v>15</v>
      </c>
      <c r="M26" s="156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6"/>
      <c r="S26" s="156" t="s">
        <v>485</v>
      </c>
      <c r="T26" s="156" t="s">
        <v>382</v>
      </c>
      <c r="U26" s="156">
        <v>0</v>
      </c>
      <c r="V26" s="156">
        <f t="shared" si="6"/>
        <v>0</v>
      </c>
      <c r="W26" s="156"/>
      <c r="X26" s="156" t="s">
        <v>383</v>
      </c>
      <c r="Y26" s="147"/>
      <c r="Z26" s="147"/>
      <c r="AA26" s="147"/>
      <c r="AB26" s="147"/>
      <c r="AC26" s="147"/>
      <c r="AD26" s="147"/>
      <c r="AE26" s="147"/>
      <c r="AF26" s="147" t="s">
        <v>486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ht="22.5" outlineLevel="1" x14ac:dyDescent="0.2">
      <c r="A27" s="176">
        <v>17</v>
      </c>
      <c r="B27" s="177" t="s">
        <v>2234</v>
      </c>
      <c r="C27" s="186" t="s">
        <v>2235</v>
      </c>
      <c r="D27" s="178" t="s">
        <v>484</v>
      </c>
      <c r="E27" s="179">
        <v>1</v>
      </c>
      <c r="F27" s="174"/>
      <c r="G27" s="181">
        <f t="shared" si="0"/>
        <v>0</v>
      </c>
      <c r="H27" s="157">
        <v>0</v>
      </c>
      <c r="I27" s="156">
        <f t="shared" si="1"/>
        <v>0</v>
      </c>
      <c r="J27" s="157">
        <v>25000</v>
      </c>
      <c r="K27" s="156">
        <f t="shared" si="2"/>
        <v>25000</v>
      </c>
      <c r="L27" s="156">
        <v>15</v>
      </c>
      <c r="M27" s="156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6"/>
      <c r="S27" s="156" t="s">
        <v>485</v>
      </c>
      <c r="T27" s="156" t="s">
        <v>382</v>
      </c>
      <c r="U27" s="156">
        <v>0</v>
      </c>
      <c r="V27" s="156">
        <f t="shared" si="6"/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486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ht="22.5" outlineLevel="1" x14ac:dyDescent="0.2">
      <c r="A28" s="176">
        <v>18</v>
      </c>
      <c r="B28" s="177" t="s">
        <v>2236</v>
      </c>
      <c r="C28" s="186" t="s">
        <v>2237</v>
      </c>
      <c r="D28" s="178" t="s">
        <v>484</v>
      </c>
      <c r="E28" s="179">
        <v>1</v>
      </c>
      <c r="F28" s="174"/>
      <c r="G28" s="181">
        <f t="shared" si="0"/>
        <v>0</v>
      </c>
      <c r="H28" s="157">
        <v>0</v>
      </c>
      <c r="I28" s="156">
        <f t="shared" si="1"/>
        <v>0</v>
      </c>
      <c r="J28" s="157">
        <v>150000</v>
      </c>
      <c r="K28" s="156">
        <f t="shared" si="2"/>
        <v>150000</v>
      </c>
      <c r="L28" s="156">
        <v>15</v>
      </c>
      <c r="M28" s="156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6"/>
      <c r="S28" s="156" t="s">
        <v>485</v>
      </c>
      <c r="T28" s="156" t="s">
        <v>382</v>
      </c>
      <c r="U28" s="156">
        <v>0</v>
      </c>
      <c r="V28" s="156">
        <f t="shared" si="6"/>
        <v>0</v>
      </c>
      <c r="W28" s="156"/>
      <c r="X28" s="156" t="s">
        <v>383</v>
      </c>
      <c r="Y28" s="147"/>
      <c r="Z28" s="147"/>
      <c r="AA28" s="147"/>
      <c r="AB28" s="147"/>
      <c r="AC28" s="147"/>
      <c r="AD28" s="147"/>
      <c r="AE28" s="147"/>
      <c r="AF28" s="147" t="s">
        <v>486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ht="22.5" outlineLevel="1" x14ac:dyDescent="0.2">
      <c r="A29" s="176">
        <v>19</v>
      </c>
      <c r="B29" s="177" t="s">
        <v>2238</v>
      </c>
      <c r="C29" s="186" t="s">
        <v>2239</v>
      </c>
      <c r="D29" s="178" t="s">
        <v>484</v>
      </c>
      <c r="E29" s="179">
        <v>1</v>
      </c>
      <c r="F29" s="174"/>
      <c r="G29" s="181">
        <f t="shared" si="0"/>
        <v>0</v>
      </c>
      <c r="H29" s="157">
        <v>0</v>
      </c>
      <c r="I29" s="156">
        <f t="shared" si="1"/>
        <v>0</v>
      </c>
      <c r="J29" s="157">
        <v>500000</v>
      </c>
      <c r="K29" s="156">
        <f t="shared" si="2"/>
        <v>500000</v>
      </c>
      <c r="L29" s="156">
        <v>15</v>
      </c>
      <c r="M29" s="156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6"/>
      <c r="S29" s="156" t="s">
        <v>485</v>
      </c>
      <c r="T29" s="156" t="s">
        <v>382</v>
      </c>
      <c r="U29" s="156">
        <v>0</v>
      </c>
      <c r="V29" s="156">
        <f t="shared" si="6"/>
        <v>0</v>
      </c>
      <c r="W29" s="156"/>
      <c r="X29" s="156" t="s">
        <v>383</v>
      </c>
      <c r="Y29" s="147"/>
      <c r="Z29" s="147"/>
      <c r="AA29" s="147"/>
      <c r="AB29" s="147"/>
      <c r="AC29" s="147"/>
      <c r="AD29" s="147"/>
      <c r="AE29" s="147"/>
      <c r="AF29" s="147" t="s">
        <v>486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outlineLevel="1" x14ac:dyDescent="0.2">
      <c r="A30" s="170">
        <v>20</v>
      </c>
      <c r="B30" s="171" t="s">
        <v>2240</v>
      </c>
      <c r="C30" s="184" t="s">
        <v>2241</v>
      </c>
      <c r="D30" s="172" t="s">
        <v>429</v>
      </c>
      <c r="E30" s="173">
        <v>1</v>
      </c>
      <c r="F30" s="174"/>
      <c r="G30" s="175">
        <f t="shared" si="0"/>
        <v>0</v>
      </c>
      <c r="H30" s="157">
        <v>0</v>
      </c>
      <c r="I30" s="156">
        <f t="shared" si="1"/>
        <v>0</v>
      </c>
      <c r="J30" s="157">
        <v>800000</v>
      </c>
      <c r="K30" s="156">
        <f t="shared" si="2"/>
        <v>800000</v>
      </c>
      <c r="L30" s="156">
        <v>15</v>
      </c>
      <c r="M30" s="156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6"/>
      <c r="S30" s="156" t="s">
        <v>485</v>
      </c>
      <c r="T30" s="156" t="s">
        <v>382</v>
      </c>
      <c r="U30" s="156">
        <v>0</v>
      </c>
      <c r="V30" s="156">
        <f t="shared" si="6"/>
        <v>0</v>
      </c>
      <c r="W30" s="156"/>
      <c r="X30" s="156" t="s">
        <v>383</v>
      </c>
      <c r="Y30" s="147"/>
      <c r="Z30" s="147"/>
      <c r="AA30" s="147"/>
      <c r="AB30" s="147"/>
      <c r="AC30" s="147"/>
      <c r="AD30" s="147"/>
      <c r="AE30" s="147"/>
      <c r="AF30" s="147" t="s">
        <v>384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x14ac:dyDescent="0.2">
      <c r="A31" s="3"/>
      <c r="B31" s="4"/>
      <c r="C31" s="187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AD31">
        <v>15</v>
      </c>
      <c r="AE31">
        <v>21</v>
      </c>
      <c r="AF31" t="s">
        <v>363</v>
      </c>
    </row>
    <row r="32" spans="1:59" x14ac:dyDescent="0.2">
      <c r="A32" s="150"/>
      <c r="B32" s="151" t="s">
        <v>31</v>
      </c>
      <c r="C32" s="188"/>
      <c r="D32" s="152"/>
      <c r="E32" s="153"/>
      <c r="F32" s="153"/>
      <c r="G32" s="182">
        <f>G8</f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AD32">
        <f>SUMIF(L7:L30,AD31,G7:G30)</f>
        <v>0</v>
      </c>
      <c r="AE32">
        <f>SUMIF(L7:L30,AE31,G7:G30)</f>
        <v>0</v>
      </c>
      <c r="AF32" t="s">
        <v>1915</v>
      </c>
    </row>
    <row r="33" spans="1:32" x14ac:dyDescent="0.2">
      <c r="A33" s="3"/>
      <c r="B33" s="4"/>
      <c r="C33" s="187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32" x14ac:dyDescent="0.2">
      <c r="A34" s="3"/>
      <c r="B34" s="4"/>
      <c r="C34" s="187"/>
      <c r="D34" s="6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32" x14ac:dyDescent="0.2">
      <c r="A35" s="258" t="s">
        <v>1916</v>
      </c>
      <c r="B35" s="258"/>
      <c r="C35" s="259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32" x14ac:dyDescent="0.2">
      <c r="A36" s="260"/>
      <c r="B36" s="261"/>
      <c r="C36" s="262"/>
      <c r="D36" s="261"/>
      <c r="E36" s="261"/>
      <c r="F36" s="261"/>
      <c r="G36" s="26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AF36" t="s">
        <v>1917</v>
      </c>
    </row>
    <row r="37" spans="1:32" x14ac:dyDescent="0.2">
      <c r="A37" s="264"/>
      <c r="B37" s="265"/>
      <c r="C37" s="266"/>
      <c r="D37" s="265"/>
      <c r="E37" s="265"/>
      <c r="F37" s="265"/>
      <c r="G37" s="267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32" x14ac:dyDescent="0.2">
      <c r="A38" s="264"/>
      <c r="B38" s="265"/>
      <c r="C38" s="266"/>
      <c r="D38" s="265"/>
      <c r="E38" s="265"/>
      <c r="F38" s="265"/>
      <c r="G38" s="267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32" x14ac:dyDescent="0.2">
      <c r="A39" s="264"/>
      <c r="B39" s="265"/>
      <c r="C39" s="266"/>
      <c r="D39" s="265"/>
      <c r="E39" s="265"/>
      <c r="F39" s="265"/>
      <c r="G39" s="267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32" x14ac:dyDescent="0.2">
      <c r="A40" s="268"/>
      <c r="B40" s="269"/>
      <c r="C40" s="270"/>
      <c r="D40" s="269"/>
      <c r="E40" s="269"/>
      <c r="F40" s="269"/>
      <c r="G40" s="271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32" x14ac:dyDescent="0.2">
      <c r="A41" s="3"/>
      <c r="B41" s="4"/>
      <c r="C41" s="187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32" x14ac:dyDescent="0.2">
      <c r="C42" s="189"/>
      <c r="D42" s="10"/>
      <c r="AF42" t="s">
        <v>1918</v>
      </c>
    </row>
    <row r="43" spans="1:32" x14ac:dyDescent="0.2">
      <c r="D43" s="10"/>
    </row>
    <row r="44" spans="1:32" x14ac:dyDescent="0.2">
      <c r="D44" s="10"/>
    </row>
    <row r="45" spans="1:32" x14ac:dyDescent="0.2">
      <c r="D45" s="10"/>
    </row>
    <row r="46" spans="1:32" x14ac:dyDescent="0.2">
      <c r="D46" s="10"/>
    </row>
    <row r="47" spans="1:32" x14ac:dyDescent="0.2">
      <c r="D47" s="10"/>
    </row>
    <row r="48" spans="1:32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8">
    <mergeCell ref="A36:G40"/>
    <mergeCell ref="C10:G10"/>
    <mergeCell ref="C12:G12"/>
    <mergeCell ref="A1:G1"/>
    <mergeCell ref="C2:G2"/>
    <mergeCell ref="C3:G3"/>
    <mergeCell ref="C4:G4"/>
    <mergeCell ref="A35:C35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73" activePane="bottomLeft" state="frozen"/>
      <selection pane="bottomLeft" activeCell="F35" sqref="F35:F94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57</v>
      </c>
      <c r="C4" s="255" t="s">
        <v>58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99</v>
      </c>
      <c r="C8" s="183" t="s">
        <v>102</v>
      </c>
      <c r="D8" s="166"/>
      <c r="E8" s="167"/>
      <c r="F8" s="168"/>
      <c r="G8" s="169">
        <f>SUMIF(AF9:AF23,"&lt;&gt;NOR",G9:G23)</f>
        <v>0</v>
      </c>
      <c r="H8" s="163"/>
      <c r="I8" s="163">
        <f>SUM(I9:I23)</f>
        <v>220678</v>
      </c>
      <c r="J8" s="163"/>
      <c r="K8" s="163">
        <f>SUM(K9:K23)</f>
        <v>5400</v>
      </c>
      <c r="L8" s="163"/>
      <c r="M8" s="163">
        <f>SUM(M9:M23)</f>
        <v>0</v>
      </c>
      <c r="N8" s="163"/>
      <c r="O8" s="163">
        <f>SUM(O9:O23)</f>
        <v>0</v>
      </c>
      <c r="P8" s="163"/>
      <c r="Q8" s="163">
        <f>SUM(Q9:Q23)</f>
        <v>0</v>
      </c>
      <c r="R8" s="163"/>
      <c r="S8" s="163"/>
      <c r="T8" s="163"/>
      <c r="U8" s="163"/>
      <c r="V8" s="163">
        <f>SUM(V9:V23)</f>
        <v>0</v>
      </c>
      <c r="W8" s="163"/>
      <c r="X8" s="163"/>
      <c r="AF8" t="s">
        <v>377</v>
      </c>
    </row>
    <row r="9" spans="1:59" ht="22.5" outlineLevel="1" x14ac:dyDescent="0.2">
      <c r="A9" s="176">
        <v>1</v>
      </c>
      <c r="B9" s="177" t="s">
        <v>2242</v>
      </c>
      <c r="C9" s="186" t="s">
        <v>2243</v>
      </c>
      <c r="D9" s="178" t="s">
        <v>1957</v>
      </c>
      <c r="E9" s="179">
        <v>1</v>
      </c>
      <c r="F9" s="174"/>
      <c r="G9" s="181">
        <f t="shared" ref="G9:G23" si="0">ROUND(E9*F9,2)</f>
        <v>0</v>
      </c>
      <c r="H9" s="157">
        <v>0</v>
      </c>
      <c r="I9" s="156">
        <f t="shared" ref="I9:I23" si="1">ROUND(E9*H9,2)</f>
        <v>0</v>
      </c>
      <c r="J9" s="157">
        <v>0</v>
      </c>
      <c r="K9" s="156">
        <f t="shared" ref="K9:K23" si="2">ROUND(E9*J9,2)</f>
        <v>0</v>
      </c>
      <c r="L9" s="156">
        <v>15</v>
      </c>
      <c r="M9" s="156">
        <f t="shared" ref="M9:M23" si="3">G9*(1+L9/100)</f>
        <v>0</v>
      </c>
      <c r="N9" s="156">
        <v>0</v>
      </c>
      <c r="O9" s="156">
        <f t="shared" ref="O9:O23" si="4">ROUND(E9*N9,2)</f>
        <v>0</v>
      </c>
      <c r="P9" s="156">
        <v>0</v>
      </c>
      <c r="Q9" s="156">
        <f t="shared" ref="Q9:Q23" si="5"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 t="shared" ref="V9:V23" si="6"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ht="22.5" outlineLevel="1" x14ac:dyDescent="0.2">
      <c r="A10" s="176">
        <v>2</v>
      </c>
      <c r="B10" s="177" t="s">
        <v>2244</v>
      </c>
      <c r="C10" s="186" t="s">
        <v>2245</v>
      </c>
      <c r="D10" s="178" t="s">
        <v>1957</v>
      </c>
      <c r="E10" s="179">
        <v>1</v>
      </c>
      <c r="F10" s="174"/>
      <c r="G10" s="181">
        <f t="shared" si="0"/>
        <v>0</v>
      </c>
      <c r="H10" s="157">
        <v>112521</v>
      </c>
      <c r="I10" s="156">
        <f t="shared" si="1"/>
        <v>112521</v>
      </c>
      <c r="J10" s="157">
        <v>2400</v>
      </c>
      <c r="K10" s="156">
        <f t="shared" si="2"/>
        <v>2400</v>
      </c>
      <c r="L10" s="156">
        <v>15</v>
      </c>
      <c r="M10" s="156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6"/>
      <c r="S10" s="156" t="s">
        <v>485</v>
      </c>
      <c r="T10" s="156" t="s">
        <v>382</v>
      </c>
      <c r="U10" s="156">
        <v>0</v>
      </c>
      <c r="V10" s="156">
        <f t="shared" si="6"/>
        <v>0</v>
      </c>
      <c r="W10" s="156"/>
      <c r="X10" s="156" t="s">
        <v>383</v>
      </c>
      <c r="Y10" s="147"/>
      <c r="Z10" s="147"/>
      <c r="AA10" s="147"/>
      <c r="AB10" s="147"/>
      <c r="AC10" s="147"/>
      <c r="AD10" s="147"/>
      <c r="AE10" s="147"/>
      <c r="AF10" s="147" t="s">
        <v>384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outlineLevel="1" x14ac:dyDescent="0.2">
      <c r="A11" s="176">
        <v>3</v>
      </c>
      <c r="B11" s="177" t="s">
        <v>2246</v>
      </c>
      <c r="C11" s="186" t="s">
        <v>2247</v>
      </c>
      <c r="D11" s="178" t="s">
        <v>1957</v>
      </c>
      <c r="E11" s="179">
        <v>1</v>
      </c>
      <c r="F11" s="174"/>
      <c r="G11" s="181">
        <f t="shared" si="0"/>
        <v>0</v>
      </c>
      <c r="H11" s="157">
        <v>26666</v>
      </c>
      <c r="I11" s="156">
        <f t="shared" si="1"/>
        <v>26666</v>
      </c>
      <c r="J11" s="157">
        <v>180</v>
      </c>
      <c r="K11" s="156">
        <f t="shared" si="2"/>
        <v>180</v>
      </c>
      <c r="L11" s="156">
        <v>15</v>
      </c>
      <c r="M11" s="156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6"/>
      <c r="S11" s="156" t="s">
        <v>485</v>
      </c>
      <c r="T11" s="156" t="s">
        <v>382</v>
      </c>
      <c r="U11" s="156">
        <v>0</v>
      </c>
      <c r="V11" s="156">
        <f t="shared" si="6"/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outlineLevel="1" x14ac:dyDescent="0.2">
      <c r="A12" s="176">
        <v>4</v>
      </c>
      <c r="B12" s="177" t="s">
        <v>2248</v>
      </c>
      <c r="C12" s="186" t="s">
        <v>2249</v>
      </c>
      <c r="D12" s="178" t="s">
        <v>1957</v>
      </c>
      <c r="E12" s="179">
        <v>1</v>
      </c>
      <c r="F12" s="174"/>
      <c r="G12" s="181">
        <f t="shared" si="0"/>
        <v>0</v>
      </c>
      <c r="H12" s="157">
        <v>35514</v>
      </c>
      <c r="I12" s="156">
        <f t="shared" si="1"/>
        <v>35514</v>
      </c>
      <c r="J12" s="157">
        <v>180</v>
      </c>
      <c r="K12" s="156">
        <f t="shared" si="2"/>
        <v>180</v>
      </c>
      <c r="L12" s="156">
        <v>15</v>
      </c>
      <c r="M12" s="156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6"/>
      <c r="S12" s="156" t="s">
        <v>485</v>
      </c>
      <c r="T12" s="156" t="s">
        <v>382</v>
      </c>
      <c r="U12" s="156">
        <v>0</v>
      </c>
      <c r="V12" s="156">
        <f t="shared" si="6"/>
        <v>0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384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outlineLevel="1" x14ac:dyDescent="0.2">
      <c r="A13" s="176">
        <v>5</v>
      </c>
      <c r="B13" s="177" t="s">
        <v>2250</v>
      </c>
      <c r="C13" s="186" t="s">
        <v>2251</v>
      </c>
      <c r="D13" s="178" t="s">
        <v>1957</v>
      </c>
      <c r="E13" s="179">
        <v>1</v>
      </c>
      <c r="F13" s="174"/>
      <c r="G13" s="181">
        <f t="shared" si="0"/>
        <v>0</v>
      </c>
      <c r="H13" s="157">
        <v>1832</v>
      </c>
      <c r="I13" s="156">
        <f t="shared" si="1"/>
        <v>1832</v>
      </c>
      <c r="J13" s="157">
        <v>180</v>
      </c>
      <c r="K13" s="156">
        <f t="shared" si="2"/>
        <v>180</v>
      </c>
      <c r="L13" s="156">
        <v>15</v>
      </c>
      <c r="M13" s="156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si="6"/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384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outlineLevel="1" x14ac:dyDescent="0.2">
      <c r="A14" s="176">
        <v>6</v>
      </c>
      <c r="B14" s="177" t="s">
        <v>2252</v>
      </c>
      <c r="C14" s="186" t="s">
        <v>2253</v>
      </c>
      <c r="D14" s="178" t="s">
        <v>1957</v>
      </c>
      <c r="E14" s="179">
        <v>1</v>
      </c>
      <c r="F14" s="174"/>
      <c r="G14" s="181">
        <f t="shared" si="0"/>
        <v>0</v>
      </c>
      <c r="H14" s="157">
        <v>2627</v>
      </c>
      <c r="I14" s="156">
        <f t="shared" si="1"/>
        <v>2627</v>
      </c>
      <c r="J14" s="157">
        <v>180</v>
      </c>
      <c r="K14" s="156">
        <f t="shared" si="2"/>
        <v>180</v>
      </c>
      <c r="L14" s="156">
        <v>15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outlineLevel="1" x14ac:dyDescent="0.2">
      <c r="A15" s="176">
        <v>7</v>
      </c>
      <c r="B15" s="177" t="s">
        <v>2254</v>
      </c>
      <c r="C15" s="186" t="s">
        <v>2255</v>
      </c>
      <c r="D15" s="178" t="s">
        <v>1957</v>
      </c>
      <c r="E15" s="179">
        <v>1</v>
      </c>
      <c r="F15" s="174"/>
      <c r="G15" s="181">
        <f t="shared" si="0"/>
        <v>0</v>
      </c>
      <c r="H15" s="157">
        <v>2627</v>
      </c>
      <c r="I15" s="156">
        <f t="shared" si="1"/>
        <v>2627</v>
      </c>
      <c r="J15" s="157">
        <v>180</v>
      </c>
      <c r="K15" s="156">
        <f t="shared" si="2"/>
        <v>180</v>
      </c>
      <c r="L15" s="156">
        <v>15</v>
      </c>
      <c r="M15" s="156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6"/>
      <c r="S15" s="156" t="s">
        <v>485</v>
      </c>
      <c r="T15" s="156" t="s">
        <v>382</v>
      </c>
      <c r="U15" s="156">
        <v>0</v>
      </c>
      <c r="V15" s="156">
        <f t="shared" si="6"/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384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outlineLevel="1" x14ac:dyDescent="0.2">
      <c r="A16" s="176">
        <v>8</v>
      </c>
      <c r="B16" s="177" t="s">
        <v>2256</v>
      </c>
      <c r="C16" s="186" t="s">
        <v>2257</v>
      </c>
      <c r="D16" s="178" t="s">
        <v>1957</v>
      </c>
      <c r="E16" s="179">
        <v>1</v>
      </c>
      <c r="F16" s="174"/>
      <c r="G16" s="181">
        <f t="shared" si="0"/>
        <v>0</v>
      </c>
      <c r="H16" s="157">
        <v>3772</v>
      </c>
      <c r="I16" s="156">
        <f t="shared" si="1"/>
        <v>3772</v>
      </c>
      <c r="J16" s="157">
        <v>180</v>
      </c>
      <c r="K16" s="156">
        <f t="shared" si="2"/>
        <v>180</v>
      </c>
      <c r="L16" s="156">
        <v>15</v>
      </c>
      <c r="M16" s="156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6"/>
      <c r="S16" s="156" t="s">
        <v>485</v>
      </c>
      <c r="T16" s="156" t="s">
        <v>382</v>
      </c>
      <c r="U16" s="156">
        <v>0</v>
      </c>
      <c r="V16" s="156">
        <f t="shared" si="6"/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384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outlineLevel="1" x14ac:dyDescent="0.2">
      <c r="A17" s="176">
        <v>9</v>
      </c>
      <c r="B17" s="177" t="s">
        <v>2258</v>
      </c>
      <c r="C17" s="186" t="s">
        <v>2259</v>
      </c>
      <c r="D17" s="178" t="s">
        <v>1957</v>
      </c>
      <c r="E17" s="179">
        <v>1</v>
      </c>
      <c r="F17" s="174"/>
      <c r="G17" s="181">
        <f t="shared" si="0"/>
        <v>0</v>
      </c>
      <c r="H17" s="157">
        <v>3533</v>
      </c>
      <c r="I17" s="156">
        <f t="shared" si="1"/>
        <v>3533</v>
      </c>
      <c r="J17" s="157">
        <v>180</v>
      </c>
      <c r="K17" s="156">
        <f t="shared" si="2"/>
        <v>180</v>
      </c>
      <c r="L17" s="156">
        <v>15</v>
      </c>
      <c r="M17" s="156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6"/>
      <c r="S17" s="156" t="s">
        <v>485</v>
      </c>
      <c r="T17" s="156" t="s">
        <v>382</v>
      </c>
      <c r="U17" s="156">
        <v>0</v>
      </c>
      <c r="V17" s="156">
        <f t="shared" si="6"/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384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outlineLevel="1" x14ac:dyDescent="0.2">
      <c r="A18" s="176">
        <v>10</v>
      </c>
      <c r="B18" s="177" t="s">
        <v>2260</v>
      </c>
      <c r="C18" s="186" t="s">
        <v>2261</v>
      </c>
      <c r="D18" s="178" t="s">
        <v>1957</v>
      </c>
      <c r="E18" s="179">
        <v>1</v>
      </c>
      <c r="F18" s="174"/>
      <c r="G18" s="181">
        <f t="shared" si="0"/>
        <v>0</v>
      </c>
      <c r="H18" s="157">
        <v>1647</v>
      </c>
      <c r="I18" s="156">
        <f t="shared" si="1"/>
        <v>1647</v>
      </c>
      <c r="J18" s="157">
        <v>180</v>
      </c>
      <c r="K18" s="156">
        <f t="shared" si="2"/>
        <v>180</v>
      </c>
      <c r="L18" s="156">
        <v>15</v>
      </c>
      <c r="M18" s="156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6"/>
      <c r="S18" s="156" t="s">
        <v>485</v>
      </c>
      <c r="T18" s="156" t="s">
        <v>382</v>
      </c>
      <c r="U18" s="156">
        <v>0</v>
      </c>
      <c r="V18" s="156">
        <f t="shared" si="6"/>
        <v>0</v>
      </c>
      <c r="W18" s="156"/>
      <c r="X18" s="156" t="s">
        <v>383</v>
      </c>
      <c r="Y18" s="147"/>
      <c r="Z18" s="147"/>
      <c r="AA18" s="147"/>
      <c r="AB18" s="147"/>
      <c r="AC18" s="147"/>
      <c r="AD18" s="147"/>
      <c r="AE18" s="147"/>
      <c r="AF18" s="147" t="s">
        <v>384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outlineLevel="1" x14ac:dyDescent="0.2">
      <c r="A19" s="176">
        <v>11</v>
      </c>
      <c r="B19" s="177" t="s">
        <v>2262</v>
      </c>
      <c r="C19" s="186" t="s">
        <v>2263</v>
      </c>
      <c r="D19" s="178" t="s">
        <v>1957</v>
      </c>
      <c r="E19" s="179">
        <v>1</v>
      </c>
      <c r="F19" s="174"/>
      <c r="G19" s="181">
        <f t="shared" si="0"/>
        <v>0</v>
      </c>
      <c r="H19" s="157">
        <v>1647</v>
      </c>
      <c r="I19" s="156">
        <f t="shared" si="1"/>
        <v>1647</v>
      </c>
      <c r="J19" s="157">
        <v>180</v>
      </c>
      <c r="K19" s="156">
        <f t="shared" si="2"/>
        <v>180</v>
      </c>
      <c r="L19" s="156">
        <v>15</v>
      </c>
      <c r="M19" s="156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6"/>
      <c r="S19" s="156" t="s">
        <v>485</v>
      </c>
      <c r="T19" s="156" t="s">
        <v>382</v>
      </c>
      <c r="U19" s="156">
        <v>0</v>
      </c>
      <c r="V19" s="156">
        <f t="shared" si="6"/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384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outlineLevel="1" x14ac:dyDescent="0.2">
      <c r="A20" s="176">
        <v>12</v>
      </c>
      <c r="B20" s="177" t="s">
        <v>2264</v>
      </c>
      <c r="C20" s="186" t="s">
        <v>2265</v>
      </c>
      <c r="D20" s="178" t="s">
        <v>1957</v>
      </c>
      <c r="E20" s="179">
        <v>1</v>
      </c>
      <c r="F20" s="174"/>
      <c r="G20" s="181">
        <f t="shared" si="0"/>
        <v>0</v>
      </c>
      <c r="H20" s="157">
        <v>1647</v>
      </c>
      <c r="I20" s="156">
        <f t="shared" si="1"/>
        <v>1647</v>
      </c>
      <c r="J20" s="157">
        <v>180</v>
      </c>
      <c r="K20" s="156">
        <f t="shared" si="2"/>
        <v>180</v>
      </c>
      <c r="L20" s="156">
        <v>15</v>
      </c>
      <c r="M20" s="156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6"/>
      <c r="S20" s="156" t="s">
        <v>485</v>
      </c>
      <c r="T20" s="156" t="s">
        <v>382</v>
      </c>
      <c r="U20" s="156">
        <v>0</v>
      </c>
      <c r="V20" s="156">
        <f t="shared" si="6"/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384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outlineLevel="1" x14ac:dyDescent="0.2">
      <c r="A21" s="176">
        <v>13</v>
      </c>
      <c r="B21" s="177" t="s">
        <v>2266</v>
      </c>
      <c r="C21" s="186" t="s">
        <v>2267</v>
      </c>
      <c r="D21" s="178" t="s">
        <v>1957</v>
      </c>
      <c r="E21" s="179">
        <v>5</v>
      </c>
      <c r="F21" s="174"/>
      <c r="G21" s="181">
        <f t="shared" si="0"/>
        <v>0</v>
      </c>
      <c r="H21" s="157">
        <v>3217</v>
      </c>
      <c r="I21" s="156">
        <f t="shared" si="1"/>
        <v>16085</v>
      </c>
      <c r="J21" s="157">
        <v>180</v>
      </c>
      <c r="K21" s="156">
        <f t="shared" si="2"/>
        <v>900</v>
      </c>
      <c r="L21" s="156">
        <v>15</v>
      </c>
      <c r="M21" s="156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6"/>
      <c r="S21" s="156" t="s">
        <v>485</v>
      </c>
      <c r="T21" s="156" t="s">
        <v>382</v>
      </c>
      <c r="U21" s="156">
        <v>0</v>
      </c>
      <c r="V21" s="156">
        <f t="shared" si="6"/>
        <v>0</v>
      </c>
      <c r="W21" s="156"/>
      <c r="X21" s="156" t="s">
        <v>383</v>
      </c>
      <c r="Y21" s="147"/>
      <c r="Z21" s="147"/>
      <c r="AA21" s="147"/>
      <c r="AB21" s="147"/>
      <c r="AC21" s="147"/>
      <c r="AD21" s="147"/>
      <c r="AE21" s="147"/>
      <c r="AF21" s="147" t="s">
        <v>384</v>
      </c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outlineLevel="1" x14ac:dyDescent="0.2">
      <c r="A22" s="176">
        <v>14</v>
      </c>
      <c r="B22" s="177" t="s">
        <v>2268</v>
      </c>
      <c r="C22" s="186" t="s">
        <v>2269</v>
      </c>
      <c r="D22" s="178" t="s">
        <v>1957</v>
      </c>
      <c r="E22" s="179">
        <v>1</v>
      </c>
      <c r="F22" s="174"/>
      <c r="G22" s="181">
        <f t="shared" si="0"/>
        <v>0</v>
      </c>
      <c r="H22" s="157">
        <v>7532</v>
      </c>
      <c r="I22" s="156">
        <f t="shared" si="1"/>
        <v>7532</v>
      </c>
      <c r="J22" s="157">
        <v>180</v>
      </c>
      <c r="K22" s="156">
        <f t="shared" si="2"/>
        <v>180</v>
      </c>
      <c r="L22" s="156">
        <v>15</v>
      </c>
      <c r="M22" s="156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6"/>
      <c r="S22" s="156" t="s">
        <v>485</v>
      </c>
      <c r="T22" s="156" t="s">
        <v>382</v>
      </c>
      <c r="U22" s="156">
        <v>0</v>
      </c>
      <c r="V22" s="156">
        <f t="shared" si="6"/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384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outlineLevel="1" x14ac:dyDescent="0.2">
      <c r="A23" s="176">
        <v>15</v>
      </c>
      <c r="B23" s="177" t="s">
        <v>2270</v>
      </c>
      <c r="C23" s="186" t="s">
        <v>2271</v>
      </c>
      <c r="D23" s="178" t="s">
        <v>1957</v>
      </c>
      <c r="E23" s="179">
        <v>2</v>
      </c>
      <c r="F23" s="174"/>
      <c r="G23" s="181">
        <f t="shared" si="0"/>
        <v>0</v>
      </c>
      <c r="H23" s="157">
        <v>1514</v>
      </c>
      <c r="I23" s="156">
        <f t="shared" si="1"/>
        <v>3028</v>
      </c>
      <c r="J23" s="157">
        <v>60</v>
      </c>
      <c r="K23" s="156">
        <f t="shared" si="2"/>
        <v>120</v>
      </c>
      <c r="L23" s="156">
        <v>15</v>
      </c>
      <c r="M23" s="156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6"/>
      <c r="S23" s="156" t="s">
        <v>485</v>
      </c>
      <c r="T23" s="156" t="s">
        <v>382</v>
      </c>
      <c r="U23" s="156">
        <v>0</v>
      </c>
      <c r="V23" s="156">
        <f t="shared" si="6"/>
        <v>0</v>
      </c>
      <c r="W23" s="156"/>
      <c r="X23" s="156" t="s">
        <v>383</v>
      </c>
      <c r="Y23" s="147"/>
      <c r="Z23" s="147"/>
      <c r="AA23" s="147"/>
      <c r="AB23" s="147"/>
      <c r="AC23" s="147"/>
      <c r="AD23" s="147"/>
      <c r="AE23" s="147"/>
      <c r="AF23" s="147" t="s">
        <v>384</v>
      </c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x14ac:dyDescent="0.2">
      <c r="A24" s="164" t="s">
        <v>376</v>
      </c>
      <c r="B24" s="165" t="s">
        <v>142</v>
      </c>
      <c r="C24" s="183" t="s">
        <v>146</v>
      </c>
      <c r="D24" s="166"/>
      <c r="E24" s="167"/>
      <c r="F24" s="168"/>
      <c r="G24" s="169">
        <f>SUMIF(AF25:AF30,"&lt;&gt;NOR",G25:G30)</f>
        <v>0</v>
      </c>
      <c r="H24" s="163"/>
      <c r="I24" s="163">
        <f>SUM(I25:I30)</f>
        <v>28182</v>
      </c>
      <c r="J24" s="163"/>
      <c r="K24" s="163">
        <f>SUM(K25:K30)</f>
        <v>1188</v>
      </c>
      <c r="L24" s="163"/>
      <c r="M24" s="163">
        <f>SUM(M25:M30)</f>
        <v>0</v>
      </c>
      <c r="N24" s="163"/>
      <c r="O24" s="163">
        <f>SUM(O25:O30)</f>
        <v>0</v>
      </c>
      <c r="P24" s="163"/>
      <c r="Q24" s="163">
        <f>SUM(Q25:Q30)</f>
        <v>0</v>
      </c>
      <c r="R24" s="163"/>
      <c r="S24" s="163"/>
      <c r="T24" s="163"/>
      <c r="U24" s="163"/>
      <c r="V24" s="163">
        <f>SUM(V25:V30)</f>
        <v>0</v>
      </c>
      <c r="W24" s="163"/>
      <c r="X24" s="163"/>
      <c r="AF24" t="s">
        <v>377</v>
      </c>
    </row>
    <row r="25" spans="1:59" outlineLevel="1" x14ac:dyDescent="0.2">
      <c r="A25" s="176">
        <v>16</v>
      </c>
      <c r="B25" s="177" t="s">
        <v>2272</v>
      </c>
      <c r="C25" s="186" t="s">
        <v>2273</v>
      </c>
      <c r="D25" s="178" t="s">
        <v>1957</v>
      </c>
      <c r="E25" s="179">
        <v>1</v>
      </c>
      <c r="F25" s="174"/>
      <c r="G25" s="181">
        <f t="shared" ref="G25:G30" si="7">ROUND(E25*F25,2)</f>
        <v>0</v>
      </c>
      <c r="H25" s="157">
        <v>1244</v>
      </c>
      <c r="I25" s="156">
        <f t="shared" ref="I25:I30" si="8">ROUND(E25*H25,2)</f>
        <v>1244</v>
      </c>
      <c r="J25" s="157">
        <v>240</v>
      </c>
      <c r="K25" s="156">
        <f t="shared" ref="K25:K30" si="9">ROUND(E25*J25,2)</f>
        <v>240</v>
      </c>
      <c r="L25" s="156">
        <v>15</v>
      </c>
      <c r="M25" s="156">
        <f t="shared" ref="M25:M30" si="10">G25*(1+L25/100)</f>
        <v>0</v>
      </c>
      <c r="N25" s="156">
        <v>0</v>
      </c>
      <c r="O25" s="156">
        <f t="shared" ref="O25:O30" si="11">ROUND(E25*N25,2)</f>
        <v>0</v>
      </c>
      <c r="P25" s="156">
        <v>0</v>
      </c>
      <c r="Q25" s="156">
        <f t="shared" ref="Q25:Q30" si="12">ROUND(E25*P25,2)</f>
        <v>0</v>
      </c>
      <c r="R25" s="156"/>
      <c r="S25" s="156" t="s">
        <v>485</v>
      </c>
      <c r="T25" s="156" t="s">
        <v>382</v>
      </c>
      <c r="U25" s="156">
        <v>0</v>
      </c>
      <c r="V25" s="156">
        <f t="shared" ref="V25:V30" si="13">ROUND(E25*U25,2)</f>
        <v>0</v>
      </c>
      <c r="W25" s="156"/>
      <c r="X25" s="156" t="s">
        <v>383</v>
      </c>
      <c r="Y25" s="147"/>
      <c r="Z25" s="147"/>
      <c r="AA25" s="147"/>
      <c r="AB25" s="147"/>
      <c r="AC25" s="147"/>
      <c r="AD25" s="147"/>
      <c r="AE25" s="147"/>
      <c r="AF25" s="147" t="s">
        <v>384</v>
      </c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outlineLevel="1" x14ac:dyDescent="0.2">
      <c r="A26" s="176">
        <v>17</v>
      </c>
      <c r="B26" s="177" t="s">
        <v>2274</v>
      </c>
      <c r="C26" s="186" t="s">
        <v>2275</v>
      </c>
      <c r="D26" s="178" t="s">
        <v>1957</v>
      </c>
      <c r="E26" s="179">
        <v>1</v>
      </c>
      <c r="F26" s="174"/>
      <c r="G26" s="181">
        <f t="shared" si="7"/>
        <v>0</v>
      </c>
      <c r="H26" s="157">
        <v>9019</v>
      </c>
      <c r="I26" s="156">
        <f t="shared" si="8"/>
        <v>9019</v>
      </c>
      <c r="J26" s="157">
        <v>180</v>
      </c>
      <c r="K26" s="156">
        <f t="shared" si="9"/>
        <v>180</v>
      </c>
      <c r="L26" s="156">
        <v>15</v>
      </c>
      <c r="M26" s="156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6"/>
      <c r="S26" s="156" t="s">
        <v>485</v>
      </c>
      <c r="T26" s="156" t="s">
        <v>382</v>
      </c>
      <c r="U26" s="156">
        <v>0</v>
      </c>
      <c r="V26" s="156">
        <f t="shared" si="13"/>
        <v>0</v>
      </c>
      <c r="W26" s="156"/>
      <c r="X26" s="156" t="s">
        <v>383</v>
      </c>
      <c r="Y26" s="147"/>
      <c r="Z26" s="147"/>
      <c r="AA26" s="147"/>
      <c r="AB26" s="147"/>
      <c r="AC26" s="147"/>
      <c r="AD26" s="147"/>
      <c r="AE26" s="147"/>
      <c r="AF26" s="147" t="s">
        <v>384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outlineLevel="1" x14ac:dyDescent="0.2">
      <c r="A27" s="176">
        <v>18</v>
      </c>
      <c r="B27" s="177" t="s">
        <v>2276</v>
      </c>
      <c r="C27" s="186" t="s">
        <v>2277</v>
      </c>
      <c r="D27" s="178" t="s">
        <v>1957</v>
      </c>
      <c r="E27" s="179">
        <v>1</v>
      </c>
      <c r="F27" s="174"/>
      <c r="G27" s="181">
        <f t="shared" si="7"/>
        <v>0</v>
      </c>
      <c r="H27" s="157">
        <v>1664</v>
      </c>
      <c r="I27" s="156">
        <f t="shared" si="8"/>
        <v>1664</v>
      </c>
      <c r="J27" s="157">
        <v>180</v>
      </c>
      <c r="K27" s="156">
        <f t="shared" si="9"/>
        <v>180</v>
      </c>
      <c r="L27" s="156">
        <v>15</v>
      </c>
      <c r="M27" s="156">
        <f t="shared" si="10"/>
        <v>0</v>
      </c>
      <c r="N27" s="156">
        <v>0</v>
      </c>
      <c r="O27" s="156">
        <f t="shared" si="11"/>
        <v>0</v>
      </c>
      <c r="P27" s="156">
        <v>0</v>
      </c>
      <c r="Q27" s="156">
        <f t="shared" si="12"/>
        <v>0</v>
      </c>
      <c r="R27" s="156"/>
      <c r="S27" s="156" t="s">
        <v>485</v>
      </c>
      <c r="T27" s="156" t="s">
        <v>382</v>
      </c>
      <c r="U27" s="156">
        <v>0</v>
      </c>
      <c r="V27" s="156">
        <f t="shared" si="13"/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384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outlineLevel="1" x14ac:dyDescent="0.2">
      <c r="A28" s="176">
        <v>19</v>
      </c>
      <c r="B28" s="177" t="s">
        <v>2278</v>
      </c>
      <c r="C28" s="186" t="s">
        <v>2269</v>
      </c>
      <c r="D28" s="178" t="s">
        <v>1957</v>
      </c>
      <c r="E28" s="179">
        <v>1</v>
      </c>
      <c r="F28" s="174"/>
      <c r="G28" s="181">
        <f t="shared" si="7"/>
        <v>0</v>
      </c>
      <c r="H28" s="157">
        <v>8026</v>
      </c>
      <c r="I28" s="156">
        <f t="shared" si="8"/>
        <v>8026</v>
      </c>
      <c r="J28" s="157">
        <v>180</v>
      </c>
      <c r="K28" s="156">
        <f t="shared" si="9"/>
        <v>180</v>
      </c>
      <c r="L28" s="156">
        <v>15</v>
      </c>
      <c r="M28" s="156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6"/>
      <c r="S28" s="156" t="s">
        <v>485</v>
      </c>
      <c r="T28" s="156" t="s">
        <v>382</v>
      </c>
      <c r="U28" s="156">
        <v>0</v>
      </c>
      <c r="V28" s="156">
        <f t="shared" si="13"/>
        <v>0</v>
      </c>
      <c r="W28" s="156"/>
      <c r="X28" s="156" t="s">
        <v>383</v>
      </c>
      <c r="Y28" s="147"/>
      <c r="Z28" s="147"/>
      <c r="AA28" s="147"/>
      <c r="AB28" s="147"/>
      <c r="AC28" s="147"/>
      <c r="AD28" s="147"/>
      <c r="AE28" s="147"/>
      <c r="AF28" s="147" t="s">
        <v>384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ht="22.5" outlineLevel="1" x14ac:dyDescent="0.2">
      <c r="A29" s="176">
        <v>20</v>
      </c>
      <c r="B29" s="177" t="s">
        <v>2279</v>
      </c>
      <c r="C29" s="186" t="s">
        <v>2280</v>
      </c>
      <c r="D29" s="178" t="s">
        <v>1957</v>
      </c>
      <c r="E29" s="179">
        <v>1</v>
      </c>
      <c r="F29" s="174"/>
      <c r="G29" s="181">
        <f t="shared" si="7"/>
        <v>0</v>
      </c>
      <c r="H29" s="157">
        <v>8125</v>
      </c>
      <c r="I29" s="156">
        <f t="shared" si="8"/>
        <v>8125</v>
      </c>
      <c r="J29" s="157">
        <v>360</v>
      </c>
      <c r="K29" s="156">
        <f t="shared" si="9"/>
        <v>360</v>
      </c>
      <c r="L29" s="156">
        <v>15</v>
      </c>
      <c r="M29" s="156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6"/>
      <c r="S29" s="156" t="s">
        <v>485</v>
      </c>
      <c r="T29" s="156" t="s">
        <v>382</v>
      </c>
      <c r="U29" s="156">
        <v>0</v>
      </c>
      <c r="V29" s="156">
        <f t="shared" si="13"/>
        <v>0</v>
      </c>
      <c r="W29" s="156"/>
      <c r="X29" s="156" t="s">
        <v>383</v>
      </c>
      <c r="Y29" s="147"/>
      <c r="Z29" s="147"/>
      <c r="AA29" s="147"/>
      <c r="AB29" s="147"/>
      <c r="AC29" s="147"/>
      <c r="AD29" s="147"/>
      <c r="AE29" s="147"/>
      <c r="AF29" s="147" t="s">
        <v>384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outlineLevel="1" x14ac:dyDescent="0.2">
      <c r="A30" s="176">
        <v>21</v>
      </c>
      <c r="B30" s="177" t="s">
        <v>2281</v>
      </c>
      <c r="C30" s="186" t="s">
        <v>2282</v>
      </c>
      <c r="D30" s="178" t="s">
        <v>1957</v>
      </c>
      <c r="E30" s="179">
        <v>2</v>
      </c>
      <c r="F30" s="174"/>
      <c r="G30" s="181">
        <f t="shared" si="7"/>
        <v>0</v>
      </c>
      <c r="H30" s="157">
        <v>52</v>
      </c>
      <c r="I30" s="156">
        <f t="shared" si="8"/>
        <v>104</v>
      </c>
      <c r="J30" s="157">
        <v>24</v>
      </c>
      <c r="K30" s="156">
        <f t="shared" si="9"/>
        <v>48</v>
      </c>
      <c r="L30" s="156">
        <v>15</v>
      </c>
      <c r="M30" s="156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6"/>
      <c r="S30" s="156" t="s">
        <v>485</v>
      </c>
      <c r="T30" s="156" t="s">
        <v>382</v>
      </c>
      <c r="U30" s="156">
        <v>0</v>
      </c>
      <c r="V30" s="156">
        <f t="shared" si="13"/>
        <v>0</v>
      </c>
      <c r="W30" s="156"/>
      <c r="X30" s="156" t="s">
        <v>383</v>
      </c>
      <c r="Y30" s="147"/>
      <c r="Z30" s="147"/>
      <c r="AA30" s="147"/>
      <c r="AB30" s="147"/>
      <c r="AC30" s="147"/>
      <c r="AD30" s="147"/>
      <c r="AE30" s="147"/>
      <c r="AF30" s="147" t="s">
        <v>384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x14ac:dyDescent="0.2">
      <c r="A31" s="164" t="s">
        <v>376</v>
      </c>
      <c r="B31" s="165" t="s">
        <v>169</v>
      </c>
      <c r="C31" s="183" t="s">
        <v>172</v>
      </c>
      <c r="D31" s="166"/>
      <c r="E31" s="167"/>
      <c r="F31" s="168"/>
      <c r="G31" s="169">
        <f>SUMIF(AF32:AF42,"&lt;&gt;NOR",G32:G42)</f>
        <v>0</v>
      </c>
      <c r="H31" s="163"/>
      <c r="I31" s="163">
        <f>SUM(I32:I42)</f>
        <v>227000</v>
      </c>
      <c r="J31" s="163"/>
      <c r="K31" s="163">
        <f>SUM(K32:K42)</f>
        <v>51720</v>
      </c>
      <c r="L31" s="163"/>
      <c r="M31" s="163">
        <f>SUM(M32:M42)</f>
        <v>0</v>
      </c>
      <c r="N31" s="163"/>
      <c r="O31" s="163">
        <f>SUM(O32:O42)</f>
        <v>0</v>
      </c>
      <c r="P31" s="163"/>
      <c r="Q31" s="163">
        <f>SUM(Q32:Q42)</f>
        <v>0</v>
      </c>
      <c r="R31" s="163"/>
      <c r="S31" s="163"/>
      <c r="T31" s="163"/>
      <c r="U31" s="163"/>
      <c r="V31" s="163">
        <f>SUM(V32:V42)</f>
        <v>0</v>
      </c>
      <c r="W31" s="163"/>
      <c r="X31" s="163"/>
      <c r="AF31" t="s">
        <v>377</v>
      </c>
    </row>
    <row r="32" spans="1:59" ht="22.5" outlineLevel="1" x14ac:dyDescent="0.2">
      <c r="A32" s="176">
        <v>22</v>
      </c>
      <c r="B32" s="177" t="s">
        <v>2283</v>
      </c>
      <c r="C32" s="186" t="s">
        <v>2284</v>
      </c>
      <c r="D32" s="178" t="s">
        <v>1957</v>
      </c>
      <c r="E32" s="179">
        <v>1</v>
      </c>
      <c r="F32" s="174"/>
      <c r="G32" s="181">
        <f>ROUND(E32*F32,2)</f>
        <v>0</v>
      </c>
      <c r="H32" s="157">
        <v>50000</v>
      </c>
      <c r="I32" s="156">
        <f>ROUND(E32*H32,2)</f>
        <v>50000</v>
      </c>
      <c r="J32" s="157">
        <v>12000</v>
      </c>
      <c r="K32" s="156">
        <f>ROUND(E32*J32,2)</f>
        <v>12000</v>
      </c>
      <c r="L32" s="156">
        <v>15</v>
      </c>
      <c r="M32" s="156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6"/>
      <c r="S32" s="156" t="s">
        <v>485</v>
      </c>
      <c r="T32" s="156" t="s">
        <v>382</v>
      </c>
      <c r="U32" s="156">
        <v>0</v>
      </c>
      <c r="V32" s="156">
        <f>ROUND(E32*U32,2)</f>
        <v>0</v>
      </c>
      <c r="W32" s="156"/>
      <c r="X32" s="156" t="s">
        <v>383</v>
      </c>
      <c r="Y32" s="147"/>
      <c r="Z32" s="147"/>
      <c r="AA32" s="147"/>
      <c r="AB32" s="147"/>
      <c r="AC32" s="147"/>
      <c r="AD32" s="147"/>
      <c r="AE32" s="147"/>
      <c r="AF32" s="147" t="s">
        <v>384</v>
      </c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ht="56.25" outlineLevel="1" x14ac:dyDescent="0.2">
      <c r="A33" s="170">
        <v>23</v>
      </c>
      <c r="B33" s="171" t="s">
        <v>2285</v>
      </c>
      <c r="C33" s="184" t="s">
        <v>2286</v>
      </c>
      <c r="D33" s="172" t="s">
        <v>1957</v>
      </c>
      <c r="E33" s="173">
        <v>1</v>
      </c>
      <c r="F33" s="174"/>
      <c r="G33" s="175">
        <f>ROUND(E33*F33,2)</f>
        <v>0</v>
      </c>
      <c r="H33" s="157">
        <v>39000</v>
      </c>
      <c r="I33" s="156">
        <f>ROUND(E33*H33,2)</f>
        <v>39000</v>
      </c>
      <c r="J33" s="157">
        <v>6000</v>
      </c>
      <c r="K33" s="156">
        <f>ROUND(E33*J33,2)</f>
        <v>6000</v>
      </c>
      <c r="L33" s="156">
        <v>15</v>
      </c>
      <c r="M33" s="156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6"/>
      <c r="S33" s="156" t="s">
        <v>485</v>
      </c>
      <c r="T33" s="156" t="s">
        <v>382</v>
      </c>
      <c r="U33" s="156">
        <v>0</v>
      </c>
      <c r="V33" s="156">
        <f>ROUND(E33*U33,2)</f>
        <v>0</v>
      </c>
      <c r="W33" s="156"/>
      <c r="X33" s="156" t="s">
        <v>383</v>
      </c>
      <c r="Y33" s="147"/>
      <c r="Z33" s="147"/>
      <c r="AA33" s="147"/>
      <c r="AB33" s="147"/>
      <c r="AC33" s="147"/>
      <c r="AD33" s="147"/>
      <c r="AE33" s="147"/>
      <c r="AF33" s="147" t="s">
        <v>384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outlineLevel="1" x14ac:dyDescent="0.2">
      <c r="A34" s="154"/>
      <c r="B34" s="155"/>
      <c r="C34" s="249" t="s">
        <v>2287</v>
      </c>
      <c r="D34" s="250"/>
      <c r="E34" s="250"/>
      <c r="F34" s="250"/>
      <c r="G34" s="250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47"/>
      <c r="Z34" s="147"/>
      <c r="AA34" s="147"/>
      <c r="AB34" s="147"/>
      <c r="AC34" s="147"/>
      <c r="AD34" s="147"/>
      <c r="AE34" s="147"/>
      <c r="AF34" s="147" t="s">
        <v>655</v>
      </c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outlineLevel="1" x14ac:dyDescent="0.2">
      <c r="A35" s="176">
        <v>24</v>
      </c>
      <c r="B35" s="177" t="s">
        <v>2288</v>
      </c>
      <c r="C35" s="186" t="s">
        <v>2289</v>
      </c>
      <c r="D35" s="178" t="s">
        <v>1957</v>
      </c>
      <c r="E35" s="179">
        <v>1</v>
      </c>
      <c r="F35" s="174"/>
      <c r="G35" s="181">
        <f t="shared" ref="G35:G42" si="14">ROUND(E35*F35,2)</f>
        <v>0</v>
      </c>
      <c r="H35" s="157">
        <v>42000</v>
      </c>
      <c r="I35" s="156">
        <f t="shared" ref="I35:I42" si="15">ROUND(E35*H35,2)</f>
        <v>42000</v>
      </c>
      <c r="J35" s="157">
        <v>1800</v>
      </c>
      <c r="K35" s="156">
        <f t="shared" ref="K35:K42" si="16">ROUND(E35*J35,2)</f>
        <v>1800</v>
      </c>
      <c r="L35" s="156">
        <v>15</v>
      </c>
      <c r="M35" s="156">
        <f t="shared" ref="M35:M42" si="17">G35*(1+L35/100)</f>
        <v>0</v>
      </c>
      <c r="N35" s="156">
        <v>0</v>
      </c>
      <c r="O35" s="156">
        <f t="shared" ref="O35:O42" si="18">ROUND(E35*N35,2)</f>
        <v>0</v>
      </c>
      <c r="P35" s="156">
        <v>0</v>
      </c>
      <c r="Q35" s="156">
        <f t="shared" ref="Q35:Q42" si="19">ROUND(E35*P35,2)</f>
        <v>0</v>
      </c>
      <c r="R35" s="156"/>
      <c r="S35" s="156" t="s">
        <v>485</v>
      </c>
      <c r="T35" s="156" t="s">
        <v>382</v>
      </c>
      <c r="U35" s="156">
        <v>0</v>
      </c>
      <c r="V35" s="156">
        <f t="shared" ref="V35:V42" si="20">ROUND(E35*U35,2)</f>
        <v>0</v>
      </c>
      <c r="W35" s="156"/>
      <c r="X35" s="156" t="s">
        <v>383</v>
      </c>
      <c r="Y35" s="147"/>
      <c r="Z35" s="147"/>
      <c r="AA35" s="147"/>
      <c r="AB35" s="147"/>
      <c r="AC35" s="147"/>
      <c r="AD35" s="147"/>
      <c r="AE35" s="147"/>
      <c r="AF35" s="147" t="s">
        <v>384</v>
      </c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outlineLevel="1" x14ac:dyDescent="0.2">
      <c r="A36" s="176">
        <v>25</v>
      </c>
      <c r="B36" s="177" t="s">
        <v>2290</v>
      </c>
      <c r="C36" s="186" t="s">
        <v>2291</v>
      </c>
      <c r="D36" s="178" t="s">
        <v>1957</v>
      </c>
      <c r="E36" s="179">
        <v>1</v>
      </c>
      <c r="F36" s="174"/>
      <c r="G36" s="181">
        <f t="shared" si="14"/>
        <v>0</v>
      </c>
      <c r="H36" s="157">
        <v>12000</v>
      </c>
      <c r="I36" s="156">
        <f t="shared" si="15"/>
        <v>12000</v>
      </c>
      <c r="J36" s="157">
        <v>1800</v>
      </c>
      <c r="K36" s="156">
        <f t="shared" si="16"/>
        <v>1800</v>
      </c>
      <c r="L36" s="156">
        <v>15</v>
      </c>
      <c r="M36" s="156">
        <f t="shared" si="17"/>
        <v>0</v>
      </c>
      <c r="N36" s="156">
        <v>0</v>
      </c>
      <c r="O36" s="156">
        <f t="shared" si="18"/>
        <v>0</v>
      </c>
      <c r="P36" s="156">
        <v>0</v>
      </c>
      <c r="Q36" s="156">
        <f t="shared" si="19"/>
        <v>0</v>
      </c>
      <c r="R36" s="156"/>
      <c r="S36" s="156" t="s">
        <v>485</v>
      </c>
      <c r="T36" s="156" t="s">
        <v>382</v>
      </c>
      <c r="U36" s="156">
        <v>0</v>
      </c>
      <c r="V36" s="156">
        <f t="shared" si="20"/>
        <v>0</v>
      </c>
      <c r="W36" s="156"/>
      <c r="X36" s="156" t="s">
        <v>383</v>
      </c>
      <c r="Y36" s="147"/>
      <c r="Z36" s="147"/>
      <c r="AA36" s="147"/>
      <c r="AB36" s="147"/>
      <c r="AC36" s="147"/>
      <c r="AD36" s="147"/>
      <c r="AE36" s="147"/>
      <c r="AF36" s="147" t="s">
        <v>384</v>
      </c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outlineLevel="1" x14ac:dyDescent="0.2">
      <c r="A37" s="176">
        <v>26</v>
      </c>
      <c r="B37" s="177" t="s">
        <v>2292</v>
      </c>
      <c r="C37" s="186" t="s">
        <v>2293</v>
      </c>
      <c r="D37" s="178" t="s">
        <v>1957</v>
      </c>
      <c r="E37" s="179">
        <v>1</v>
      </c>
      <c r="F37" s="174"/>
      <c r="G37" s="181">
        <f t="shared" si="14"/>
        <v>0</v>
      </c>
      <c r="H37" s="157">
        <v>12000</v>
      </c>
      <c r="I37" s="156">
        <f t="shared" si="15"/>
        <v>12000</v>
      </c>
      <c r="J37" s="157">
        <v>1800</v>
      </c>
      <c r="K37" s="156">
        <f t="shared" si="16"/>
        <v>1800</v>
      </c>
      <c r="L37" s="156">
        <v>15</v>
      </c>
      <c r="M37" s="156">
        <f t="shared" si="17"/>
        <v>0</v>
      </c>
      <c r="N37" s="156">
        <v>0</v>
      </c>
      <c r="O37" s="156">
        <f t="shared" si="18"/>
        <v>0</v>
      </c>
      <c r="P37" s="156">
        <v>0</v>
      </c>
      <c r="Q37" s="156">
        <f t="shared" si="19"/>
        <v>0</v>
      </c>
      <c r="R37" s="156"/>
      <c r="S37" s="156" t="s">
        <v>485</v>
      </c>
      <c r="T37" s="156" t="s">
        <v>382</v>
      </c>
      <c r="U37" s="156">
        <v>0</v>
      </c>
      <c r="V37" s="156">
        <f t="shared" si="20"/>
        <v>0</v>
      </c>
      <c r="W37" s="156"/>
      <c r="X37" s="156" t="s">
        <v>383</v>
      </c>
      <c r="Y37" s="147"/>
      <c r="Z37" s="147"/>
      <c r="AA37" s="147"/>
      <c r="AB37" s="147"/>
      <c r="AC37" s="147"/>
      <c r="AD37" s="147"/>
      <c r="AE37" s="147"/>
      <c r="AF37" s="147" t="s">
        <v>384</v>
      </c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outlineLevel="1" x14ac:dyDescent="0.2">
      <c r="A38" s="176">
        <v>27</v>
      </c>
      <c r="B38" s="177" t="s">
        <v>2294</v>
      </c>
      <c r="C38" s="186" t="s">
        <v>2295</v>
      </c>
      <c r="D38" s="178" t="s">
        <v>1957</v>
      </c>
      <c r="E38" s="179">
        <v>1</v>
      </c>
      <c r="F38" s="174"/>
      <c r="G38" s="181">
        <f t="shared" si="14"/>
        <v>0</v>
      </c>
      <c r="H38" s="157">
        <v>14000</v>
      </c>
      <c r="I38" s="156">
        <f t="shared" si="15"/>
        <v>14000</v>
      </c>
      <c r="J38" s="157">
        <v>1800</v>
      </c>
      <c r="K38" s="156">
        <f t="shared" si="16"/>
        <v>1800</v>
      </c>
      <c r="L38" s="156">
        <v>15</v>
      </c>
      <c r="M38" s="156">
        <f t="shared" si="17"/>
        <v>0</v>
      </c>
      <c r="N38" s="156">
        <v>0</v>
      </c>
      <c r="O38" s="156">
        <f t="shared" si="18"/>
        <v>0</v>
      </c>
      <c r="P38" s="156">
        <v>0</v>
      </c>
      <c r="Q38" s="156">
        <f t="shared" si="19"/>
        <v>0</v>
      </c>
      <c r="R38" s="156"/>
      <c r="S38" s="156" t="s">
        <v>485</v>
      </c>
      <c r="T38" s="156" t="s">
        <v>382</v>
      </c>
      <c r="U38" s="156">
        <v>0</v>
      </c>
      <c r="V38" s="156">
        <f t="shared" si="20"/>
        <v>0</v>
      </c>
      <c r="W38" s="156"/>
      <c r="X38" s="156" t="s">
        <v>383</v>
      </c>
      <c r="Y38" s="147"/>
      <c r="Z38" s="147"/>
      <c r="AA38" s="147"/>
      <c r="AB38" s="147"/>
      <c r="AC38" s="147"/>
      <c r="AD38" s="147"/>
      <c r="AE38" s="147"/>
      <c r="AF38" s="147" t="s">
        <v>384</v>
      </c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 outlineLevel="1" x14ac:dyDescent="0.2">
      <c r="A39" s="176">
        <v>28</v>
      </c>
      <c r="B39" s="177" t="s">
        <v>2296</v>
      </c>
      <c r="C39" s="186" t="s">
        <v>2297</v>
      </c>
      <c r="D39" s="178" t="s">
        <v>1957</v>
      </c>
      <c r="E39" s="179">
        <v>1</v>
      </c>
      <c r="F39" s="174"/>
      <c r="G39" s="181">
        <f t="shared" si="14"/>
        <v>0</v>
      </c>
      <c r="H39" s="157">
        <v>27000</v>
      </c>
      <c r="I39" s="156">
        <f t="shared" si="15"/>
        <v>27000</v>
      </c>
      <c r="J39" s="157">
        <v>1800</v>
      </c>
      <c r="K39" s="156">
        <f t="shared" si="16"/>
        <v>1800</v>
      </c>
      <c r="L39" s="156">
        <v>15</v>
      </c>
      <c r="M39" s="156">
        <f t="shared" si="17"/>
        <v>0</v>
      </c>
      <c r="N39" s="156">
        <v>0</v>
      </c>
      <c r="O39" s="156">
        <f t="shared" si="18"/>
        <v>0</v>
      </c>
      <c r="P39" s="156">
        <v>0</v>
      </c>
      <c r="Q39" s="156">
        <f t="shared" si="19"/>
        <v>0</v>
      </c>
      <c r="R39" s="156"/>
      <c r="S39" s="156" t="s">
        <v>485</v>
      </c>
      <c r="T39" s="156" t="s">
        <v>382</v>
      </c>
      <c r="U39" s="156">
        <v>0</v>
      </c>
      <c r="V39" s="156">
        <f t="shared" si="20"/>
        <v>0</v>
      </c>
      <c r="W39" s="156"/>
      <c r="X39" s="156" t="s">
        <v>383</v>
      </c>
      <c r="Y39" s="147"/>
      <c r="Z39" s="147"/>
      <c r="AA39" s="147"/>
      <c r="AB39" s="147"/>
      <c r="AC39" s="147"/>
      <c r="AD39" s="147"/>
      <c r="AE39" s="147"/>
      <c r="AF39" s="147" t="s">
        <v>384</v>
      </c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 outlineLevel="1" x14ac:dyDescent="0.2">
      <c r="A40" s="176">
        <v>29</v>
      </c>
      <c r="B40" s="177" t="s">
        <v>2298</v>
      </c>
      <c r="C40" s="186" t="s">
        <v>2299</v>
      </c>
      <c r="D40" s="178" t="s">
        <v>1957</v>
      </c>
      <c r="E40" s="179">
        <v>1</v>
      </c>
      <c r="F40" s="174"/>
      <c r="G40" s="181">
        <f t="shared" si="14"/>
        <v>0</v>
      </c>
      <c r="H40" s="157">
        <v>17000</v>
      </c>
      <c r="I40" s="156">
        <f t="shared" si="15"/>
        <v>17000</v>
      </c>
      <c r="J40" s="157">
        <v>1800</v>
      </c>
      <c r="K40" s="156">
        <f t="shared" si="16"/>
        <v>1800</v>
      </c>
      <c r="L40" s="156">
        <v>15</v>
      </c>
      <c r="M40" s="156">
        <f t="shared" si="17"/>
        <v>0</v>
      </c>
      <c r="N40" s="156">
        <v>0</v>
      </c>
      <c r="O40" s="156">
        <f t="shared" si="18"/>
        <v>0</v>
      </c>
      <c r="P40" s="156">
        <v>0</v>
      </c>
      <c r="Q40" s="156">
        <f t="shared" si="19"/>
        <v>0</v>
      </c>
      <c r="R40" s="156"/>
      <c r="S40" s="156" t="s">
        <v>485</v>
      </c>
      <c r="T40" s="156" t="s">
        <v>382</v>
      </c>
      <c r="U40" s="156">
        <v>0</v>
      </c>
      <c r="V40" s="156">
        <f t="shared" si="20"/>
        <v>0</v>
      </c>
      <c r="W40" s="156"/>
      <c r="X40" s="156" t="s">
        <v>383</v>
      </c>
      <c r="Y40" s="147"/>
      <c r="Z40" s="147"/>
      <c r="AA40" s="147"/>
      <c r="AB40" s="147"/>
      <c r="AC40" s="147"/>
      <c r="AD40" s="147"/>
      <c r="AE40" s="147"/>
      <c r="AF40" s="147" t="s">
        <v>384</v>
      </c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 outlineLevel="1" x14ac:dyDescent="0.2">
      <c r="A41" s="176">
        <v>30</v>
      </c>
      <c r="B41" s="177" t="s">
        <v>2300</v>
      </c>
      <c r="C41" s="186" t="s">
        <v>2301</v>
      </c>
      <c r="D41" s="178" t="s">
        <v>1957</v>
      </c>
      <c r="E41" s="179">
        <v>1</v>
      </c>
      <c r="F41" s="174"/>
      <c r="G41" s="181">
        <f t="shared" si="14"/>
        <v>0</v>
      </c>
      <c r="H41" s="157">
        <v>14000</v>
      </c>
      <c r="I41" s="156">
        <f t="shared" si="15"/>
        <v>14000</v>
      </c>
      <c r="J41" s="157">
        <v>1800</v>
      </c>
      <c r="K41" s="156">
        <f t="shared" si="16"/>
        <v>1800</v>
      </c>
      <c r="L41" s="156">
        <v>15</v>
      </c>
      <c r="M41" s="156">
        <f t="shared" si="17"/>
        <v>0</v>
      </c>
      <c r="N41" s="156">
        <v>0</v>
      </c>
      <c r="O41" s="156">
        <f t="shared" si="18"/>
        <v>0</v>
      </c>
      <c r="P41" s="156">
        <v>0</v>
      </c>
      <c r="Q41" s="156">
        <f t="shared" si="19"/>
        <v>0</v>
      </c>
      <c r="R41" s="156"/>
      <c r="S41" s="156" t="s">
        <v>485</v>
      </c>
      <c r="T41" s="156" t="s">
        <v>382</v>
      </c>
      <c r="U41" s="156">
        <v>0</v>
      </c>
      <c r="V41" s="156">
        <f t="shared" si="20"/>
        <v>0</v>
      </c>
      <c r="W41" s="156"/>
      <c r="X41" s="156" t="s">
        <v>383</v>
      </c>
      <c r="Y41" s="147"/>
      <c r="Z41" s="147"/>
      <c r="AA41" s="147"/>
      <c r="AB41" s="147"/>
      <c r="AC41" s="147"/>
      <c r="AD41" s="147"/>
      <c r="AE41" s="147"/>
      <c r="AF41" s="147" t="s">
        <v>384</v>
      </c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</row>
    <row r="42" spans="1:59" outlineLevel="1" x14ac:dyDescent="0.2">
      <c r="A42" s="176">
        <v>31</v>
      </c>
      <c r="B42" s="177" t="s">
        <v>2302</v>
      </c>
      <c r="C42" s="186" t="s">
        <v>2303</v>
      </c>
      <c r="D42" s="178" t="s">
        <v>1957</v>
      </c>
      <c r="E42" s="179">
        <v>220</v>
      </c>
      <c r="F42" s="174"/>
      <c r="G42" s="181">
        <f t="shared" si="14"/>
        <v>0</v>
      </c>
      <c r="H42" s="157">
        <v>0</v>
      </c>
      <c r="I42" s="156">
        <f t="shared" si="15"/>
        <v>0</v>
      </c>
      <c r="J42" s="157">
        <v>96</v>
      </c>
      <c r="K42" s="156">
        <f t="shared" si="16"/>
        <v>21120</v>
      </c>
      <c r="L42" s="156">
        <v>15</v>
      </c>
      <c r="M42" s="156">
        <f t="shared" si="17"/>
        <v>0</v>
      </c>
      <c r="N42" s="156">
        <v>0</v>
      </c>
      <c r="O42" s="156">
        <f t="shared" si="18"/>
        <v>0</v>
      </c>
      <c r="P42" s="156">
        <v>0</v>
      </c>
      <c r="Q42" s="156">
        <f t="shared" si="19"/>
        <v>0</v>
      </c>
      <c r="R42" s="156"/>
      <c r="S42" s="156" t="s">
        <v>485</v>
      </c>
      <c r="T42" s="156" t="s">
        <v>382</v>
      </c>
      <c r="U42" s="156">
        <v>0</v>
      </c>
      <c r="V42" s="156">
        <f t="shared" si="20"/>
        <v>0</v>
      </c>
      <c r="W42" s="156"/>
      <c r="X42" s="156" t="s">
        <v>383</v>
      </c>
      <c r="Y42" s="147"/>
      <c r="Z42" s="147"/>
      <c r="AA42" s="147"/>
      <c r="AB42" s="147"/>
      <c r="AC42" s="147"/>
      <c r="AD42" s="147"/>
      <c r="AE42" s="147"/>
      <c r="AF42" s="147" t="s">
        <v>384</v>
      </c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 x14ac:dyDescent="0.2">
      <c r="A43" s="164" t="s">
        <v>376</v>
      </c>
      <c r="B43" s="165" t="s">
        <v>181</v>
      </c>
      <c r="C43" s="183" t="s">
        <v>185</v>
      </c>
      <c r="D43" s="166"/>
      <c r="E43" s="167"/>
      <c r="F43" s="168"/>
      <c r="G43" s="169">
        <f>SUMIF(AF44:AF64,"&lt;&gt;NOR",G44:G64)</f>
        <v>0</v>
      </c>
      <c r="H43" s="163"/>
      <c r="I43" s="163">
        <f>SUM(I44:I64)</f>
        <v>440354</v>
      </c>
      <c r="J43" s="163"/>
      <c r="K43" s="163">
        <f>SUM(K44:K64)</f>
        <v>52692</v>
      </c>
      <c r="L43" s="163"/>
      <c r="M43" s="163">
        <f>SUM(M44:M64)</f>
        <v>0</v>
      </c>
      <c r="N43" s="163"/>
      <c r="O43" s="163">
        <f>SUM(O44:O64)</f>
        <v>0</v>
      </c>
      <c r="P43" s="163"/>
      <c r="Q43" s="163">
        <f>SUM(Q44:Q64)</f>
        <v>0</v>
      </c>
      <c r="R43" s="163"/>
      <c r="S43" s="163"/>
      <c r="T43" s="163"/>
      <c r="U43" s="163"/>
      <c r="V43" s="163">
        <f>SUM(V44:V64)</f>
        <v>0</v>
      </c>
      <c r="W43" s="163"/>
      <c r="X43" s="163"/>
      <c r="AF43" t="s">
        <v>377</v>
      </c>
    </row>
    <row r="44" spans="1:59" outlineLevel="1" x14ac:dyDescent="0.2">
      <c r="A44" s="176">
        <v>32</v>
      </c>
      <c r="B44" s="177" t="s">
        <v>2304</v>
      </c>
      <c r="C44" s="186" t="s">
        <v>2305</v>
      </c>
      <c r="D44" s="178" t="s">
        <v>1957</v>
      </c>
      <c r="E44" s="179">
        <v>2</v>
      </c>
      <c r="F44" s="174"/>
      <c r="G44" s="181">
        <f t="shared" ref="G44:G64" si="21">ROUND(E44*F44,2)</f>
        <v>0</v>
      </c>
      <c r="H44" s="157">
        <v>38875</v>
      </c>
      <c r="I44" s="156">
        <f t="shared" ref="I44:I64" si="22">ROUND(E44*H44,2)</f>
        <v>77750</v>
      </c>
      <c r="J44" s="157">
        <v>600</v>
      </c>
      <c r="K44" s="156">
        <f t="shared" ref="K44:K64" si="23">ROUND(E44*J44,2)</f>
        <v>1200</v>
      </c>
      <c r="L44" s="156">
        <v>15</v>
      </c>
      <c r="M44" s="156">
        <f t="shared" ref="M44:M64" si="24">G44*(1+L44/100)</f>
        <v>0</v>
      </c>
      <c r="N44" s="156">
        <v>0</v>
      </c>
      <c r="O44" s="156">
        <f t="shared" ref="O44:O64" si="25">ROUND(E44*N44,2)</f>
        <v>0</v>
      </c>
      <c r="P44" s="156">
        <v>0</v>
      </c>
      <c r="Q44" s="156">
        <f t="shared" ref="Q44:Q64" si="26">ROUND(E44*P44,2)</f>
        <v>0</v>
      </c>
      <c r="R44" s="156"/>
      <c r="S44" s="156" t="s">
        <v>485</v>
      </c>
      <c r="T44" s="156" t="s">
        <v>382</v>
      </c>
      <c r="U44" s="156">
        <v>0</v>
      </c>
      <c r="V44" s="156">
        <f t="shared" ref="V44:V64" si="27">ROUND(E44*U44,2)</f>
        <v>0</v>
      </c>
      <c r="W44" s="156"/>
      <c r="X44" s="156" t="s">
        <v>383</v>
      </c>
      <c r="Y44" s="147"/>
      <c r="Z44" s="147"/>
      <c r="AA44" s="147"/>
      <c r="AB44" s="147"/>
      <c r="AC44" s="147"/>
      <c r="AD44" s="147"/>
      <c r="AE44" s="147"/>
      <c r="AF44" s="147" t="s">
        <v>384</v>
      </c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 outlineLevel="1" x14ac:dyDescent="0.2">
      <c r="A45" s="176">
        <v>33</v>
      </c>
      <c r="B45" s="177" t="s">
        <v>2306</v>
      </c>
      <c r="C45" s="186" t="s">
        <v>2307</v>
      </c>
      <c r="D45" s="178" t="s">
        <v>1957</v>
      </c>
      <c r="E45" s="179">
        <v>1</v>
      </c>
      <c r="F45" s="174"/>
      <c r="G45" s="181">
        <f t="shared" si="21"/>
        <v>0</v>
      </c>
      <c r="H45" s="157">
        <v>80000</v>
      </c>
      <c r="I45" s="156">
        <f t="shared" si="22"/>
        <v>80000</v>
      </c>
      <c r="J45" s="157">
        <v>12000</v>
      </c>
      <c r="K45" s="156">
        <f t="shared" si="23"/>
        <v>12000</v>
      </c>
      <c r="L45" s="156">
        <v>15</v>
      </c>
      <c r="M45" s="156">
        <f t="shared" si="24"/>
        <v>0</v>
      </c>
      <c r="N45" s="156">
        <v>0</v>
      </c>
      <c r="O45" s="156">
        <f t="shared" si="25"/>
        <v>0</v>
      </c>
      <c r="P45" s="156">
        <v>0</v>
      </c>
      <c r="Q45" s="156">
        <f t="shared" si="26"/>
        <v>0</v>
      </c>
      <c r="R45" s="156"/>
      <c r="S45" s="156" t="s">
        <v>485</v>
      </c>
      <c r="T45" s="156" t="s">
        <v>382</v>
      </c>
      <c r="U45" s="156">
        <v>0</v>
      </c>
      <c r="V45" s="156">
        <f t="shared" si="27"/>
        <v>0</v>
      </c>
      <c r="W45" s="156"/>
      <c r="X45" s="156" t="s">
        <v>383</v>
      </c>
      <c r="Y45" s="147"/>
      <c r="Z45" s="147"/>
      <c r="AA45" s="147"/>
      <c r="AB45" s="147"/>
      <c r="AC45" s="147"/>
      <c r="AD45" s="147"/>
      <c r="AE45" s="147"/>
      <c r="AF45" s="147" t="s">
        <v>384</v>
      </c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 ht="22.5" outlineLevel="1" x14ac:dyDescent="0.2">
      <c r="A46" s="176">
        <v>34</v>
      </c>
      <c r="B46" s="177" t="s">
        <v>2308</v>
      </c>
      <c r="C46" s="186" t="s">
        <v>2309</v>
      </c>
      <c r="D46" s="178" t="s">
        <v>1957</v>
      </c>
      <c r="E46" s="179">
        <v>1</v>
      </c>
      <c r="F46" s="174"/>
      <c r="G46" s="181">
        <f t="shared" si="21"/>
        <v>0</v>
      </c>
      <c r="H46" s="157">
        <v>9926</v>
      </c>
      <c r="I46" s="156">
        <f t="shared" si="22"/>
        <v>9926</v>
      </c>
      <c r="J46" s="157">
        <v>720</v>
      </c>
      <c r="K46" s="156">
        <f t="shared" si="23"/>
        <v>720</v>
      </c>
      <c r="L46" s="156">
        <v>15</v>
      </c>
      <c r="M46" s="156">
        <f t="shared" si="24"/>
        <v>0</v>
      </c>
      <c r="N46" s="156">
        <v>0</v>
      </c>
      <c r="O46" s="156">
        <f t="shared" si="25"/>
        <v>0</v>
      </c>
      <c r="P46" s="156">
        <v>0</v>
      </c>
      <c r="Q46" s="156">
        <f t="shared" si="26"/>
        <v>0</v>
      </c>
      <c r="R46" s="156"/>
      <c r="S46" s="156" t="s">
        <v>485</v>
      </c>
      <c r="T46" s="156" t="s">
        <v>382</v>
      </c>
      <c r="U46" s="156">
        <v>0</v>
      </c>
      <c r="V46" s="156">
        <f t="shared" si="27"/>
        <v>0</v>
      </c>
      <c r="W46" s="156"/>
      <c r="X46" s="156" t="s">
        <v>383</v>
      </c>
      <c r="Y46" s="147"/>
      <c r="Z46" s="147"/>
      <c r="AA46" s="147"/>
      <c r="AB46" s="147"/>
      <c r="AC46" s="147"/>
      <c r="AD46" s="147"/>
      <c r="AE46" s="147"/>
      <c r="AF46" s="147" t="s">
        <v>384</v>
      </c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 outlineLevel="1" x14ac:dyDescent="0.2">
      <c r="A47" s="176">
        <v>35</v>
      </c>
      <c r="B47" s="177" t="s">
        <v>2310</v>
      </c>
      <c r="C47" s="186" t="s">
        <v>2311</v>
      </c>
      <c r="D47" s="178" t="s">
        <v>1957</v>
      </c>
      <c r="E47" s="179">
        <v>1</v>
      </c>
      <c r="F47" s="174"/>
      <c r="G47" s="181">
        <f t="shared" si="21"/>
        <v>0</v>
      </c>
      <c r="H47" s="157">
        <v>19680</v>
      </c>
      <c r="I47" s="156">
        <f t="shared" si="22"/>
        <v>19680</v>
      </c>
      <c r="J47" s="157">
        <v>2040</v>
      </c>
      <c r="K47" s="156">
        <f t="shared" si="23"/>
        <v>2040</v>
      </c>
      <c r="L47" s="156">
        <v>15</v>
      </c>
      <c r="M47" s="156">
        <f t="shared" si="24"/>
        <v>0</v>
      </c>
      <c r="N47" s="156">
        <v>0</v>
      </c>
      <c r="O47" s="156">
        <f t="shared" si="25"/>
        <v>0</v>
      </c>
      <c r="P47" s="156">
        <v>0</v>
      </c>
      <c r="Q47" s="156">
        <f t="shared" si="26"/>
        <v>0</v>
      </c>
      <c r="R47" s="156"/>
      <c r="S47" s="156" t="s">
        <v>485</v>
      </c>
      <c r="T47" s="156" t="s">
        <v>382</v>
      </c>
      <c r="U47" s="156">
        <v>0</v>
      </c>
      <c r="V47" s="156">
        <f t="shared" si="27"/>
        <v>0</v>
      </c>
      <c r="W47" s="156"/>
      <c r="X47" s="156" t="s">
        <v>383</v>
      </c>
      <c r="Y47" s="147"/>
      <c r="Z47" s="147"/>
      <c r="AA47" s="147"/>
      <c r="AB47" s="147"/>
      <c r="AC47" s="147"/>
      <c r="AD47" s="147"/>
      <c r="AE47" s="147"/>
      <c r="AF47" s="147" t="s">
        <v>384</v>
      </c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 outlineLevel="1" x14ac:dyDescent="0.2">
      <c r="A48" s="176">
        <v>36</v>
      </c>
      <c r="B48" s="177" t="s">
        <v>2312</v>
      </c>
      <c r="C48" s="186" t="s">
        <v>2313</v>
      </c>
      <c r="D48" s="178" t="s">
        <v>1957</v>
      </c>
      <c r="E48" s="179">
        <v>5</v>
      </c>
      <c r="F48" s="174"/>
      <c r="G48" s="181">
        <f t="shared" si="21"/>
        <v>0</v>
      </c>
      <c r="H48" s="157">
        <v>1444</v>
      </c>
      <c r="I48" s="156">
        <f t="shared" si="22"/>
        <v>7220</v>
      </c>
      <c r="J48" s="157">
        <v>60</v>
      </c>
      <c r="K48" s="156">
        <f t="shared" si="23"/>
        <v>300</v>
      </c>
      <c r="L48" s="156">
        <v>15</v>
      </c>
      <c r="M48" s="156">
        <f t="shared" si="24"/>
        <v>0</v>
      </c>
      <c r="N48" s="156">
        <v>0</v>
      </c>
      <c r="O48" s="156">
        <f t="shared" si="25"/>
        <v>0</v>
      </c>
      <c r="P48" s="156">
        <v>0</v>
      </c>
      <c r="Q48" s="156">
        <f t="shared" si="26"/>
        <v>0</v>
      </c>
      <c r="R48" s="156"/>
      <c r="S48" s="156" t="s">
        <v>485</v>
      </c>
      <c r="T48" s="156" t="s">
        <v>382</v>
      </c>
      <c r="U48" s="156">
        <v>0</v>
      </c>
      <c r="V48" s="156">
        <f t="shared" si="27"/>
        <v>0</v>
      </c>
      <c r="W48" s="156"/>
      <c r="X48" s="156" t="s">
        <v>383</v>
      </c>
      <c r="Y48" s="147"/>
      <c r="Z48" s="147"/>
      <c r="AA48" s="147"/>
      <c r="AB48" s="147"/>
      <c r="AC48" s="147"/>
      <c r="AD48" s="147"/>
      <c r="AE48" s="147"/>
      <c r="AF48" s="147" t="s">
        <v>384</v>
      </c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</row>
    <row r="49" spans="1:59" outlineLevel="1" x14ac:dyDescent="0.2">
      <c r="A49" s="176">
        <v>37</v>
      </c>
      <c r="B49" s="177" t="s">
        <v>2314</v>
      </c>
      <c r="C49" s="186" t="s">
        <v>2315</v>
      </c>
      <c r="D49" s="178" t="s">
        <v>1957</v>
      </c>
      <c r="E49" s="179">
        <v>127</v>
      </c>
      <c r="F49" s="174"/>
      <c r="G49" s="181">
        <f t="shared" si="21"/>
        <v>0</v>
      </c>
      <c r="H49" s="157">
        <v>1230</v>
      </c>
      <c r="I49" s="156">
        <f t="shared" si="22"/>
        <v>156210</v>
      </c>
      <c r="J49" s="157">
        <v>60</v>
      </c>
      <c r="K49" s="156">
        <f t="shared" si="23"/>
        <v>7620</v>
      </c>
      <c r="L49" s="156">
        <v>15</v>
      </c>
      <c r="M49" s="156">
        <f t="shared" si="24"/>
        <v>0</v>
      </c>
      <c r="N49" s="156">
        <v>0</v>
      </c>
      <c r="O49" s="156">
        <f t="shared" si="25"/>
        <v>0</v>
      </c>
      <c r="P49" s="156">
        <v>0</v>
      </c>
      <c r="Q49" s="156">
        <f t="shared" si="26"/>
        <v>0</v>
      </c>
      <c r="R49" s="156"/>
      <c r="S49" s="156" t="s">
        <v>485</v>
      </c>
      <c r="T49" s="156" t="s">
        <v>382</v>
      </c>
      <c r="U49" s="156">
        <v>0</v>
      </c>
      <c r="V49" s="156">
        <f t="shared" si="27"/>
        <v>0</v>
      </c>
      <c r="W49" s="156"/>
      <c r="X49" s="156" t="s">
        <v>383</v>
      </c>
      <c r="Y49" s="147"/>
      <c r="Z49" s="147"/>
      <c r="AA49" s="147"/>
      <c r="AB49" s="147"/>
      <c r="AC49" s="147"/>
      <c r="AD49" s="147"/>
      <c r="AE49" s="147"/>
      <c r="AF49" s="147" t="s">
        <v>384</v>
      </c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 outlineLevel="1" x14ac:dyDescent="0.2">
      <c r="A50" s="176">
        <v>38</v>
      </c>
      <c r="B50" s="177" t="s">
        <v>2316</v>
      </c>
      <c r="C50" s="186" t="s">
        <v>2317</v>
      </c>
      <c r="D50" s="178" t="s">
        <v>1957</v>
      </c>
      <c r="E50" s="179">
        <v>132</v>
      </c>
      <c r="F50" s="174"/>
      <c r="G50" s="181">
        <f t="shared" si="21"/>
        <v>0</v>
      </c>
      <c r="H50" s="157">
        <v>125</v>
      </c>
      <c r="I50" s="156">
        <f t="shared" si="22"/>
        <v>16500</v>
      </c>
      <c r="J50" s="157">
        <v>120</v>
      </c>
      <c r="K50" s="156">
        <f t="shared" si="23"/>
        <v>15840</v>
      </c>
      <c r="L50" s="156">
        <v>15</v>
      </c>
      <c r="M50" s="156">
        <f t="shared" si="24"/>
        <v>0</v>
      </c>
      <c r="N50" s="156">
        <v>0</v>
      </c>
      <c r="O50" s="156">
        <f t="shared" si="25"/>
        <v>0</v>
      </c>
      <c r="P50" s="156">
        <v>0</v>
      </c>
      <c r="Q50" s="156">
        <f t="shared" si="26"/>
        <v>0</v>
      </c>
      <c r="R50" s="156"/>
      <c r="S50" s="156" t="s">
        <v>485</v>
      </c>
      <c r="T50" s="156" t="s">
        <v>382</v>
      </c>
      <c r="U50" s="156">
        <v>0</v>
      </c>
      <c r="V50" s="156">
        <f t="shared" si="27"/>
        <v>0</v>
      </c>
      <c r="W50" s="156"/>
      <c r="X50" s="156" t="s">
        <v>383</v>
      </c>
      <c r="Y50" s="147"/>
      <c r="Z50" s="147"/>
      <c r="AA50" s="147"/>
      <c r="AB50" s="147"/>
      <c r="AC50" s="147"/>
      <c r="AD50" s="147"/>
      <c r="AE50" s="147"/>
      <c r="AF50" s="147" t="s">
        <v>384</v>
      </c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 ht="22.5" outlineLevel="1" x14ac:dyDescent="0.2">
      <c r="A51" s="176">
        <v>39</v>
      </c>
      <c r="B51" s="177" t="s">
        <v>2318</v>
      </c>
      <c r="C51" s="186" t="s">
        <v>2319</v>
      </c>
      <c r="D51" s="178" t="s">
        <v>1957</v>
      </c>
      <c r="E51" s="179">
        <v>23</v>
      </c>
      <c r="F51" s="174"/>
      <c r="G51" s="181">
        <f t="shared" si="21"/>
        <v>0</v>
      </c>
      <c r="H51" s="157">
        <v>1345</v>
      </c>
      <c r="I51" s="156">
        <f t="shared" si="22"/>
        <v>30935</v>
      </c>
      <c r="J51" s="157">
        <v>108</v>
      </c>
      <c r="K51" s="156">
        <f t="shared" si="23"/>
        <v>2484</v>
      </c>
      <c r="L51" s="156">
        <v>15</v>
      </c>
      <c r="M51" s="156">
        <f t="shared" si="24"/>
        <v>0</v>
      </c>
      <c r="N51" s="156">
        <v>0</v>
      </c>
      <c r="O51" s="156">
        <f t="shared" si="25"/>
        <v>0</v>
      </c>
      <c r="P51" s="156">
        <v>0</v>
      </c>
      <c r="Q51" s="156">
        <f t="shared" si="26"/>
        <v>0</v>
      </c>
      <c r="R51" s="156"/>
      <c r="S51" s="156" t="s">
        <v>485</v>
      </c>
      <c r="T51" s="156" t="s">
        <v>382</v>
      </c>
      <c r="U51" s="156">
        <v>0</v>
      </c>
      <c r="V51" s="156">
        <f t="shared" si="27"/>
        <v>0</v>
      </c>
      <c r="W51" s="156"/>
      <c r="X51" s="156" t="s">
        <v>383</v>
      </c>
      <c r="Y51" s="147"/>
      <c r="Z51" s="147"/>
      <c r="AA51" s="147"/>
      <c r="AB51" s="147"/>
      <c r="AC51" s="147"/>
      <c r="AD51" s="147"/>
      <c r="AE51" s="147"/>
      <c r="AF51" s="147" t="s">
        <v>384</v>
      </c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 outlineLevel="1" x14ac:dyDescent="0.2">
      <c r="A52" s="176">
        <v>40</v>
      </c>
      <c r="B52" s="177" t="s">
        <v>2320</v>
      </c>
      <c r="C52" s="186" t="s">
        <v>2321</v>
      </c>
      <c r="D52" s="178" t="s">
        <v>1957</v>
      </c>
      <c r="E52" s="179">
        <v>23</v>
      </c>
      <c r="F52" s="174"/>
      <c r="G52" s="181">
        <f t="shared" si="21"/>
        <v>0</v>
      </c>
      <c r="H52" s="157">
        <v>225</v>
      </c>
      <c r="I52" s="156">
        <f t="shared" si="22"/>
        <v>5175</v>
      </c>
      <c r="J52" s="157">
        <v>72</v>
      </c>
      <c r="K52" s="156">
        <f t="shared" si="23"/>
        <v>1656</v>
      </c>
      <c r="L52" s="156">
        <v>15</v>
      </c>
      <c r="M52" s="156">
        <f t="shared" si="24"/>
        <v>0</v>
      </c>
      <c r="N52" s="156">
        <v>0</v>
      </c>
      <c r="O52" s="156">
        <f t="shared" si="25"/>
        <v>0</v>
      </c>
      <c r="P52" s="156">
        <v>0</v>
      </c>
      <c r="Q52" s="156">
        <f t="shared" si="26"/>
        <v>0</v>
      </c>
      <c r="R52" s="156"/>
      <c r="S52" s="156" t="s">
        <v>485</v>
      </c>
      <c r="T52" s="156" t="s">
        <v>382</v>
      </c>
      <c r="U52" s="156">
        <v>0</v>
      </c>
      <c r="V52" s="156">
        <f t="shared" si="27"/>
        <v>0</v>
      </c>
      <c r="W52" s="156"/>
      <c r="X52" s="156" t="s">
        <v>383</v>
      </c>
      <c r="Y52" s="147"/>
      <c r="Z52" s="147"/>
      <c r="AA52" s="147"/>
      <c r="AB52" s="147"/>
      <c r="AC52" s="147"/>
      <c r="AD52" s="147"/>
      <c r="AE52" s="147"/>
      <c r="AF52" s="147" t="s">
        <v>384</v>
      </c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 outlineLevel="1" x14ac:dyDescent="0.2">
      <c r="A53" s="176">
        <v>41</v>
      </c>
      <c r="B53" s="177" t="s">
        <v>2322</v>
      </c>
      <c r="C53" s="186" t="s">
        <v>2323</v>
      </c>
      <c r="D53" s="178" t="s">
        <v>1957</v>
      </c>
      <c r="E53" s="179">
        <v>1</v>
      </c>
      <c r="F53" s="174"/>
      <c r="G53" s="181">
        <f t="shared" si="21"/>
        <v>0</v>
      </c>
      <c r="H53" s="157">
        <v>2856</v>
      </c>
      <c r="I53" s="156">
        <f t="shared" si="22"/>
        <v>2856</v>
      </c>
      <c r="J53" s="157">
        <v>840</v>
      </c>
      <c r="K53" s="156">
        <f t="shared" si="23"/>
        <v>840</v>
      </c>
      <c r="L53" s="156">
        <v>15</v>
      </c>
      <c r="M53" s="156">
        <f t="shared" si="24"/>
        <v>0</v>
      </c>
      <c r="N53" s="156">
        <v>0</v>
      </c>
      <c r="O53" s="156">
        <f t="shared" si="25"/>
        <v>0</v>
      </c>
      <c r="P53" s="156">
        <v>0</v>
      </c>
      <c r="Q53" s="156">
        <f t="shared" si="26"/>
        <v>0</v>
      </c>
      <c r="R53" s="156"/>
      <c r="S53" s="156" t="s">
        <v>485</v>
      </c>
      <c r="T53" s="156" t="s">
        <v>382</v>
      </c>
      <c r="U53" s="156">
        <v>0</v>
      </c>
      <c r="V53" s="156">
        <f t="shared" si="27"/>
        <v>0</v>
      </c>
      <c r="W53" s="156"/>
      <c r="X53" s="156" t="s">
        <v>383</v>
      </c>
      <c r="Y53" s="147"/>
      <c r="Z53" s="147"/>
      <c r="AA53" s="147"/>
      <c r="AB53" s="147"/>
      <c r="AC53" s="147"/>
      <c r="AD53" s="147"/>
      <c r="AE53" s="147"/>
      <c r="AF53" s="147" t="s">
        <v>384</v>
      </c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 outlineLevel="1" x14ac:dyDescent="0.2">
      <c r="A54" s="176">
        <v>42</v>
      </c>
      <c r="B54" s="177" t="s">
        <v>2324</v>
      </c>
      <c r="C54" s="186" t="s">
        <v>2325</v>
      </c>
      <c r="D54" s="178" t="s">
        <v>1957</v>
      </c>
      <c r="E54" s="179">
        <v>1</v>
      </c>
      <c r="F54" s="174"/>
      <c r="G54" s="181">
        <f t="shared" si="21"/>
        <v>0</v>
      </c>
      <c r="H54" s="157">
        <v>4495</v>
      </c>
      <c r="I54" s="156">
        <f t="shared" si="22"/>
        <v>4495</v>
      </c>
      <c r="J54" s="157">
        <v>840</v>
      </c>
      <c r="K54" s="156">
        <f t="shared" si="23"/>
        <v>840</v>
      </c>
      <c r="L54" s="156">
        <v>15</v>
      </c>
      <c r="M54" s="156">
        <f t="shared" si="24"/>
        <v>0</v>
      </c>
      <c r="N54" s="156">
        <v>0</v>
      </c>
      <c r="O54" s="156">
        <f t="shared" si="25"/>
        <v>0</v>
      </c>
      <c r="P54" s="156">
        <v>0</v>
      </c>
      <c r="Q54" s="156">
        <f t="shared" si="26"/>
        <v>0</v>
      </c>
      <c r="R54" s="156"/>
      <c r="S54" s="156" t="s">
        <v>485</v>
      </c>
      <c r="T54" s="156" t="s">
        <v>382</v>
      </c>
      <c r="U54" s="156">
        <v>0</v>
      </c>
      <c r="V54" s="156">
        <f t="shared" si="27"/>
        <v>0</v>
      </c>
      <c r="W54" s="156"/>
      <c r="X54" s="156" t="s">
        <v>383</v>
      </c>
      <c r="Y54" s="147"/>
      <c r="Z54" s="147"/>
      <c r="AA54" s="147"/>
      <c r="AB54" s="147"/>
      <c r="AC54" s="147"/>
      <c r="AD54" s="147"/>
      <c r="AE54" s="147"/>
      <c r="AF54" s="147" t="s">
        <v>384</v>
      </c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</row>
    <row r="55" spans="1:59" outlineLevel="1" x14ac:dyDescent="0.2">
      <c r="A55" s="176">
        <v>43</v>
      </c>
      <c r="B55" s="177" t="s">
        <v>2326</v>
      </c>
      <c r="C55" s="186" t="s">
        <v>2327</v>
      </c>
      <c r="D55" s="178" t="s">
        <v>1957</v>
      </c>
      <c r="E55" s="179">
        <v>2</v>
      </c>
      <c r="F55" s="174"/>
      <c r="G55" s="181">
        <f t="shared" si="21"/>
        <v>0</v>
      </c>
      <c r="H55" s="157">
        <v>2994</v>
      </c>
      <c r="I55" s="156">
        <f t="shared" si="22"/>
        <v>5988</v>
      </c>
      <c r="J55" s="157">
        <v>480</v>
      </c>
      <c r="K55" s="156">
        <f t="shared" si="23"/>
        <v>960</v>
      </c>
      <c r="L55" s="156">
        <v>15</v>
      </c>
      <c r="M55" s="156">
        <f t="shared" si="24"/>
        <v>0</v>
      </c>
      <c r="N55" s="156">
        <v>0</v>
      </c>
      <c r="O55" s="156">
        <f t="shared" si="25"/>
        <v>0</v>
      </c>
      <c r="P55" s="156">
        <v>0</v>
      </c>
      <c r="Q55" s="156">
        <f t="shared" si="26"/>
        <v>0</v>
      </c>
      <c r="R55" s="156"/>
      <c r="S55" s="156" t="s">
        <v>485</v>
      </c>
      <c r="T55" s="156" t="s">
        <v>382</v>
      </c>
      <c r="U55" s="156">
        <v>0</v>
      </c>
      <c r="V55" s="156">
        <f t="shared" si="27"/>
        <v>0</v>
      </c>
      <c r="W55" s="156"/>
      <c r="X55" s="156" t="s">
        <v>383</v>
      </c>
      <c r="Y55" s="147"/>
      <c r="Z55" s="147"/>
      <c r="AA55" s="147"/>
      <c r="AB55" s="147"/>
      <c r="AC55" s="147"/>
      <c r="AD55" s="147"/>
      <c r="AE55" s="147"/>
      <c r="AF55" s="147" t="s">
        <v>384</v>
      </c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 outlineLevel="1" x14ac:dyDescent="0.2">
      <c r="A56" s="176">
        <v>44</v>
      </c>
      <c r="B56" s="177" t="s">
        <v>2328</v>
      </c>
      <c r="C56" s="186" t="s">
        <v>2329</v>
      </c>
      <c r="D56" s="178" t="s">
        <v>1957</v>
      </c>
      <c r="E56" s="179">
        <v>4</v>
      </c>
      <c r="F56" s="174"/>
      <c r="G56" s="181">
        <f t="shared" si="21"/>
        <v>0</v>
      </c>
      <c r="H56" s="157">
        <v>261</v>
      </c>
      <c r="I56" s="156">
        <f t="shared" si="22"/>
        <v>1044</v>
      </c>
      <c r="J56" s="157">
        <v>120</v>
      </c>
      <c r="K56" s="156">
        <f t="shared" si="23"/>
        <v>480</v>
      </c>
      <c r="L56" s="156">
        <v>15</v>
      </c>
      <c r="M56" s="156">
        <f t="shared" si="24"/>
        <v>0</v>
      </c>
      <c r="N56" s="156">
        <v>0</v>
      </c>
      <c r="O56" s="156">
        <f t="shared" si="25"/>
        <v>0</v>
      </c>
      <c r="P56" s="156">
        <v>0</v>
      </c>
      <c r="Q56" s="156">
        <f t="shared" si="26"/>
        <v>0</v>
      </c>
      <c r="R56" s="156"/>
      <c r="S56" s="156" t="s">
        <v>485</v>
      </c>
      <c r="T56" s="156" t="s">
        <v>382</v>
      </c>
      <c r="U56" s="156">
        <v>0</v>
      </c>
      <c r="V56" s="156">
        <f t="shared" si="27"/>
        <v>0</v>
      </c>
      <c r="W56" s="156"/>
      <c r="X56" s="156" t="s">
        <v>383</v>
      </c>
      <c r="Y56" s="147"/>
      <c r="Z56" s="147"/>
      <c r="AA56" s="147"/>
      <c r="AB56" s="147"/>
      <c r="AC56" s="147"/>
      <c r="AD56" s="147"/>
      <c r="AE56" s="147"/>
      <c r="AF56" s="147" t="s">
        <v>384</v>
      </c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</row>
    <row r="57" spans="1:59" outlineLevel="1" x14ac:dyDescent="0.2">
      <c r="A57" s="176">
        <v>45</v>
      </c>
      <c r="B57" s="177" t="s">
        <v>2330</v>
      </c>
      <c r="C57" s="186" t="s">
        <v>2331</v>
      </c>
      <c r="D57" s="178" t="s">
        <v>1957</v>
      </c>
      <c r="E57" s="179">
        <v>1</v>
      </c>
      <c r="F57" s="174"/>
      <c r="G57" s="181">
        <f t="shared" si="21"/>
        <v>0</v>
      </c>
      <c r="H57" s="157">
        <v>2563</v>
      </c>
      <c r="I57" s="156">
        <f t="shared" si="22"/>
        <v>2563</v>
      </c>
      <c r="J57" s="157">
        <v>180</v>
      </c>
      <c r="K57" s="156">
        <f t="shared" si="23"/>
        <v>180</v>
      </c>
      <c r="L57" s="156">
        <v>15</v>
      </c>
      <c r="M57" s="156">
        <f t="shared" si="24"/>
        <v>0</v>
      </c>
      <c r="N57" s="156">
        <v>0</v>
      </c>
      <c r="O57" s="156">
        <f t="shared" si="25"/>
        <v>0</v>
      </c>
      <c r="P57" s="156">
        <v>0</v>
      </c>
      <c r="Q57" s="156">
        <f t="shared" si="26"/>
        <v>0</v>
      </c>
      <c r="R57" s="156"/>
      <c r="S57" s="156" t="s">
        <v>485</v>
      </c>
      <c r="T57" s="156" t="s">
        <v>382</v>
      </c>
      <c r="U57" s="156">
        <v>0</v>
      </c>
      <c r="V57" s="156">
        <f t="shared" si="27"/>
        <v>0</v>
      </c>
      <c r="W57" s="156"/>
      <c r="X57" s="156" t="s">
        <v>383</v>
      </c>
      <c r="Y57" s="147"/>
      <c r="Z57" s="147"/>
      <c r="AA57" s="147"/>
      <c r="AB57" s="147"/>
      <c r="AC57" s="147"/>
      <c r="AD57" s="147"/>
      <c r="AE57" s="147"/>
      <c r="AF57" s="147" t="s">
        <v>384</v>
      </c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 outlineLevel="1" x14ac:dyDescent="0.2">
      <c r="A58" s="176">
        <v>46</v>
      </c>
      <c r="B58" s="177" t="s">
        <v>2332</v>
      </c>
      <c r="C58" s="186" t="s">
        <v>2333</v>
      </c>
      <c r="D58" s="178" t="s">
        <v>1957</v>
      </c>
      <c r="E58" s="179">
        <v>1</v>
      </c>
      <c r="F58" s="174"/>
      <c r="G58" s="181">
        <f t="shared" si="21"/>
        <v>0</v>
      </c>
      <c r="H58" s="157">
        <v>9903</v>
      </c>
      <c r="I58" s="156">
        <f t="shared" si="22"/>
        <v>9903</v>
      </c>
      <c r="J58" s="157">
        <v>360</v>
      </c>
      <c r="K58" s="156">
        <f t="shared" si="23"/>
        <v>360</v>
      </c>
      <c r="L58" s="156">
        <v>15</v>
      </c>
      <c r="M58" s="156">
        <f t="shared" si="24"/>
        <v>0</v>
      </c>
      <c r="N58" s="156">
        <v>0</v>
      </c>
      <c r="O58" s="156">
        <f t="shared" si="25"/>
        <v>0</v>
      </c>
      <c r="P58" s="156">
        <v>0</v>
      </c>
      <c r="Q58" s="156">
        <f t="shared" si="26"/>
        <v>0</v>
      </c>
      <c r="R58" s="156"/>
      <c r="S58" s="156" t="s">
        <v>485</v>
      </c>
      <c r="T58" s="156" t="s">
        <v>382</v>
      </c>
      <c r="U58" s="156">
        <v>0</v>
      </c>
      <c r="V58" s="156">
        <f t="shared" si="27"/>
        <v>0</v>
      </c>
      <c r="W58" s="156"/>
      <c r="X58" s="156" t="s">
        <v>383</v>
      </c>
      <c r="Y58" s="147"/>
      <c r="Z58" s="147"/>
      <c r="AA58" s="147"/>
      <c r="AB58" s="147"/>
      <c r="AC58" s="147"/>
      <c r="AD58" s="147"/>
      <c r="AE58" s="147"/>
      <c r="AF58" s="147" t="s">
        <v>384</v>
      </c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</row>
    <row r="59" spans="1:59" outlineLevel="1" x14ac:dyDescent="0.2">
      <c r="A59" s="176">
        <v>47</v>
      </c>
      <c r="B59" s="177" t="s">
        <v>2334</v>
      </c>
      <c r="C59" s="186" t="s">
        <v>2271</v>
      </c>
      <c r="D59" s="178" t="s">
        <v>1957</v>
      </c>
      <c r="E59" s="179">
        <v>2</v>
      </c>
      <c r="F59" s="174"/>
      <c r="G59" s="181">
        <f t="shared" si="21"/>
        <v>0</v>
      </c>
      <c r="H59" s="157">
        <v>1541</v>
      </c>
      <c r="I59" s="156">
        <f t="shared" si="22"/>
        <v>3082</v>
      </c>
      <c r="J59" s="157">
        <v>60</v>
      </c>
      <c r="K59" s="156">
        <f t="shared" si="23"/>
        <v>120</v>
      </c>
      <c r="L59" s="156">
        <v>15</v>
      </c>
      <c r="M59" s="156">
        <f t="shared" si="24"/>
        <v>0</v>
      </c>
      <c r="N59" s="156">
        <v>0</v>
      </c>
      <c r="O59" s="156">
        <f t="shared" si="25"/>
        <v>0</v>
      </c>
      <c r="P59" s="156">
        <v>0</v>
      </c>
      <c r="Q59" s="156">
        <f t="shared" si="26"/>
        <v>0</v>
      </c>
      <c r="R59" s="156"/>
      <c r="S59" s="156" t="s">
        <v>485</v>
      </c>
      <c r="T59" s="156" t="s">
        <v>382</v>
      </c>
      <c r="U59" s="156">
        <v>0</v>
      </c>
      <c r="V59" s="156">
        <f t="shared" si="27"/>
        <v>0</v>
      </c>
      <c r="W59" s="156"/>
      <c r="X59" s="156" t="s">
        <v>383</v>
      </c>
      <c r="Y59" s="147"/>
      <c r="Z59" s="147"/>
      <c r="AA59" s="147"/>
      <c r="AB59" s="147"/>
      <c r="AC59" s="147"/>
      <c r="AD59" s="147"/>
      <c r="AE59" s="147"/>
      <c r="AF59" s="147" t="s">
        <v>384</v>
      </c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 outlineLevel="1" x14ac:dyDescent="0.2">
      <c r="A60" s="176">
        <v>48</v>
      </c>
      <c r="B60" s="177" t="s">
        <v>2335</v>
      </c>
      <c r="C60" s="186" t="s">
        <v>2336</v>
      </c>
      <c r="D60" s="178" t="s">
        <v>1957</v>
      </c>
      <c r="E60" s="179">
        <v>157</v>
      </c>
      <c r="F60" s="174"/>
      <c r="G60" s="181">
        <f t="shared" si="21"/>
        <v>0</v>
      </c>
      <c r="H60" s="157">
        <v>5</v>
      </c>
      <c r="I60" s="156">
        <f t="shared" si="22"/>
        <v>785</v>
      </c>
      <c r="J60" s="157">
        <v>12</v>
      </c>
      <c r="K60" s="156">
        <f t="shared" si="23"/>
        <v>1884</v>
      </c>
      <c r="L60" s="156">
        <v>15</v>
      </c>
      <c r="M60" s="156">
        <f t="shared" si="24"/>
        <v>0</v>
      </c>
      <c r="N60" s="156">
        <v>0</v>
      </c>
      <c r="O60" s="156">
        <f t="shared" si="25"/>
        <v>0</v>
      </c>
      <c r="P60" s="156">
        <v>0</v>
      </c>
      <c r="Q60" s="156">
        <f t="shared" si="26"/>
        <v>0</v>
      </c>
      <c r="R60" s="156"/>
      <c r="S60" s="156" t="s">
        <v>485</v>
      </c>
      <c r="T60" s="156" t="s">
        <v>382</v>
      </c>
      <c r="U60" s="156">
        <v>0</v>
      </c>
      <c r="V60" s="156">
        <f t="shared" si="27"/>
        <v>0</v>
      </c>
      <c r="W60" s="156"/>
      <c r="X60" s="156" t="s">
        <v>383</v>
      </c>
      <c r="Y60" s="147"/>
      <c r="Z60" s="147"/>
      <c r="AA60" s="147"/>
      <c r="AB60" s="147"/>
      <c r="AC60" s="147"/>
      <c r="AD60" s="147"/>
      <c r="AE60" s="147"/>
      <c r="AF60" s="147" t="s">
        <v>384</v>
      </c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</row>
    <row r="61" spans="1:59" outlineLevel="1" x14ac:dyDescent="0.2">
      <c r="A61" s="176">
        <v>49</v>
      </c>
      <c r="B61" s="177" t="s">
        <v>2337</v>
      </c>
      <c r="C61" s="186" t="s">
        <v>2338</v>
      </c>
      <c r="D61" s="178" t="s">
        <v>1957</v>
      </c>
      <c r="E61" s="179">
        <v>2</v>
      </c>
      <c r="F61" s="174"/>
      <c r="G61" s="181">
        <f t="shared" si="21"/>
        <v>0</v>
      </c>
      <c r="H61" s="157">
        <v>60</v>
      </c>
      <c r="I61" s="156">
        <f t="shared" si="22"/>
        <v>120</v>
      </c>
      <c r="J61" s="157">
        <v>48</v>
      </c>
      <c r="K61" s="156">
        <f t="shared" si="23"/>
        <v>96</v>
      </c>
      <c r="L61" s="156">
        <v>15</v>
      </c>
      <c r="M61" s="156">
        <f t="shared" si="24"/>
        <v>0</v>
      </c>
      <c r="N61" s="156">
        <v>0</v>
      </c>
      <c r="O61" s="156">
        <f t="shared" si="25"/>
        <v>0</v>
      </c>
      <c r="P61" s="156">
        <v>0</v>
      </c>
      <c r="Q61" s="156">
        <f t="shared" si="26"/>
        <v>0</v>
      </c>
      <c r="R61" s="156"/>
      <c r="S61" s="156" t="s">
        <v>485</v>
      </c>
      <c r="T61" s="156" t="s">
        <v>382</v>
      </c>
      <c r="U61" s="156">
        <v>0</v>
      </c>
      <c r="V61" s="156">
        <f t="shared" si="27"/>
        <v>0</v>
      </c>
      <c r="W61" s="156"/>
      <c r="X61" s="156" t="s">
        <v>383</v>
      </c>
      <c r="Y61" s="147"/>
      <c r="Z61" s="147"/>
      <c r="AA61" s="147"/>
      <c r="AB61" s="147"/>
      <c r="AC61" s="147"/>
      <c r="AD61" s="147"/>
      <c r="AE61" s="147"/>
      <c r="AF61" s="147" t="s">
        <v>384</v>
      </c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</row>
    <row r="62" spans="1:59" outlineLevel="1" x14ac:dyDescent="0.2">
      <c r="A62" s="176">
        <v>50</v>
      </c>
      <c r="B62" s="177" t="s">
        <v>2339</v>
      </c>
      <c r="C62" s="186" t="s">
        <v>2340</v>
      </c>
      <c r="D62" s="178" t="s">
        <v>1957</v>
      </c>
      <c r="E62" s="179">
        <v>2</v>
      </c>
      <c r="F62" s="174"/>
      <c r="G62" s="181">
        <f t="shared" si="21"/>
        <v>0</v>
      </c>
      <c r="H62" s="157">
        <v>71</v>
      </c>
      <c r="I62" s="156">
        <f t="shared" si="22"/>
        <v>142</v>
      </c>
      <c r="J62" s="157">
        <v>66</v>
      </c>
      <c r="K62" s="156">
        <f t="shared" si="23"/>
        <v>132</v>
      </c>
      <c r="L62" s="156">
        <v>15</v>
      </c>
      <c r="M62" s="156">
        <f t="shared" si="24"/>
        <v>0</v>
      </c>
      <c r="N62" s="156">
        <v>0</v>
      </c>
      <c r="O62" s="156">
        <f t="shared" si="25"/>
        <v>0</v>
      </c>
      <c r="P62" s="156">
        <v>0</v>
      </c>
      <c r="Q62" s="156">
        <f t="shared" si="26"/>
        <v>0</v>
      </c>
      <c r="R62" s="156"/>
      <c r="S62" s="156" t="s">
        <v>485</v>
      </c>
      <c r="T62" s="156" t="s">
        <v>382</v>
      </c>
      <c r="U62" s="156">
        <v>0</v>
      </c>
      <c r="V62" s="156">
        <f t="shared" si="27"/>
        <v>0</v>
      </c>
      <c r="W62" s="156"/>
      <c r="X62" s="156" t="s">
        <v>383</v>
      </c>
      <c r="Y62" s="147"/>
      <c r="Z62" s="147"/>
      <c r="AA62" s="147"/>
      <c r="AB62" s="147"/>
      <c r="AC62" s="147"/>
      <c r="AD62" s="147"/>
      <c r="AE62" s="147"/>
      <c r="AF62" s="147" t="s">
        <v>384</v>
      </c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 outlineLevel="1" x14ac:dyDescent="0.2">
      <c r="A63" s="176">
        <v>51</v>
      </c>
      <c r="B63" s="177" t="s">
        <v>2341</v>
      </c>
      <c r="C63" s="186" t="s">
        <v>2342</v>
      </c>
      <c r="D63" s="178" t="s">
        <v>1957</v>
      </c>
      <c r="E63" s="179">
        <v>10</v>
      </c>
      <c r="F63" s="174"/>
      <c r="G63" s="181">
        <f t="shared" si="21"/>
        <v>0</v>
      </c>
      <c r="H63" s="157">
        <v>510</v>
      </c>
      <c r="I63" s="156">
        <f t="shared" si="22"/>
        <v>5100</v>
      </c>
      <c r="J63" s="157">
        <v>198</v>
      </c>
      <c r="K63" s="156">
        <f t="shared" si="23"/>
        <v>1980</v>
      </c>
      <c r="L63" s="156">
        <v>15</v>
      </c>
      <c r="M63" s="156">
        <f t="shared" si="24"/>
        <v>0</v>
      </c>
      <c r="N63" s="156">
        <v>0</v>
      </c>
      <c r="O63" s="156">
        <f t="shared" si="25"/>
        <v>0</v>
      </c>
      <c r="P63" s="156">
        <v>0</v>
      </c>
      <c r="Q63" s="156">
        <f t="shared" si="26"/>
        <v>0</v>
      </c>
      <c r="R63" s="156"/>
      <c r="S63" s="156" t="s">
        <v>485</v>
      </c>
      <c r="T63" s="156" t="s">
        <v>382</v>
      </c>
      <c r="U63" s="156">
        <v>0</v>
      </c>
      <c r="V63" s="156">
        <f t="shared" si="27"/>
        <v>0</v>
      </c>
      <c r="W63" s="156"/>
      <c r="X63" s="156" t="s">
        <v>383</v>
      </c>
      <c r="Y63" s="147"/>
      <c r="Z63" s="147"/>
      <c r="AA63" s="147"/>
      <c r="AB63" s="147"/>
      <c r="AC63" s="147"/>
      <c r="AD63" s="147"/>
      <c r="AE63" s="147"/>
      <c r="AF63" s="147" t="s">
        <v>384</v>
      </c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 outlineLevel="1" x14ac:dyDescent="0.2">
      <c r="A64" s="176">
        <v>52</v>
      </c>
      <c r="B64" s="177" t="s">
        <v>2343</v>
      </c>
      <c r="C64" s="186" t="s">
        <v>2344</v>
      </c>
      <c r="D64" s="178" t="s">
        <v>1957</v>
      </c>
      <c r="E64" s="179">
        <v>8</v>
      </c>
      <c r="F64" s="174"/>
      <c r="G64" s="181">
        <f t="shared" si="21"/>
        <v>0</v>
      </c>
      <c r="H64" s="157">
        <v>110</v>
      </c>
      <c r="I64" s="156">
        <f t="shared" si="22"/>
        <v>880</v>
      </c>
      <c r="J64" s="157">
        <v>120</v>
      </c>
      <c r="K64" s="156">
        <f t="shared" si="23"/>
        <v>960</v>
      </c>
      <c r="L64" s="156">
        <v>15</v>
      </c>
      <c r="M64" s="156">
        <f t="shared" si="24"/>
        <v>0</v>
      </c>
      <c r="N64" s="156">
        <v>0</v>
      </c>
      <c r="O64" s="156">
        <f t="shared" si="25"/>
        <v>0</v>
      </c>
      <c r="P64" s="156">
        <v>0</v>
      </c>
      <c r="Q64" s="156">
        <f t="shared" si="26"/>
        <v>0</v>
      </c>
      <c r="R64" s="156"/>
      <c r="S64" s="156" t="s">
        <v>485</v>
      </c>
      <c r="T64" s="156" t="s">
        <v>382</v>
      </c>
      <c r="U64" s="156">
        <v>0</v>
      </c>
      <c r="V64" s="156">
        <f t="shared" si="27"/>
        <v>0</v>
      </c>
      <c r="W64" s="156"/>
      <c r="X64" s="156" t="s">
        <v>383</v>
      </c>
      <c r="Y64" s="147"/>
      <c r="Z64" s="147"/>
      <c r="AA64" s="147"/>
      <c r="AB64" s="147"/>
      <c r="AC64" s="147"/>
      <c r="AD64" s="147"/>
      <c r="AE64" s="147"/>
      <c r="AF64" s="147" t="s">
        <v>384</v>
      </c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</row>
    <row r="65" spans="1:59" x14ac:dyDescent="0.2">
      <c r="A65" s="164" t="s">
        <v>376</v>
      </c>
      <c r="B65" s="165" t="s">
        <v>187</v>
      </c>
      <c r="C65" s="183" t="s">
        <v>112</v>
      </c>
      <c r="D65" s="166"/>
      <c r="E65" s="167"/>
      <c r="F65" s="168"/>
      <c r="G65" s="169">
        <f>SUMIF(AF66:AF77,"&lt;&gt;NOR",G66:G77)</f>
        <v>0</v>
      </c>
      <c r="H65" s="163"/>
      <c r="I65" s="163">
        <f>SUM(I66:I77)</f>
        <v>196513.2</v>
      </c>
      <c r="J65" s="163"/>
      <c r="K65" s="163">
        <f>SUM(K66:K77)</f>
        <v>251300</v>
      </c>
      <c r="L65" s="163"/>
      <c r="M65" s="163">
        <f>SUM(M66:M77)</f>
        <v>0</v>
      </c>
      <c r="N65" s="163"/>
      <c r="O65" s="163">
        <f>SUM(O66:O77)</f>
        <v>0</v>
      </c>
      <c r="P65" s="163"/>
      <c r="Q65" s="163">
        <f>SUM(Q66:Q77)</f>
        <v>0</v>
      </c>
      <c r="R65" s="163"/>
      <c r="S65" s="163"/>
      <c r="T65" s="163"/>
      <c r="U65" s="163"/>
      <c r="V65" s="163">
        <f>SUM(V66:V77)</f>
        <v>0</v>
      </c>
      <c r="W65" s="163"/>
      <c r="X65" s="163"/>
      <c r="AF65" t="s">
        <v>377</v>
      </c>
    </row>
    <row r="66" spans="1:59" outlineLevel="1" x14ac:dyDescent="0.2">
      <c r="A66" s="176">
        <v>53</v>
      </c>
      <c r="B66" s="177" t="s">
        <v>2345</v>
      </c>
      <c r="C66" s="186" t="s">
        <v>2346</v>
      </c>
      <c r="D66" s="178" t="s">
        <v>397</v>
      </c>
      <c r="E66" s="179">
        <v>180</v>
      </c>
      <c r="F66" s="174"/>
      <c r="G66" s="181">
        <f t="shared" ref="G66:G77" si="28">ROUND(E66*F66,2)</f>
        <v>0</v>
      </c>
      <c r="H66" s="157">
        <v>110.4</v>
      </c>
      <c r="I66" s="156">
        <f t="shared" ref="I66:I77" si="29">ROUND(E66*H66,2)</f>
        <v>19872</v>
      </c>
      <c r="J66" s="157">
        <v>18</v>
      </c>
      <c r="K66" s="156">
        <f t="shared" ref="K66:K77" si="30">ROUND(E66*J66,2)</f>
        <v>3240</v>
      </c>
      <c r="L66" s="156">
        <v>15</v>
      </c>
      <c r="M66" s="156">
        <f t="shared" ref="M66:M77" si="31">G66*(1+L66/100)</f>
        <v>0</v>
      </c>
      <c r="N66" s="156">
        <v>0</v>
      </c>
      <c r="O66" s="156">
        <f t="shared" ref="O66:O77" si="32">ROUND(E66*N66,2)</f>
        <v>0</v>
      </c>
      <c r="P66" s="156">
        <v>0</v>
      </c>
      <c r="Q66" s="156">
        <f t="shared" ref="Q66:Q77" si="33">ROUND(E66*P66,2)</f>
        <v>0</v>
      </c>
      <c r="R66" s="156"/>
      <c r="S66" s="156" t="s">
        <v>485</v>
      </c>
      <c r="T66" s="156" t="s">
        <v>382</v>
      </c>
      <c r="U66" s="156">
        <v>0</v>
      </c>
      <c r="V66" s="156">
        <f t="shared" ref="V66:V77" si="34">ROUND(E66*U66,2)</f>
        <v>0</v>
      </c>
      <c r="W66" s="156"/>
      <c r="X66" s="156" t="s">
        <v>383</v>
      </c>
      <c r="Y66" s="147"/>
      <c r="Z66" s="147"/>
      <c r="AA66" s="147"/>
      <c r="AB66" s="147"/>
      <c r="AC66" s="147"/>
      <c r="AD66" s="147"/>
      <c r="AE66" s="147"/>
      <c r="AF66" s="147" t="s">
        <v>384</v>
      </c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</row>
    <row r="67" spans="1:59" outlineLevel="1" x14ac:dyDescent="0.2">
      <c r="A67" s="176">
        <v>54</v>
      </c>
      <c r="B67" s="177" t="s">
        <v>2347</v>
      </c>
      <c r="C67" s="186" t="s">
        <v>2348</v>
      </c>
      <c r="D67" s="178" t="s">
        <v>397</v>
      </c>
      <c r="E67" s="179">
        <v>2050</v>
      </c>
      <c r="F67" s="174"/>
      <c r="G67" s="181">
        <f t="shared" si="28"/>
        <v>0</v>
      </c>
      <c r="H67" s="157">
        <v>10.92</v>
      </c>
      <c r="I67" s="156">
        <f t="shared" si="29"/>
        <v>22386</v>
      </c>
      <c r="J67" s="157">
        <v>18</v>
      </c>
      <c r="K67" s="156">
        <f t="shared" si="30"/>
        <v>36900</v>
      </c>
      <c r="L67" s="156">
        <v>15</v>
      </c>
      <c r="M67" s="156">
        <f t="shared" si="31"/>
        <v>0</v>
      </c>
      <c r="N67" s="156">
        <v>0</v>
      </c>
      <c r="O67" s="156">
        <f t="shared" si="32"/>
        <v>0</v>
      </c>
      <c r="P67" s="156">
        <v>0</v>
      </c>
      <c r="Q67" s="156">
        <f t="shared" si="33"/>
        <v>0</v>
      </c>
      <c r="R67" s="156"/>
      <c r="S67" s="156" t="s">
        <v>485</v>
      </c>
      <c r="T67" s="156" t="s">
        <v>382</v>
      </c>
      <c r="U67" s="156">
        <v>0</v>
      </c>
      <c r="V67" s="156">
        <f t="shared" si="34"/>
        <v>0</v>
      </c>
      <c r="W67" s="156"/>
      <c r="X67" s="156" t="s">
        <v>383</v>
      </c>
      <c r="Y67" s="147"/>
      <c r="Z67" s="147"/>
      <c r="AA67" s="147"/>
      <c r="AB67" s="147"/>
      <c r="AC67" s="147"/>
      <c r="AD67" s="147"/>
      <c r="AE67" s="147"/>
      <c r="AF67" s="147" t="s">
        <v>384</v>
      </c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</row>
    <row r="68" spans="1:59" outlineLevel="1" x14ac:dyDescent="0.2">
      <c r="A68" s="176">
        <v>55</v>
      </c>
      <c r="B68" s="177" t="s">
        <v>2349</v>
      </c>
      <c r="C68" s="186" t="s">
        <v>2350</v>
      </c>
      <c r="D68" s="178" t="s">
        <v>397</v>
      </c>
      <c r="E68" s="179">
        <v>1500</v>
      </c>
      <c r="F68" s="174"/>
      <c r="G68" s="181">
        <f t="shared" si="28"/>
        <v>0</v>
      </c>
      <c r="H68" s="157">
        <v>21</v>
      </c>
      <c r="I68" s="156">
        <f t="shared" si="29"/>
        <v>31500</v>
      </c>
      <c r="J68" s="157">
        <v>18</v>
      </c>
      <c r="K68" s="156">
        <f t="shared" si="30"/>
        <v>27000</v>
      </c>
      <c r="L68" s="156">
        <v>15</v>
      </c>
      <c r="M68" s="156">
        <f t="shared" si="31"/>
        <v>0</v>
      </c>
      <c r="N68" s="156">
        <v>0</v>
      </c>
      <c r="O68" s="156">
        <f t="shared" si="32"/>
        <v>0</v>
      </c>
      <c r="P68" s="156">
        <v>0</v>
      </c>
      <c r="Q68" s="156">
        <f t="shared" si="33"/>
        <v>0</v>
      </c>
      <c r="R68" s="156"/>
      <c r="S68" s="156" t="s">
        <v>485</v>
      </c>
      <c r="T68" s="156" t="s">
        <v>382</v>
      </c>
      <c r="U68" s="156">
        <v>0</v>
      </c>
      <c r="V68" s="156">
        <f t="shared" si="34"/>
        <v>0</v>
      </c>
      <c r="W68" s="156"/>
      <c r="X68" s="156" t="s">
        <v>383</v>
      </c>
      <c r="Y68" s="147"/>
      <c r="Z68" s="147"/>
      <c r="AA68" s="147"/>
      <c r="AB68" s="147"/>
      <c r="AC68" s="147"/>
      <c r="AD68" s="147"/>
      <c r="AE68" s="147"/>
      <c r="AF68" s="147" t="s">
        <v>384</v>
      </c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</row>
    <row r="69" spans="1:59" outlineLevel="1" x14ac:dyDescent="0.2">
      <c r="A69" s="176">
        <v>56</v>
      </c>
      <c r="B69" s="177" t="s">
        <v>2351</v>
      </c>
      <c r="C69" s="186" t="s">
        <v>2352</v>
      </c>
      <c r="D69" s="178" t="s">
        <v>397</v>
      </c>
      <c r="E69" s="179">
        <v>60</v>
      </c>
      <c r="F69" s="174"/>
      <c r="G69" s="181">
        <f t="shared" si="28"/>
        <v>0</v>
      </c>
      <c r="H69" s="157">
        <v>37.92</v>
      </c>
      <c r="I69" s="156">
        <f t="shared" si="29"/>
        <v>2275.1999999999998</v>
      </c>
      <c r="J69" s="157">
        <v>18</v>
      </c>
      <c r="K69" s="156">
        <f t="shared" si="30"/>
        <v>1080</v>
      </c>
      <c r="L69" s="156">
        <v>15</v>
      </c>
      <c r="M69" s="156">
        <f t="shared" si="31"/>
        <v>0</v>
      </c>
      <c r="N69" s="156">
        <v>0</v>
      </c>
      <c r="O69" s="156">
        <f t="shared" si="32"/>
        <v>0</v>
      </c>
      <c r="P69" s="156">
        <v>0</v>
      </c>
      <c r="Q69" s="156">
        <f t="shared" si="33"/>
        <v>0</v>
      </c>
      <c r="R69" s="156"/>
      <c r="S69" s="156" t="s">
        <v>485</v>
      </c>
      <c r="T69" s="156" t="s">
        <v>382</v>
      </c>
      <c r="U69" s="156">
        <v>0</v>
      </c>
      <c r="V69" s="156">
        <f t="shared" si="34"/>
        <v>0</v>
      </c>
      <c r="W69" s="156"/>
      <c r="X69" s="156" t="s">
        <v>383</v>
      </c>
      <c r="Y69" s="147"/>
      <c r="Z69" s="147"/>
      <c r="AA69" s="147"/>
      <c r="AB69" s="147"/>
      <c r="AC69" s="147"/>
      <c r="AD69" s="147"/>
      <c r="AE69" s="147"/>
      <c r="AF69" s="147" t="s">
        <v>384</v>
      </c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</row>
    <row r="70" spans="1:59" outlineLevel="1" x14ac:dyDescent="0.2">
      <c r="A70" s="176">
        <v>57</v>
      </c>
      <c r="B70" s="177" t="s">
        <v>2353</v>
      </c>
      <c r="C70" s="186" t="s">
        <v>2354</v>
      </c>
      <c r="D70" s="178" t="s">
        <v>397</v>
      </c>
      <c r="E70" s="179">
        <v>100</v>
      </c>
      <c r="F70" s="174"/>
      <c r="G70" s="181">
        <f t="shared" si="28"/>
        <v>0</v>
      </c>
      <c r="H70" s="157">
        <v>12.96</v>
      </c>
      <c r="I70" s="156">
        <f t="shared" si="29"/>
        <v>1296</v>
      </c>
      <c r="J70" s="157">
        <v>36</v>
      </c>
      <c r="K70" s="156">
        <f t="shared" si="30"/>
        <v>3600</v>
      </c>
      <c r="L70" s="156">
        <v>15</v>
      </c>
      <c r="M70" s="156">
        <f t="shared" si="31"/>
        <v>0</v>
      </c>
      <c r="N70" s="156">
        <v>0</v>
      </c>
      <c r="O70" s="156">
        <f t="shared" si="32"/>
        <v>0</v>
      </c>
      <c r="P70" s="156">
        <v>0</v>
      </c>
      <c r="Q70" s="156">
        <f t="shared" si="33"/>
        <v>0</v>
      </c>
      <c r="R70" s="156"/>
      <c r="S70" s="156" t="s">
        <v>485</v>
      </c>
      <c r="T70" s="156" t="s">
        <v>382</v>
      </c>
      <c r="U70" s="156">
        <v>0</v>
      </c>
      <c r="V70" s="156">
        <f t="shared" si="34"/>
        <v>0</v>
      </c>
      <c r="W70" s="156"/>
      <c r="X70" s="156" t="s">
        <v>383</v>
      </c>
      <c r="Y70" s="147"/>
      <c r="Z70" s="147"/>
      <c r="AA70" s="147"/>
      <c r="AB70" s="147"/>
      <c r="AC70" s="147"/>
      <c r="AD70" s="147"/>
      <c r="AE70" s="147"/>
      <c r="AF70" s="147" t="s">
        <v>384</v>
      </c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</row>
    <row r="71" spans="1:59" outlineLevel="1" x14ac:dyDescent="0.2">
      <c r="A71" s="176">
        <v>58</v>
      </c>
      <c r="B71" s="177" t="s">
        <v>2355</v>
      </c>
      <c r="C71" s="186" t="s">
        <v>2356</v>
      </c>
      <c r="D71" s="178" t="s">
        <v>397</v>
      </c>
      <c r="E71" s="179">
        <v>1700</v>
      </c>
      <c r="F71" s="174"/>
      <c r="G71" s="181">
        <f t="shared" si="28"/>
        <v>0</v>
      </c>
      <c r="H71" s="157">
        <v>30.6</v>
      </c>
      <c r="I71" s="156">
        <f t="shared" si="29"/>
        <v>52020</v>
      </c>
      <c r="J71" s="157">
        <v>36</v>
      </c>
      <c r="K71" s="156">
        <f t="shared" si="30"/>
        <v>61200</v>
      </c>
      <c r="L71" s="156">
        <v>15</v>
      </c>
      <c r="M71" s="156">
        <f t="shared" si="31"/>
        <v>0</v>
      </c>
      <c r="N71" s="156">
        <v>0</v>
      </c>
      <c r="O71" s="156">
        <f t="shared" si="32"/>
        <v>0</v>
      </c>
      <c r="P71" s="156">
        <v>0</v>
      </c>
      <c r="Q71" s="156">
        <f t="shared" si="33"/>
        <v>0</v>
      </c>
      <c r="R71" s="156"/>
      <c r="S71" s="156" t="s">
        <v>485</v>
      </c>
      <c r="T71" s="156" t="s">
        <v>382</v>
      </c>
      <c r="U71" s="156">
        <v>0</v>
      </c>
      <c r="V71" s="156">
        <f t="shared" si="34"/>
        <v>0</v>
      </c>
      <c r="W71" s="156"/>
      <c r="X71" s="156" t="s">
        <v>383</v>
      </c>
      <c r="Y71" s="147"/>
      <c r="Z71" s="147"/>
      <c r="AA71" s="147"/>
      <c r="AB71" s="147"/>
      <c r="AC71" s="147"/>
      <c r="AD71" s="147"/>
      <c r="AE71" s="147"/>
      <c r="AF71" s="147" t="s">
        <v>384</v>
      </c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</row>
    <row r="72" spans="1:59" outlineLevel="1" x14ac:dyDescent="0.2">
      <c r="A72" s="176">
        <v>59</v>
      </c>
      <c r="B72" s="177" t="s">
        <v>2357</v>
      </c>
      <c r="C72" s="186" t="s">
        <v>2358</v>
      </c>
      <c r="D72" s="178" t="s">
        <v>1957</v>
      </c>
      <c r="E72" s="179">
        <v>500</v>
      </c>
      <c r="F72" s="174"/>
      <c r="G72" s="181">
        <f t="shared" si="28"/>
        <v>0</v>
      </c>
      <c r="H72" s="157">
        <v>10.199999999999999</v>
      </c>
      <c r="I72" s="156">
        <f t="shared" si="29"/>
        <v>5100</v>
      </c>
      <c r="J72" s="157">
        <v>0</v>
      </c>
      <c r="K72" s="156">
        <f t="shared" si="30"/>
        <v>0</v>
      </c>
      <c r="L72" s="156">
        <v>15</v>
      </c>
      <c r="M72" s="156">
        <f t="shared" si="31"/>
        <v>0</v>
      </c>
      <c r="N72" s="156">
        <v>0</v>
      </c>
      <c r="O72" s="156">
        <f t="shared" si="32"/>
        <v>0</v>
      </c>
      <c r="P72" s="156">
        <v>0</v>
      </c>
      <c r="Q72" s="156">
        <f t="shared" si="33"/>
        <v>0</v>
      </c>
      <c r="R72" s="156"/>
      <c r="S72" s="156" t="s">
        <v>485</v>
      </c>
      <c r="T72" s="156" t="s">
        <v>382</v>
      </c>
      <c r="U72" s="156">
        <v>0</v>
      </c>
      <c r="V72" s="156">
        <f t="shared" si="34"/>
        <v>0</v>
      </c>
      <c r="W72" s="156"/>
      <c r="X72" s="156" t="s">
        <v>383</v>
      </c>
      <c r="Y72" s="147"/>
      <c r="Z72" s="147"/>
      <c r="AA72" s="147"/>
      <c r="AB72" s="147"/>
      <c r="AC72" s="147"/>
      <c r="AD72" s="147"/>
      <c r="AE72" s="147"/>
      <c r="AF72" s="147" t="s">
        <v>384</v>
      </c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</row>
    <row r="73" spans="1:59" outlineLevel="1" x14ac:dyDescent="0.2">
      <c r="A73" s="176">
        <v>60</v>
      </c>
      <c r="B73" s="177" t="s">
        <v>2359</v>
      </c>
      <c r="C73" s="186" t="s">
        <v>2360</v>
      </c>
      <c r="D73" s="178" t="s">
        <v>1957</v>
      </c>
      <c r="E73" s="179">
        <v>1800</v>
      </c>
      <c r="F73" s="174"/>
      <c r="G73" s="181">
        <f t="shared" si="28"/>
        <v>0</v>
      </c>
      <c r="H73" s="157">
        <v>4.68</v>
      </c>
      <c r="I73" s="156">
        <f t="shared" si="29"/>
        <v>8424</v>
      </c>
      <c r="J73" s="157">
        <v>0</v>
      </c>
      <c r="K73" s="156">
        <f t="shared" si="30"/>
        <v>0</v>
      </c>
      <c r="L73" s="156">
        <v>15</v>
      </c>
      <c r="M73" s="156">
        <f t="shared" si="31"/>
        <v>0</v>
      </c>
      <c r="N73" s="156">
        <v>0</v>
      </c>
      <c r="O73" s="156">
        <f t="shared" si="32"/>
        <v>0</v>
      </c>
      <c r="P73" s="156">
        <v>0</v>
      </c>
      <c r="Q73" s="156">
        <f t="shared" si="33"/>
        <v>0</v>
      </c>
      <c r="R73" s="156"/>
      <c r="S73" s="156" t="s">
        <v>485</v>
      </c>
      <c r="T73" s="156" t="s">
        <v>382</v>
      </c>
      <c r="U73" s="156">
        <v>0</v>
      </c>
      <c r="V73" s="156">
        <f t="shared" si="34"/>
        <v>0</v>
      </c>
      <c r="W73" s="156"/>
      <c r="X73" s="156" t="s">
        <v>383</v>
      </c>
      <c r="Y73" s="147"/>
      <c r="Z73" s="147"/>
      <c r="AA73" s="147"/>
      <c r="AB73" s="147"/>
      <c r="AC73" s="147"/>
      <c r="AD73" s="147"/>
      <c r="AE73" s="147"/>
      <c r="AF73" s="147" t="s">
        <v>384</v>
      </c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</row>
    <row r="74" spans="1:59" outlineLevel="1" x14ac:dyDescent="0.2">
      <c r="A74" s="176">
        <v>61</v>
      </c>
      <c r="B74" s="177" t="s">
        <v>2361</v>
      </c>
      <c r="C74" s="186" t="s">
        <v>2362</v>
      </c>
      <c r="D74" s="178" t="s">
        <v>1957</v>
      </c>
      <c r="E74" s="179">
        <v>5000</v>
      </c>
      <c r="F74" s="174"/>
      <c r="G74" s="181">
        <f t="shared" si="28"/>
        <v>0</v>
      </c>
      <c r="H74" s="157">
        <v>5.4</v>
      </c>
      <c r="I74" s="156">
        <f t="shared" si="29"/>
        <v>27000</v>
      </c>
      <c r="J74" s="157">
        <v>18</v>
      </c>
      <c r="K74" s="156">
        <f t="shared" si="30"/>
        <v>90000</v>
      </c>
      <c r="L74" s="156">
        <v>15</v>
      </c>
      <c r="M74" s="156">
        <f t="shared" si="31"/>
        <v>0</v>
      </c>
      <c r="N74" s="156">
        <v>0</v>
      </c>
      <c r="O74" s="156">
        <f t="shared" si="32"/>
        <v>0</v>
      </c>
      <c r="P74" s="156">
        <v>0</v>
      </c>
      <c r="Q74" s="156">
        <f t="shared" si="33"/>
        <v>0</v>
      </c>
      <c r="R74" s="156"/>
      <c r="S74" s="156" t="s">
        <v>485</v>
      </c>
      <c r="T74" s="156" t="s">
        <v>382</v>
      </c>
      <c r="U74" s="156">
        <v>0</v>
      </c>
      <c r="V74" s="156">
        <f t="shared" si="34"/>
        <v>0</v>
      </c>
      <c r="W74" s="156"/>
      <c r="X74" s="156" t="s">
        <v>383</v>
      </c>
      <c r="Y74" s="147"/>
      <c r="Z74" s="147"/>
      <c r="AA74" s="147"/>
      <c r="AB74" s="147"/>
      <c r="AC74" s="147"/>
      <c r="AD74" s="147"/>
      <c r="AE74" s="147"/>
      <c r="AF74" s="147" t="s">
        <v>384</v>
      </c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</row>
    <row r="75" spans="1:59" outlineLevel="1" x14ac:dyDescent="0.2">
      <c r="A75" s="176">
        <v>62</v>
      </c>
      <c r="B75" s="177" t="s">
        <v>2363</v>
      </c>
      <c r="C75" s="186" t="s">
        <v>2364</v>
      </c>
      <c r="D75" s="178" t="s">
        <v>1957</v>
      </c>
      <c r="E75" s="179">
        <v>200</v>
      </c>
      <c r="F75" s="174"/>
      <c r="G75" s="181">
        <f t="shared" si="28"/>
        <v>0</v>
      </c>
      <c r="H75" s="157">
        <v>5.4</v>
      </c>
      <c r="I75" s="156">
        <f t="shared" si="29"/>
        <v>1080</v>
      </c>
      <c r="J75" s="157">
        <v>18</v>
      </c>
      <c r="K75" s="156">
        <f t="shared" si="30"/>
        <v>3600</v>
      </c>
      <c r="L75" s="156">
        <v>15</v>
      </c>
      <c r="M75" s="156">
        <f t="shared" si="31"/>
        <v>0</v>
      </c>
      <c r="N75" s="156">
        <v>0</v>
      </c>
      <c r="O75" s="156">
        <f t="shared" si="32"/>
        <v>0</v>
      </c>
      <c r="P75" s="156">
        <v>0</v>
      </c>
      <c r="Q75" s="156">
        <f t="shared" si="33"/>
        <v>0</v>
      </c>
      <c r="R75" s="156"/>
      <c r="S75" s="156" t="s">
        <v>485</v>
      </c>
      <c r="T75" s="156" t="s">
        <v>382</v>
      </c>
      <c r="U75" s="156">
        <v>0</v>
      </c>
      <c r="V75" s="156">
        <f t="shared" si="34"/>
        <v>0</v>
      </c>
      <c r="W75" s="156"/>
      <c r="X75" s="156" t="s">
        <v>383</v>
      </c>
      <c r="Y75" s="147"/>
      <c r="Z75" s="147"/>
      <c r="AA75" s="147"/>
      <c r="AB75" s="147"/>
      <c r="AC75" s="147"/>
      <c r="AD75" s="147"/>
      <c r="AE75" s="147"/>
      <c r="AF75" s="147" t="s">
        <v>384</v>
      </c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</row>
    <row r="76" spans="1:59" outlineLevel="1" x14ac:dyDescent="0.2">
      <c r="A76" s="176">
        <v>63</v>
      </c>
      <c r="B76" s="177" t="s">
        <v>2365</v>
      </c>
      <c r="C76" s="186" t="s">
        <v>2366</v>
      </c>
      <c r="D76" s="178" t="s">
        <v>1957</v>
      </c>
      <c r="E76" s="179">
        <v>5200</v>
      </c>
      <c r="F76" s="174"/>
      <c r="G76" s="181">
        <f t="shared" si="28"/>
        <v>0</v>
      </c>
      <c r="H76" s="157">
        <v>4.5</v>
      </c>
      <c r="I76" s="156">
        <f t="shared" si="29"/>
        <v>23400</v>
      </c>
      <c r="J76" s="157">
        <v>3.5</v>
      </c>
      <c r="K76" s="156">
        <f t="shared" si="30"/>
        <v>18200</v>
      </c>
      <c r="L76" s="156">
        <v>15</v>
      </c>
      <c r="M76" s="156">
        <f t="shared" si="31"/>
        <v>0</v>
      </c>
      <c r="N76" s="156">
        <v>0</v>
      </c>
      <c r="O76" s="156">
        <f t="shared" si="32"/>
        <v>0</v>
      </c>
      <c r="P76" s="156">
        <v>0</v>
      </c>
      <c r="Q76" s="156">
        <f t="shared" si="33"/>
        <v>0</v>
      </c>
      <c r="R76" s="156"/>
      <c r="S76" s="156" t="s">
        <v>485</v>
      </c>
      <c r="T76" s="156" t="s">
        <v>382</v>
      </c>
      <c r="U76" s="156">
        <v>0</v>
      </c>
      <c r="V76" s="156">
        <f t="shared" si="34"/>
        <v>0</v>
      </c>
      <c r="W76" s="156"/>
      <c r="X76" s="156" t="s">
        <v>383</v>
      </c>
      <c r="Y76" s="147"/>
      <c r="Z76" s="147"/>
      <c r="AA76" s="147"/>
      <c r="AB76" s="147"/>
      <c r="AC76" s="147"/>
      <c r="AD76" s="147"/>
      <c r="AE76" s="147"/>
      <c r="AF76" s="147" t="s">
        <v>384</v>
      </c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</row>
    <row r="77" spans="1:59" outlineLevel="1" x14ac:dyDescent="0.2">
      <c r="A77" s="176">
        <v>64</v>
      </c>
      <c r="B77" s="177" t="s">
        <v>2367</v>
      </c>
      <c r="C77" s="186" t="s">
        <v>2368</v>
      </c>
      <c r="D77" s="178" t="s">
        <v>1957</v>
      </c>
      <c r="E77" s="179">
        <v>360</v>
      </c>
      <c r="F77" s="174"/>
      <c r="G77" s="181">
        <f t="shared" si="28"/>
        <v>0</v>
      </c>
      <c r="H77" s="157">
        <v>6</v>
      </c>
      <c r="I77" s="156">
        <f t="shared" si="29"/>
        <v>2160</v>
      </c>
      <c r="J77" s="157">
        <v>18</v>
      </c>
      <c r="K77" s="156">
        <f t="shared" si="30"/>
        <v>6480</v>
      </c>
      <c r="L77" s="156">
        <v>15</v>
      </c>
      <c r="M77" s="156">
        <f t="shared" si="31"/>
        <v>0</v>
      </c>
      <c r="N77" s="156">
        <v>0</v>
      </c>
      <c r="O77" s="156">
        <f t="shared" si="32"/>
        <v>0</v>
      </c>
      <c r="P77" s="156">
        <v>0</v>
      </c>
      <c r="Q77" s="156">
        <f t="shared" si="33"/>
        <v>0</v>
      </c>
      <c r="R77" s="156"/>
      <c r="S77" s="156" t="s">
        <v>485</v>
      </c>
      <c r="T77" s="156" t="s">
        <v>382</v>
      </c>
      <c r="U77" s="156">
        <v>0</v>
      </c>
      <c r="V77" s="156">
        <f t="shared" si="34"/>
        <v>0</v>
      </c>
      <c r="W77" s="156"/>
      <c r="X77" s="156" t="s">
        <v>383</v>
      </c>
      <c r="Y77" s="147"/>
      <c r="Z77" s="147"/>
      <c r="AA77" s="147"/>
      <c r="AB77" s="147"/>
      <c r="AC77" s="147"/>
      <c r="AD77" s="147"/>
      <c r="AE77" s="147"/>
      <c r="AF77" s="147" t="s">
        <v>384</v>
      </c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</row>
    <row r="78" spans="1:59" x14ac:dyDescent="0.2">
      <c r="A78" s="164" t="s">
        <v>376</v>
      </c>
      <c r="B78" s="165" t="s">
        <v>340</v>
      </c>
      <c r="C78" s="183" t="s">
        <v>341</v>
      </c>
      <c r="D78" s="166"/>
      <c r="E78" s="167"/>
      <c r="F78" s="168"/>
      <c r="G78" s="169">
        <f>SUMIF(AF79:AF94,"&lt;&gt;NOR",G79:G94)</f>
        <v>0</v>
      </c>
      <c r="H78" s="163"/>
      <c r="I78" s="163">
        <f>SUM(I79:I94)</f>
        <v>30000</v>
      </c>
      <c r="J78" s="163"/>
      <c r="K78" s="163">
        <f>SUM(K79:K94)</f>
        <v>112680</v>
      </c>
      <c r="L78" s="163"/>
      <c r="M78" s="163">
        <f>SUM(M79:M94)</f>
        <v>0</v>
      </c>
      <c r="N78" s="163"/>
      <c r="O78" s="163">
        <f>SUM(O79:O94)</f>
        <v>0</v>
      </c>
      <c r="P78" s="163"/>
      <c r="Q78" s="163">
        <f>SUM(Q79:Q94)</f>
        <v>0</v>
      </c>
      <c r="R78" s="163"/>
      <c r="S78" s="163"/>
      <c r="T78" s="163"/>
      <c r="U78" s="163"/>
      <c r="V78" s="163">
        <f>SUM(V79:V94)</f>
        <v>0</v>
      </c>
      <c r="W78" s="163"/>
      <c r="X78" s="163"/>
      <c r="AF78" t="s">
        <v>377</v>
      </c>
    </row>
    <row r="79" spans="1:59" outlineLevel="1" x14ac:dyDescent="0.2">
      <c r="A79" s="176">
        <v>65</v>
      </c>
      <c r="B79" s="177" t="s">
        <v>2369</v>
      </c>
      <c r="C79" s="186" t="s">
        <v>2370</v>
      </c>
      <c r="D79" s="178" t="s">
        <v>1957</v>
      </c>
      <c r="E79" s="179">
        <v>10</v>
      </c>
      <c r="F79" s="174"/>
      <c r="G79" s="181">
        <f t="shared" ref="G79:G94" si="35">ROUND(E79*F79,2)</f>
        <v>0</v>
      </c>
      <c r="H79" s="157">
        <v>0</v>
      </c>
      <c r="I79" s="156">
        <f t="shared" ref="I79:I94" si="36">ROUND(E79*H79,2)</f>
        <v>0</v>
      </c>
      <c r="J79" s="157">
        <v>240</v>
      </c>
      <c r="K79" s="156">
        <f t="shared" ref="K79:K94" si="37">ROUND(E79*J79,2)</f>
        <v>2400</v>
      </c>
      <c r="L79" s="156">
        <v>15</v>
      </c>
      <c r="M79" s="156">
        <f t="shared" ref="M79:M94" si="38">G79*(1+L79/100)</f>
        <v>0</v>
      </c>
      <c r="N79" s="156">
        <v>0</v>
      </c>
      <c r="O79" s="156">
        <f t="shared" ref="O79:O94" si="39">ROUND(E79*N79,2)</f>
        <v>0</v>
      </c>
      <c r="P79" s="156">
        <v>0</v>
      </c>
      <c r="Q79" s="156">
        <f t="shared" ref="Q79:Q94" si="40">ROUND(E79*P79,2)</f>
        <v>0</v>
      </c>
      <c r="R79" s="156"/>
      <c r="S79" s="156" t="s">
        <v>485</v>
      </c>
      <c r="T79" s="156" t="s">
        <v>382</v>
      </c>
      <c r="U79" s="156">
        <v>0</v>
      </c>
      <c r="V79" s="156">
        <f t="shared" ref="V79:V94" si="41">ROUND(E79*U79,2)</f>
        <v>0</v>
      </c>
      <c r="W79" s="156"/>
      <c r="X79" s="156" t="s">
        <v>383</v>
      </c>
      <c r="Y79" s="147"/>
      <c r="Z79" s="147"/>
      <c r="AA79" s="147"/>
      <c r="AB79" s="147"/>
      <c r="AC79" s="147"/>
      <c r="AD79" s="147"/>
      <c r="AE79" s="147"/>
      <c r="AF79" s="147" t="s">
        <v>541</v>
      </c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</row>
    <row r="80" spans="1:59" outlineLevel="1" x14ac:dyDescent="0.2">
      <c r="A80" s="176">
        <v>66</v>
      </c>
      <c r="B80" s="177" t="s">
        <v>2371</v>
      </c>
      <c r="C80" s="186" t="s">
        <v>2372</v>
      </c>
      <c r="D80" s="178" t="s">
        <v>2373</v>
      </c>
      <c r="E80" s="179">
        <v>24</v>
      </c>
      <c r="F80" s="174"/>
      <c r="G80" s="181">
        <f t="shared" si="35"/>
        <v>0</v>
      </c>
      <c r="H80" s="157">
        <v>0</v>
      </c>
      <c r="I80" s="156">
        <f t="shared" si="36"/>
        <v>0</v>
      </c>
      <c r="J80" s="157">
        <v>480</v>
      </c>
      <c r="K80" s="156">
        <f t="shared" si="37"/>
        <v>11520</v>
      </c>
      <c r="L80" s="156">
        <v>15</v>
      </c>
      <c r="M80" s="156">
        <f t="shared" si="38"/>
        <v>0</v>
      </c>
      <c r="N80" s="156">
        <v>0</v>
      </c>
      <c r="O80" s="156">
        <f t="shared" si="39"/>
        <v>0</v>
      </c>
      <c r="P80" s="156">
        <v>0</v>
      </c>
      <c r="Q80" s="156">
        <f t="shared" si="40"/>
        <v>0</v>
      </c>
      <c r="R80" s="156"/>
      <c r="S80" s="156" t="s">
        <v>485</v>
      </c>
      <c r="T80" s="156" t="s">
        <v>382</v>
      </c>
      <c r="U80" s="156">
        <v>0</v>
      </c>
      <c r="V80" s="156">
        <f t="shared" si="41"/>
        <v>0</v>
      </c>
      <c r="W80" s="156"/>
      <c r="X80" s="156" t="s">
        <v>383</v>
      </c>
      <c r="Y80" s="147"/>
      <c r="Z80" s="147"/>
      <c r="AA80" s="147"/>
      <c r="AB80" s="147"/>
      <c r="AC80" s="147"/>
      <c r="AD80" s="147"/>
      <c r="AE80" s="147"/>
      <c r="AF80" s="147" t="s">
        <v>541</v>
      </c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</row>
    <row r="81" spans="1:59" outlineLevel="1" x14ac:dyDescent="0.2">
      <c r="A81" s="176">
        <v>67</v>
      </c>
      <c r="B81" s="177" t="s">
        <v>2374</v>
      </c>
      <c r="C81" s="186" t="s">
        <v>2375</v>
      </c>
      <c r="D81" s="178" t="s">
        <v>2373</v>
      </c>
      <c r="E81" s="179">
        <v>6</v>
      </c>
      <c r="F81" s="174"/>
      <c r="G81" s="181">
        <f t="shared" si="35"/>
        <v>0</v>
      </c>
      <c r="H81" s="157">
        <v>0</v>
      </c>
      <c r="I81" s="156">
        <f t="shared" si="36"/>
        <v>0</v>
      </c>
      <c r="J81" s="157">
        <v>960</v>
      </c>
      <c r="K81" s="156">
        <f t="shared" si="37"/>
        <v>5760</v>
      </c>
      <c r="L81" s="156">
        <v>15</v>
      </c>
      <c r="M81" s="156">
        <f t="shared" si="38"/>
        <v>0</v>
      </c>
      <c r="N81" s="156">
        <v>0</v>
      </c>
      <c r="O81" s="156">
        <f t="shared" si="39"/>
        <v>0</v>
      </c>
      <c r="P81" s="156">
        <v>0</v>
      </c>
      <c r="Q81" s="156">
        <f t="shared" si="40"/>
        <v>0</v>
      </c>
      <c r="R81" s="156"/>
      <c r="S81" s="156" t="s">
        <v>485</v>
      </c>
      <c r="T81" s="156" t="s">
        <v>382</v>
      </c>
      <c r="U81" s="156">
        <v>0</v>
      </c>
      <c r="V81" s="156">
        <f t="shared" si="41"/>
        <v>0</v>
      </c>
      <c r="W81" s="156"/>
      <c r="X81" s="156" t="s">
        <v>383</v>
      </c>
      <c r="Y81" s="147"/>
      <c r="Z81" s="147"/>
      <c r="AA81" s="147"/>
      <c r="AB81" s="147"/>
      <c r="AC81" s="147"/>
      <c r="AD81" s="147"/>
      <c r="AE81" s="147"/>
      <c r="AF81" s="147" t="s">
        <v>541</v>
      </c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</row>
    <row r="82" spans="1:59" ht="22.5" outlineLevel="1" x14ac:dyDescent="0.2">
      <c r="A82" s="176">
        <v>68</v>
      </c>
      <c r="B82" s="177" t="s">
        <v>2376</v>
      </c>
      <c r="C82" s="186" t="s">
        <v>2377</v>
      </c>
      <c r="D82" s="178" t="s">
        <v>2373</v>
      </c>
      <c r="E82" s="179">
        <v>3</v>
      </c>
      <c r="F82" s="174"/>
      <c r="G82" s="181">
        <f t="shared" si="35"/>
        <v>0</v>
      </c>
      <c r="H82" s="157">
        <v>0</v>
      </c>
      <c r="I82" s="156">
        <f t="shared" si="36"/>
        <v>0</v>
      </c>
      <c r="J82" s="157">
        <v>480</v>
      </c>
      <c r="K82" s="156">
        <f t="shared" si="37"/>
        <v>1440</v>
      </c>
      <c r="L82" s="156">
        <v>15</v>
      </c>
      <c r="M82" s="156">
        <f t="shared" si="38"/>
        <v>0</v>
      </c>
      <c r="N82" s="156">
        <v>0</v>
      </c>
      <c r="O82" s="156">
        <f t="shared" si="39"/>
        <v>0</v>
      </c>
      <c r="P82" s="156">
        <v>0</v>
      </c>
      <c r="Q82" s="156">
        <f t="shared" si="40"/>
        <v>0</v>
      </c>
      <c r="R82" s="156"/>
      <c r="S82" s="156" t="s">
        <v>485</v>
      </c>
      <c r="T82" s="156" t="s">
        <v>382</v>
      </c>
      <c r="U82" s="156">
        <v>0</v>
      </c>
      <c r="V82" s="156">
        <f t="shared" si="41"/>
        <v>0</v>
      </c>
      <c r="W82" s="156"/>
      <c r="X82" s="156" t="s">
        <v>383</v>
      </c>
      <c r="Y82" s="147"/>
      <c r="Z82" s="147"/>
      <c r="AA82" s="147"/>
      <c r="AB82" s="147"/>
      <c r="AC82" s="147"/>
      <c r="AD82" s="147"/>
      <c r="AE82" s="147"/>
      <c r="AF82" s="147" t="s">
        <v>541</v>
      </c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</row>
    <row r="83" spans="1:59" outlineLevel="1" x14ac:dyDescent="0.2">
      <c r="A83" s="176">
        <v>69</v>
      </c>
      <c r="B83" s="177" t="s">
        <v>2378</v>
      </c>
      <c r="C83" s="186" t="s">
        <v>2379</v>
      </c>
      <c r="D83" s="178" t="s">
        <v>2373</v>
      </c>
      <c r="E83" s="179">
        <v>1</v>
      </c>
      <c r="F83" s="174"/>
      <c r="G83" s="181">
        <f t="shared" si="35"/>
        <v>0</v>
      </c>
      <c r="H83" s="157">
        <v>0</v>
      </c>
      <c r="I83" s="156">
        <f t="shared" si="36"/>
        <v>0</v>
      </c>
      <c r="J83" s="157">
        <v>600</v>
      </c>
      <c r="K83" s="156">
        <f t="shared" si="37"/>
        <v>600</v>
      </c>
      <c r="L83" s="156">
        <v>15</v>
      </c>
      <c r="M83" s="156">
        <f t="shared" si="38"/>
        <v>0</v>
      </c>
      <c r="N83" s="156">
        <v>0</v>
      </c>
      <c r="O83" s="156">
        <f t="shared" si="39"/>
        <v>0</v>
      </c>
      <c r="P83" s="156">
        <v>0</v>
      </c>
      <c r="Q83" s="156">
        <f t="shared" si="40"/>
        <v>0</v>
      </c>
      <c r="R83" s="156"/>
      <c r="S83" s="156" t="s">
        <v>485</v>
      </c>
      <c r="T83" s="156" t="s">
        <v>382</v>
      </c>
      <c r="U83" s="156">
        <v>0</v>
      </c>
      <c r="V83" s="156">
        <f t="shared" si="41"/>
        <v>0</v>
      </c>
      <c r="W83" s="156"/>
      <c r="X83" s="156" t="s">
        <v>383</v>
      </c>
      <c r="Y83" s="147"/>
      <c r="Z83" s="147"/>
      <c r="AA83" s="147"/>
      <c r="AB83" s="147"/>
      <c r="AC83" s="147"/>
      <c r="AD83" s="147"/>
      <c r="AE83" s="147"/>
      <c r="AF83" s="147" t="s">
        <v>541</v>
      </c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</row>
    <row r="84" spans="1:59" outlineLevel="1" x14ac:dyDescent="0.2">
      <c r="A84" s="176">
        <v>70</v>
      </c>
      <c r="B84" s="177" t="s">
        <v>2380</v>
      </c>
      <c r="C84" s="186" t="s">
        <v>2381</v>
      </c>
      <c r="D84" s="178" t="s">
        <v>2373</v>
      </c>
      <c r="E84" s="179">
        <v>8</v>
      </c>
      <c r="F84" s="174"/>
      <c r="G84" s="181">
        <f t="shared" si="35"/>
        <v>0</v>
      </c>
      <c r="H84" s="157">
        <v>0</v>
      </c>
      <c r="I84" s="156">
        <f t="shared" si="36"/>
        <v>0</v>
      </c>
      <c r="J84" s="157">
        <v>480</v>
      </c>
      <c r="K84" s="156">
        <f t="shared" si="37"/>
        <v>3840</v>
      </c>
      <c r="L84" s="156">
        <v>15</v>
      </c>
      <c r="M84" s="156">
        <f t="shared" si="38"/>
        <v>0</v>
      </c>
      <c r="N84" s="156">
        <v>0</v>
      </c>
      <c r="O84" s="156">
        <f t="shared" si="39"/>
        <v>0</v>
      </c>
      <c r="P84" s="156">
        <v>0</v>
      </c>
      <c r="Q84" s="156">
        <f t="shared" si="40"/>
        <v>0</v>
      </c>
      <c r="R84" s="156"/>
      <c r="S84" s="156" t="s">
        <v>485</v>
      </c>
      <c r="T84" s="156" t="s">
        <v>382</v>
      </c>
      <c r="U84" s="156">
        <v>0</v>
      </c>
      <c r="V84" s="156">
        <f t="shared" si="41"/>
        <v>0</v>
      </c>
      <c r="W84" s="156"/>
      <c r="X84" s="156" t="s">
        <v>383</v>
      </c>
      <c r="Y84" s="147"/>
      <c r="Z84" s="147"/>
      <c r="AA84" s="147"/>
      <c r="AB84" s="147"/>
      <c r="AC84" s="147"/>
      <c r="AD84" s="147"/>
      <c r="AE84" s="147"/>
      <c r="AF84" s="147" t="s">
        <v>541</v>
      </c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</row>
    <row r="85" spans="1:59" outlineLevel="1" x14ac:dyDescent="0.2">
      <c r="A85" s="176">
        <v>71</v>
      </c>
      <c r="B85" s="177" t="s">
        <v>2382</v>
      </c>
      <c r="C85" s="186" t="s">
        <v>2383</v>
      </c>
      <c r="D85" s="178" t="s">
        <v>2373</v>
      </c>
      <c r="E85" s="179">
        <v>4</v>
      </c>
      <c r="F85" s="174"/>
      <c r="G85" s="181">
        <f t="shared" si="35"/>
        <v>0</v>
      </c>
      <c r="H85" s="157">
        <v>0</v>
      </c>
      <c r="I85" s="156">
        <f t="shared" si="36"/>
        <v>0</v>
      </c>
      <c r="J85" s="157">
        <v>480</v>
      </c>
      <c r="K85" s="156">
        <f t="shared" si="37"/>
        <v>1920</v>
      </c>
      <c r="L85" s="156">
        <v>15</v>
      </c>
      <c r="M85" s="156">
        <f t="shared" si="38"/>
        <v>0</v>
      </c>
      <c r="N85" s="156">
        <v>0</v>
      </c>
      <c r="O85" s="156">
        <f t="shared" si="39"/>
        <v>0</v>
      </c>
      <c r="P85" s="156">
        <v>0</v>
      </c>
      <c r="Q85" s="156">
        <f t="shared" si="40"/>
        <v>0</v>
      </c>
      <c r="R85" s="156"/>
      <c r="S85" s="156" t="s">
        <v>485</v>
      </c>
      <c r="T85" s="156" t="s">
        <v>382</v>
      </c>
      <c r="U85" s="156">
        <v>0</v>
      </c>
      <c r="V85" s="156">
        <f t="shared" si="41"/>
        <v>0</v>
      </c>
      <c r="W85" s="156"/>
      <c r="X85" s="156" t="s">
        <v>383</v>
      </c>
      <c r="Y85" s="147"/>
      <c r="Z85" s="147"/>
      <c r="AA85" s="147"/>
      <c r="AB85" s="147"/>
      <c r="AC85" s="147"/>
      <c r="AD85" s="147"/>
      <c r="AE85" s="147"/>
      <c r="AF85" s="147" t="s">
        <v>541</v>
      </c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</row>
    <row r="86" spans="1:59" outlineLevel="1" x14ac:dyDescent="0.2">
      <c r="A86" s="176">
        <v>72</v>
      </c>
      <c r="B86" s="177" t="s">
        <v>2384</v>
      </c>
      <c r="C86" s="186" t="s">
        <v>2385</v>
      </c>
      <c r="D86" s="178" t="s">
        <v>1957</v>
      </c>
      <c r="E86" s="179">
        <v>1</v>
      </c>
      <c r="F86" s="174"/>
      <c r="G86" s="181">
        <f t="shared" si="35"/>
        <v>0</v>
      </c>
      <c r="H86" s="157">
        <v>0</v>
      </c>
      <c r="I86" s="156">
        <f t="shared" si="36"/>
        <v>0</v>
      </c>
      <c r="J86" s="157">
        <v>36000</v>
      </c>
      <c r="K86" s="156">
        <f t="shared" si="37"/>
        <v>36000</v>
      </c>
      <c r="L86" s="156">
        <v>15</v>
      </c>
      <c r="M86" s="156">
        <f t="shared" si="38"/>
        <v>0</v>
      </c>
      <c r="N86" s="156">
        <v>0</v>
      </c>
      <c r="O86" s="156">
        <f t="shared" si="39"/>
        <v>0</v>
      </c>
      <c r="P86" s="156">
        <v>0</v>
      </c>
      <c r="Q86" s="156">
        <f t="shared" si="40"/>
        <v>0</v>
      </c>
      <c r="R86" s="156"/>
      <c r="S86" s="156" t="s">
        <v>485</v>
      </c>
      <c r="T86" s="156" t="s">
        <v>382</v>
      </c>
      <c r="U86" s="156">
        <v>0</v>
      </c>
      <c r="V86" s="156">
        <f t="shared" si="41"/>
        <v>0</v>
      </c>
      <c r="W86" s="156"/>
      <c r="X86" s="156" t="s">
        <v>383</v>
      </c>
      <c r="Y86" s="147"/>
      <c r="Z86" s="147"/>
      <c r="AA86" s="147"/>
      <c r="AB86" s="147"/>
      <c r="AC86" s="147"/>
      <c r="AD86" s="147"/>
      <c r="AE86" s="147"/>
      <c r="AF86" s="147" t="s">
        <v>541</v>
      </c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</row>
    <row r="87" spans="1:59" outlineLevel="1" x14ac:dyDescent="0.2">
      <c r="A87" s="176">
        <v>73</v>
      </c>
      <c r="B87" s="177" t="s">
        <v>2386</v>
      </c>
      <c r="C87" s="186" t="s">
        <v>2387</v>
      </c>
      <c r="D87" s="178" t="s">
        <v>1957</v>
      </c>
      <c r="E87" s="179">
        <v>1</v>
      </c>
      <c r="F87" s="174"/>
      <c r="G87" s="181">
        <f t="shared" si="35"/>
        <v>0</v>
      </c>
      <c r="H87" s="157">
        <v>0</v>
      </c>
      <c r="I87" s="156">
        <f t="shared" si="36"/>
        <v>0</v>
      </c>
      <c r="J87" s="157">
        <v>18000</v>
      </c>
      <c r="K87" s="156">
        <f t="shared" si="37"/>
        <v>18000</v>
      </c>
      <c r="L87" s="156">
        <v>15</v>
      </c>
      <c r="M87" s="156">
        <f t="shared" si="38"/>
        <v>0</v>
      </c>
      <c r="N87" s="156">
        <v>0</v>
      </c>
      <c r="O87" s="156">
        <f t="shared" si="39"/>
        <v>0</v>
      </c>
      <c r="P87" s="156">
        <v>0</v>
      </c>
      <c r="Q87" s="156">
        <f t="shared" si="40"/>
        <v>0</v>
      </c>
      <c r="R87" s="156"/>
      <c r="S87" s="156" t="s">
        <v>485</v>
      </c>
      <c r="T87" s="156" t="s">
        <v>382</v>
      </c>
      <c r="U87" s="156">
        <v>0</v>
      </c>
      <c r="V87" s="156">
        <f t="shared" si="41"/>
        <v>0</v>
      </c>
      <c r="W87" s="156"/>
      <c r="X87" s="156" t="s">
        <v>383</v>
      </c>
      <c r="Y87" s="147"/>
      <c r="Z87" s="147"/>
      <c r="AA87" s="147"/>
      <c r="AB87" s="147"/>
      <c r="AC87" s="147"/>
      <c r="AD87" s="147"/>
      <c r="AE87" s="147"/>
      <c r="AF87" s="147" t="s">
        <v>541</v>
      </c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</row>
    <row r="88" spans="1:59" outlineLevel="1" x14ac:dyDescent="0.2">
      <c r="A88" s="176">
        <v>74</v>
      </c>
      <c r="B88" s="177" t="s">
        <v>2388</v>
      </c>
      <c r="C88" s="186" t="s">
        <v>2389</v>
      </c>
      <c r="D88" s="178" t="s">
        <v>1957</v>
      </c>
      <c r="E88" s="179">
        <v>1</v>
      </c>
      <c r="F88" s="174"/>
      <c r="G88" s="181">
        <f t="shared" si="35"/>
        <v>0</v>
      </c>
      <c r="H88" s="157">
        <v>0</v>
      </c>
      <c r="I88" s="156">
        <f t="shared" si="36"/>
        <v>0</v>
      </c>
      <c r="J88" s="157">
        <v>1800</v>
      </c>
      <c r="K88" s="156">
        <f t="shared" si="37"/>
        <v>1800</v>
      </c>
      <c r="L88" s="156">
        <v>15</v>
      </c>
      <c r="M88" s="156">
        <f t="shared" si="38"/>
        <v>0</v>
      </c>
      <c r="N88" s="156">
        <v>0</v>
      </c>
      <c r="O88" s="156">
        <f t="shared" si="39"/>
        <v>0</v>
      </c>
      <c r="P88" s="156">
        <v>0</v>
      </c>
      <c r="Q88" s="156">
        <f t="shared" si="40"/>
        <v>0</v>
      </c>
      <c r="R88" s="156"/>
      <c r="S88" s="156" t="s">
        <v>485</v>
      </c>
      <c r="T88" s="156" t="s">
        <v>382</v>
      </c>
      <c r="U88" s="156">
        <v>0</v>
      </c>
      <c r="V88" s="156">
        <f t="shared" si="41"/>
        <v>0</v>
      </c>
      <c r="W88" s="156"/>
      <c r="X88" s="156" t="s">
        <v>383</v>
      </c>
      <c r="Y88" s="147"/>
      <c r="Z88" s="147"/>
      <c r="AA88" s="147"/>
      <c r="AB88" s="147"/>
      <c r="AC88" s="147"/>
      <c r="AD88" s="147"/>
      <c r="AE88" s="147"/>
      <c r="AF88" s="147" t="s">
        <v>541</v>
      </c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</row>
    <row r="89" spans="1:59" outlineLevel="1" x14ac:dyDescent="0.2">
      <c r="A89" s="176">
        <v>75</v>
      </c>
      <c r="B89" s="177" t="s">
        <v>2390</v>
      </c>
      <c r="C89" s="186" t="s">
        <v>2391</v>
      </c>
      <c r="D89" s="178" t="s">
        <v>1957</v>
      </c>
      <c r="E89" s="179">
        <v>1</v>
      </c>
      <c r="F89" s="174"/>
      <c r="G89" s="181">
        <f t="shared" si="35"/>
        <v>0</v>
      </c>
      <c r="H89" s="157">
        <v>0</v>
      </c>
      <c r="I89" s="156">
        <f t="shared" si="36"/>
        <v>0</v>
      </c>
      <c r="J89" s="157">
        <v>4800</v>
      </c>
      <c r="K89" s="156">
        <f t="shared" si="37"/>
        <v>4800</v>
      </c>
      <c r="L89" s="156">
        <v>15</v>
      </c>
      <c r="M89" s="156">
        <f t="shared" si="38"/>
        <v>0</v>
      </c>
      <c r="N89" s="156">
        <v>0</v>
      </c>
      <c r="O89" s="156">
        <f t="shared" si="39"/>
        <v>0</v>
      </c>
      <c r="P89" s="156">
        <v>0</v>
      </c>
      <c r="Q89" s="156">
        <f t="shared" si="40"/>
        <v>0</v>
      </c>
      <c r="R89" s="156"/>
      <c r="S89" s="156" t="s">
        <v>485</v>
      </c>
      <c r="T89" s="156" t="s">
        <v>382</v>
      </c>
      <c r="U89" s="156">
        <v>0</v>
      </c>
      <c r="V89" s="156">
        <f t="shared" si="41"/>
        <v>0</v>
      </c>
      <c r="W89" s="156"/>
      <c r="X89" s="156" t="s">
        <v>383</v>
      </c>
      <c r="Y89" s="147"/>
      <c r="Z89" s="147"/>
      <c r="AA89" s="147"/>
      <c r="AB89" s="147"/>
      <c r="AC89" s="147"/>
      <c r="AD89" s="147"/>
      <c r="AE89" s="147"/>
      <c r="AF89" s="147" t="s">
        <v>541</v>
      </c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</row>
    <row r="90" spans="1:59" outlineLevel="1" x14ac:dyDescent="0.2">
      <c r="A90" s="176">
        <v>76</v>
      </c>
      <c r="B90" s="177" t="s">
        <v>2392</v>
      </c>
      <c r="C90" s="186" t="s">
        <v>2393</v>
      </c>
      <c r="D90" s="178" t="s">
        <v>1957</v>
      </c>
      <c r="E90" s="179">
        <v>1</v>
      </c>
      <c r="F90" s="174"/>
      <c r="G90" s="181">
        <f t="shared" si="35"/>
        <v>0</v>
      </c>
      <c r="H90" s="157">
        <v>0</v>
      </c>
      <c r="I90" s="156">
        <f t="shared" si="36"/>
        <v>0</v>
      </c>
      <c r="J90" s="157">
        <v>4800</v>
      </c>
      <c r="K90" s="156">
        <f t="shared" si="37"/>
        <v>4800</v>
      </c>
      <c r="L90" s="156">
        <v>15</v>
      </c>
      <c r="M90" s="156">
        <f t="shared" si="38"/>
        <v>0</v>
      </c>
      <c r="N90" s="156">
        <v>0</v>
      </c>
      <c r="O90" s="156">
        <f t="shared" si="39"/>
        <v>0</v>
      </c>
      <c r="P90" s="156">
        <v>0</v>
      </c>
      <c r="Q90" s="156">
        <f t="shared" si="40"/>
        <v>0</v>
      </c>
      <c r="R90" s="156"/>
      <c r="S90" s="156" t="s">
        <v>485</v>
      </c>
      <c r="T90" s="156" t="s">
        <v>382</v>
      </c>
      <c r="U90" s="156">
        <v>0</v>
      </c>
      <c r="V90" s="156">
        <f t="shared" si="41"/>
        <v>0</v>
      </c>
      <c r="W90" s="156"/>
      <c r="X90" s="156" t="s">
        <v>383</v>
      </c>
      <c r="Y90" s="147"/>
      <c r="Z90" s="147"/>
      <c r="AA90" s="147"/>
      <c r="AB90" s="147"/>
      <c r="AC90" s="147"/>
      <c r="AD90" s="147"/>
      <c r="AE90" s="147"/>
      <c r="AF90" s="147" t="s">
        <v>541</v>
      </c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</row>
    <row r="91" spans="1:59" outlineLevel="1" x14ac:dyDescent="0.2">
      <c r="A91" s="176">
        <v>77</v>
      </c>
      <c r="B91" s="177" t="s">
        <v>2394</v>
      </c>
      <c r="C91" s="186" t="s">
        <v>2395</v>
      </c>
      <c r="D91" s="178" t="s">
        <v>1957</v>
      </c>
      <c r="E91" s="179">
        <v>1</v>
      </c>
      <c r="F91" s="174"/>
      <c r="G91" s="181">
        <f t="shared" si="35"/>
        <v>0</v>
      </c>
      <c r="H91" s="157">
        <v>0</v>
      </c>
      <c r="I91" s="156">
        <f t="shared" si="36"/>
        <v>0</v>
      </c>
      <c r="J91" s="157">
        <v>1800</v>
      </c>
      <c r="K91" s="156">
        <f t="shared" si="37"/>
        <v>1800</v>
      </c>
      <c r="L91" s="156">
        <v>15</v>
      </c>
      <c r="M91" s="156">
        <f t="shared" si="38"/>
        <v>0</v>
      </c>
      <c r="N91" s="156">
        <v>0</v>
      </c>
      <c r="O91" s="156">
        <f t="shared" si="39"/>
        <v>0</v>
      </c>
      <c r="P91" s="156">
        <v>0</v>
      </c>
      <c r="Q91" s="156">
        <f t="shared" si="40"/>
        <v>0</v>
      </c>
      <c r="R91" s="156"/>
      <c r="S91" s="156" t="s">
        <v>485</v>
      </c>
      <c r="T91" s="156" t="s">
        <v>382</v>
      </c>
      <c r="U91" s="156">
        <v>0</v>
      </c>
      <c r="V91" s="156">
        <f t="shared" si="41"/>
        <v>0</v>
      </c>
      <c r="W91" s="156"/>
      <c r="X91" s="156" t="s">
        <v>383</v>
      </c>
      <c r="Y91" s="147"/>
      <c r="Z91" s="147"/>
      <c r="AA91" s="147"/>
      <c r="AB91" s="147"/>
      <c r="AC91" s="147"/>
      <c r="AD91" s="147"/>
      <c r="AE91" s="147"/>
      <c r="AF91" s="147" t="s">
        <v>541</v>
      </c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</row>
    <row r="92" spans="1:59" outlineLevel="1" x14ac:dyDescent="0.2">
      <c r="A92" s="176">
        <v>78</v>
      </c>
      <c r="B92" s="177" t="s">
        <v>2396</v>
      </c>
      <c r="C92" s="186" t="s">
        <v>2397</v>
      </c>
      <c r="D92" s="178" t="s">
        <v>1957</v>
      </c>
      <c r="E92" s="179">
        <v>1</v>
      </c>
      <c r="F92" s="174"/>
      <c r="G92" s="181">
        <f t="shared" si="35"/>
        <v>0</v>
      </c>
      <c r="H92" s="157">
        <v>12000</v>
      </c>
      <c r="I92" s="156">
        <f t="shared" si="36"/>
        <v>12000</v>
      </c>
      <c r="J92" s="157">
        <v>0</v>
      </c>
      <c r="K92" s="156">
        <f t="shared" si="37"/>
        <v>0</v>
      </c>
      <c r="L92" s="156">
        <v>15</v>
      </c>
      <c r="M92" s="156">
        <f t="shared" si="38"/>
        <v>0</v>
      </c>
      <c r="N92" s="156">
        <v>0</v>
      </c>
      <c r="O92" s="156">
        <f t="shared" si="39"/>
        <v>0</v>
      </c>
      <c r="P92" s="156">
        <v>0</v>
      </c>
      <c r="Q92" s="156">
        <f t="shared" si="40"/>
        <v>0</v>
      </c>
      <c r="R92" s="156"/>
      <c r="S92" s="156" t="s">
        <v>485</v>
      </c>
      <c r="T92" s="156" t="s">
        <v>382</v>
      </c>
      <c r="U92" s="156">
        <v>0</v>
      </c>
      <c r="V92" s="156">
        <f t="shared" si="41"/>
        <v>0</v>
      </c>
      <c r="W92" s="156"/>
      <c r="X92" s="156" t="s">
        <v>383</v>
      </c>
      <c r="Y92" s="147"/>
      <c r="Z92" s="147"/>
      <c r="AA92" s="147"/>
      <c r="AB92" s="147"/>
      <c r="AC92" s="147"/>
      <c r="AD92" s="147"/>
      <c r="AE92" s="147"/>
      <c r="AF92" s="147" t="s">
        <v>541</v>
      </c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</row>
    <row r="93" spans="1:59" outlineLevel="1" x14ac:dyDescent="0.2">
      <c r="A93" s="176">
        <v>79</v>
      </c>
      <c r="B93" s="177" t="s">
        <v>2398</v>
      </c>
      <c r="C93" s="186" t="s">
        <v>2399</v>
      </c>
      <c r="D93" s="178" t="s">
        <v>1957</v>
      </c>
      <c r="E93" s="179">
        <v>1</v>
      </c>
      <c r="F93" s="174"/>
      <c r="G93" s="181">
        <f t="shared" si="35"/>
        <v>0</v>
      </c>
      <c r="H93" s="157">
        <v>12000</v>
      </c>
      <c r="I93" s="156">
        <f t="shared" si="36"/>
        <v>12000</v>
      </c>
      <c r="J93" s="157">
        <v>18000</v>
      </c>
      <c r="K93" s="156">
        <f t="shared" si="37"/>
        <v>18000</v>
      </c>
      <c r="L93" s="156">
        <v>15</v>
      </c>
      <c r="M93" s="156">
        <f t="shared" si="38"/>
        <v>0</v>
      </c>
      <c r="N93" s="156">
        <v>0</v>
      </c>
      <c r="O93" s="156">
        <f t="shared" si="39"/>
        <v>0</v>
      </c>
      <c r="P93" s="156">
        <v>0</v>
      </c>
      <c r="Q93" s="156">
        <f t="shared" si="40"/>
        <v>0</v>
      </c>
      <c r="R93" s="156"/>
      <c r="S93" s="156" t="s">
        <v>485</v>
      </c>
      <c r="T93" s="156" t="s">
        <v>382</v>
      </c>
      <c r="U93" s="156">
        <v>0</v>
      </c>
      <c r="V93" s="156">
        <f t="shared" si="41"/>
        <v>0</v>
      </c>
      <c r="W93" s="156"/>
      <c r="X93" s="156" t="s">
        <v>383</v>
      </c>
      <c r="Y93" s="147"/>
      <c r="Z93" s="147"/>
      <c r="AA93" s="147"/>
      <c r="AB93" s="147"/>
      <c r="AC93" s="147"/>
      <c r="AD93" s="147"/>
      <c r="AE93" s="147"/>
      <c r="AF93" s="147" t="s">
        <v>541</v>
      </c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</row>
    <row r="94" spans="1:59" outlineLevel="1" x14ac:dyDescent="0.2">
      <c r="A94" s="170">
        <v>80</v>
      </c>
      <c r="B94" s="171" t="s">
        <v>2400</v>
      </c>
      <c r="C94" s="184" t="s">
        <v>2401</v>
      </c>
      <c r="D94" s="172" t="s">
        <v>1957</v>
      </c>
      <c r="E94" s="173">
        <v>1</v>
      </c>
      <c r="F94" s="174"/>
      <c r="G94" s="175">
        <f t="shared" si="35"/>
        <v>0</v>
      </c>
      <c r="H94" s="157">
        <v>6000</v>
      </c>
      <c r="I94" s="156">
        <f t="shared" si="36"/>
        <v>6000</v>
      </c>
      <c r="J94" s="157">
        <v>0</v>
      </c>
      <c r="K94" s="156">
        <f t="shared" si="37"/>
        <v>0</v>
      </c>
      <c r="L94" s="156">
        <v>15</v>
      </c>
      <c r="M94" s="156">
        <f t="shared" si="38"/>
        <v>0</v>
      </c>
      <c r="N94" s="156">
        <v>0</v>
      </c>
      <c r="O94" s="156">
        <f t="shared" si="39"/>
        <v>0</v>
      </c>
      <c r="P94" s="156">
        <v>0</v>
      </c>
      <c r="Q94" s="156">
        <f t="shared" si="40"/>
        <v>0</v>
      </c>
      <c r="R94" s="156"/>
      <c r="S94" s="156" t="s">
        <v>485</v>
      </c>
      <c r="T94" s="156" t="s">
        <v>382</v>
      </c>
      <c r="U94" s="156">
        <v>0</v>
      </c>
      <c r="V94" s="156">
        <f t="shared" si="41"/>
        <v>0</v>
      </c>
      <c r="W94" s="156"/>
      <c r="X94" s="156" t="s">
        <v>383</v>
      </c>
      <c r="Y94" s="147"/>
      <c r="Z94" s="147"/>
      <c r="AA94" s="147"/>
      <c r="AB94" s="147"/>
      <c r="AC94" s="147"/>
      <c r="AD94" s="147"/>
      <c r="AE94" s="147"/>
      <c r="AF94" s="147" t="s">
        <v>541</v>
      </c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</row>
    <row r="95" spans="1:59" x14ac:dyDescent="0.2">
      <c r="A95" s="3"/>
      <c r="B95" s="4"/>
      <c r="C95" s="187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AD95">
        <v>15</v>
      </c>
      <c r="AE95">
        <v>21</v>
      </c>
      <c r="AF95" t="s">
        <v>363</v>
      </c>
    </row>
    <row r="96" spans="1:59" x14ac:dyDescent="0.2">
      <c r="A96" s="150"/>
      <c r="B96" s="151" t="s">
        <v>31</v>
      </c>
      <c r="C96" s="188"/>
      <c r="D96" s="152"/>
      <c r="E96" s="153"/>
      <c r="F96" s="153"/>
      <c r="G96" s="182">
        <f>G8+G24+G31+G43+G65+G78</f>
        <v>0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AD96">
        <f>SUMIF(L7:L94,AD95,G7:G94)</f>
        <v>0</v>
      </c>
      <c r="AE96">
        <f>SUMIF(L7:L94,AE95,G7:G94)</f>
        <v>0</v>
      </c>
      <c r="AF96" t="s">
        <v>1915</v>
      </c>
    </row>
    <row r="97" spans="1:32" x14ac:dyDescent="0.2">
      <c r="A97" s="3"/>
      <c r="B97" s="4"/>
      <c r="C97" s="187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32" x14ac:dyDescent="0.2">
      <c r="A98" s="3"/>
      <c r="B98" s="4"/>
      <c r="C98" s="187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32" x14ac:dyDescent="0.2">
      <c r="A99" s="258" t="s">
        <v>1916</v>
      </c>
      <c r="B99" s="258"/>
      <c r="C99" s="259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32" x14ac:dyDescent="0.2">
      <c r="A100" s="260"/>
      <c r="B100" s="261"/>
      <c r="C100" s="262"/>
      <c r="D100" s="261"/>
      <c r="E100" s="261"/>
      <c r="F100" s="261"/>
      <c r="G100" s="26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AF100" t="s">
        <v>1917</v>
      </c>
    </row>
    <row r="101" spans="1:32" x14ac:dyDescent="0.2">
      <c r="A101" s="264"/>
      <c r="B101" s="265"/>
      <c r="C101" s="266"/>
      <c r="D101" s="265"/>
      <c r="E101" s="265"/>
      <c r="F101" s="265"/>
      <c r="G101" s="267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32" x14ac:dyDescent="0.2">
      <c r="A102" s="264"/>
      <c r="B102" s="265"/>
      <c r="C102" s="266"/>
      <c r="D102" s="265"/>
      <c r="E102" s="265"/>
      <c r="F102" s="265"/>
      <c r="G102" s="267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32" x14ac:dyDescent="0.2">
      <c r="A103" s="264"/>
      <c r="B103" s="265"/>
      <c r="C103" s="266"/>
      <c r="D103" s="265"/>
      <c r="E103" s="265"/>
      <c r="F103" s="265"/>
      <c r="G103" s="267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32" x14ac:dyDescent="0.2">
      <c r="A104" s="268"/>
      <c r="B104" s="269"/>
      <c r="C104" s="270"/>
      <c r="D104" s="269"/>
      <c r="E104" s="269"/>
      <c r="F104" s="269"/>
      <c r="G104" s="271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32" x14ac:dyDescent="0.2">
      <c r="A105" s="3"/>
      <c r="B105" s="4"/>
      <c r="C105" s="187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32" x14ac:dyDescent="0.2">
      <c r="C106" s="189"/>
      <c r="D106" s="10"/>
      <c r="AF106" t="s">
        <v>1918</v>
      </c>
    </row>
    <row r="107" spans="1:32" x14ac:dyDescent="0.2">
      <c r="D107" s="10"/>
    </row>
    <row r="108" spans="1:32" x14ac:dyDescent="0.2">
      <c r="D108" s="10"/>
    </row>
    <row r="109" spans="1:32" x14ac:dyDescent="0.2">
      <c r="D109" s="10"/>
    </row>
    <row r="110" spans="1:32" x14ac:dyDescent="0.2">
      <c r="D110" s="10"/>
    </row>
    <row r="111" spans="1:32" x14ac:dyDescent="0.2">
      <c r="D111" s="10"/>
    </row>
    <row r="112" spans="1:32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7">
    <mergeCell ref="A100:G104"/>
    <mergeCell ref="C34:G34"/>
    <mergeCell ref="A1:G1"/>
    <mergeCell ref="C2:G2"/>
    <mergeCell ref="C3:G3"/>
    <mergeCell ref="C4:G4"/>
    <mergeCell ref="A99:C99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37" activePane="bottomLeft" state="frozen"/>
      <selection pane="bottomLeft" activeCell="F9" sqref="F9:F63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59</v>
      </c>
      <c r="C4" s="255" t="s">
        <v>60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197</v>
      </c>
      <c r="C8" s="183" t="s">
        <v>201</v>
      </c>
      <c r="D8" s="166"/>
      <c r="E8" s="167"/>
      <c r="F8" s="168"/>
      <c r="G8" s="169">
        <f>SUMIF(AF9:AF31,"&lt;&gt;NOR",G9:G31)</f>
        <v>0</v>
      </c>
      <c r="H8" s="163"/>
      <c r="I8" s="163">
        <f>SUM(I9:I31)</f>
        <v>413729</v>
      </c>
      <c r="J8" s="163"/>
      <c r="K8" s="163">
        <f>SUM(K9:K31)</f>
        <v>22200</v>
      </c>
      <c r="L8" s="163"/>
      <c r="M8" s="163">
        <f>SUM(M9:M31)</f>
        <v>0</v>
      </c>
      <c r="N8" s="163"/>
      <c r="O8" s="163">
        <f>SUM(O9:O31)</f>
        <v>0</v>
      </c>
      <c r="P8" s="163"/>
      <c r="Q8" s="163">
        <f>SUM(Q9:Q31)</f>
        <v>0</v>
      </c>
      <c r="R8" s="163"/>
      <c r="S8" s="163"/>
      <c r="T8" s="163"/>
      <c r="U8" s="163"/>
      <c r="V8" s="163">
        <f>SUM(V9:V31)</f>
        <v>0</v>
      </c>
      <c r="W8" s="163"/>
      <c r="X8" s="163"/>
      <c r="AF8" t="s">
        <v>377</v>
      </c>
    </row>
    <row r="9" spans="1:59" outlineLevel="1" x14ac:dyDescent="0.2">
      <c r="A9" s="176">
        <v>1</v>
      </c>
      <c r="B9" s="177" t="s">
        <v>2242</v>
      </c>
      <c r="C9" s="186" t="s">
        <v>2402</v>
      </c>
      <c r="D9" s="178" t="s">
        <v>1957</v>
      </c>
      <c r="E9" s="179">
        <v>1</v>
      </c>
      <c r="F9" s="174"/>
      <c r="G9" s="181">
        <f t="shared" ref="G9:G31" si="0">ROUND(E9*F9,2)</f>
        <v>0</v>
      </c>
      <c r="H9" s="157">
        <v>14793.6</v>
      </c>
      <c r="I9" s="156">
        <f t="shared" ref="I9:I31" si="1">ROUND(E9*H9,2)</f>
        <v>14793.6</v>
      </c>
      <c r="J9" s="157">
        <v>2040</v>
      </c>
      <c r="K9" s="156">
        <f t="shared" ref="K9:K31" si="2">ROUND(E9*J9,2)</f>
        <v>2040</v>
      </c>
      <c r="L9" s="156">
        <v>15</v>
      </c>
      <c r="M9" s="156">
        <f t="shared" ref="M9:M31" si="3">G9*(1+L9/100)</f>
        <v>0</v>
      </c>
      <c r="N9" s="156">
        <v>0</v>
      </c>
      <c r="O9" s="156">
        <f t="shared" ref="O9:O31" si="4">ROUND(E9*N9,2)</f>
        <v>0</v>
      </c>
      <c r="P9" s="156">
        <v>0</v>
      </c>
      <c r="Q9" s="156">
        <f t="shared" ref="Q9:Q31" si="5"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 t="shared" ref="V9:V31" si="6"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outlineLevel="1" x14ac:dyDescent="0.2">
      <c r="A10" s="176">
        <v>2</v>
      </c>
      <c r="B10" s="177" t="s">
        <v>2244</v>
      </c>
      <c r="C10" s="186" t="s">
        <v>2403</v>
      </c>
      <c r="D10" s="178" t="s">
        <v>1957</v>
      </c>
      <c r="E10" s="179">
        <v>1</v>
      </c>
      <c r="F10" s="174"/>
      <c r="G10" s="181">
        <f t="shared" si="0"/>
        <v>0</v>
      </c>
      <c r="H10" s="157">
        <v>266.39999999999998</v>
      </c>
      <c r="I10" s="156">
        <f t="shared" si="1"/>
        <v>266.39999999999998</v>
      </c>
      <c r="J10" s="157">
        <v>180</v>
      </c>
      <c r="K10" s="156">
        <f t="shared" si="2"/>
        <v>180</v>
      </c>
      <c r="L10" s="156">
        <v>15</v>
      </c>
      <c r="M10" s="156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6"/>
      <c r="S10" s="156" t="s">
        <v>485</v>
      </c>
      <c r="T10" s="156" t="s">
        <v>382</v>
      </c>
      <c r="U10" s="156">
        <v>0</v>
      </c>
      <c r="V10" s="156">
        <f t="shared" si="6"/>
        <v>0</v>
      </c>
      <c r="W10" s="156"/>
      <c r="X10" s="156" t="s">
        <v>383</v>
      </c>
      <c r="Y10" s="147"/>
      <c r="Z10" s="147"/>
      <c r="AA10" s="147"/>
      <c r="AB10" s="147"/>
      <c r="AC10" s="147"/>
      <c r="AD10" s="147"/>
      <c r="AE10" s="147"/>
      <c r="AF10" s="147" t="s">
        <v>384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outlineLevel="1" x14ac:dyDescent="0.2">
      <c r="A11" s="176">
        <v>3</v>
      </c>
      <c r="B11" s="177" t="s">
        <v>2246</v>
      </c>
      <c r="C11" s="186" t="s">
        <v>2404</v>
      </c>
      <c r="D11" s="178" t="s">
        <v>1957</v>
      </c>
      <c r="E11" s="179">
        <v>1</v>
      </c>
      <c r="F11" s="174"/>
      <c r="G11" s="181">
        <f t="shared" si="0"/>
        <v>0</v>
      </c>
      <c r="H11" s="157">
        <v>2153</v>
      </c>
      <c r="I11" s="156">
        <f t="shared" si="1"/>
        <v>2153</v>
      </c>
      <c r="J11" s="157">
        <v>204</v>
      </c>
      <c r="K11" s="156">
        <f t="shared" si="2"/>
        <v>204</v>
      </c>
      <c r="L11" s="156">
        <v>15</v>
      </c>
      <c r="M11" s="156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6"/>
      <c r="S11" s="156" t="s">
        <v>485</v>
      </c>
      <c r="T11" s="156" t="s">
        <v>382</v>
      </c>
      <c r="U11" s="156">
        <v>0</v>
      </c>
      <c r="V11" s="156">
        <f t="shared" si="6"/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outlineLevel="1" x14ac:dyDescent="0.2">
      <c r="A12" s="176">
        <v>4</v>
      </c>
      <c r="B12" s="177" t="s">
        <v>2248</v>
      </c>
      <c r="C12" s="186" t="s">
        <v>2405</v>
      </c>
      <c r="D12" s="178" t="s">
        <v>1957</v>
      </c>
      <c r="E12" s="179">
        <v>1</v>
      </c>
      <c r="F12" s="174"/>
      <c r="G12" s="181">
        <f t="shared" si="0"/>
        <v>0</v>
      </c>
      <c r="H12" s="157">
        <v>102214</v>
      </c>
      <c r="I12" s="156">
        <f t="shared" si="1"/>
        <v>102214</v>
      </c>
      <c r="J12" s="157">
        <v>3000</v>
      </c>
      <c r="K12" s="156">
        <f t="shared" si="2"/>
        <v>3000</v>
      </c>
      <c r="L12" s="156">
        <v>15</v>
      </c>
      <c r="M12" s="156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6"/>
      <c r="S12" s="156" t="s">
        <v>485</v>
      </c>
      <c r="T12" s="156" t="s">
        <v>382</v>
      </c>
      <c r="U12" s="156">
        <v>0</v>
      </c>
      <c r="V12" s="156">
        <f t="shared" si="6"/>
        <v>0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384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outlineLevel="1" x14ac:dyDescent="0.2">
      <c r="A13" s="176">
        <v>5</v>
      </c>
      <c r="B13" s="177" t="s">
        <v>2250</v>
      </c>
      <c r="C13" s="186" t="s">
        <v>2406</v>
      </c>
      <c r="D13" s="178" t="s">
        <v>1957</v>
      </c>
      <c r="E13" s="179">
        <v>2</v>
      </c>
      <c r="F13" s="174"/>
      <c r="G13" s="181">
        <f t="shared" si="0"/>
        <v>0</v>
      </c>
      <c r="H13" s="157">
        <v>78446</v>
      </c>
      <c r="I13" s="156">
        <f t="shared" si="1"/>
        <v>156892</v>
      </c>
      <c r="J13" s="157">
        <v>3600</v>
      </c>
      <c r="K13" s="156">
        <f t="shared" si="2"/>
        <v>7200</v>
      </c>
      <c r="L13" s="156">
        <v>15</v>
      </c>
      <c r="M13" s="156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si="6"/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384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outlineLevel="1" x14ac:dyDescent="0.2">
      <c r="A14" s="176">
        <v>6</v>
      </c>
      <c r="B14" s="177" t="s">
        <v>2252</v>
      </c>
      <c r="C14" s="186" t="s">
        <v>2407</v>
      </c>
      <c r="D14" s="178" t="s">
        <v>1957</v>
      </c>
      <c r="E14" s="179">
        <v>1</v>
      </c>
      <c r="F14" s="174"/>
      <c r="G14" s="181">
        <f t="shared" si="0"/>
        <v>0</v>
      </c>
      <c r="H14" s="157">
        <v>25699</v>
      </c>
      <c r="I14" s="156">
        <f t="shared" si="1"/>
        <v>25699</v>
      </c>
      <c r="J14" s="157">
        <v>3600</v>
      </c>
      <c r="K14" s="156">
        <f t="shared" si="2"/>
        <v>3600</v>
      </c>
      <c r="L14" s="156">
        <v>15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outlineLevel="1" x14ac:dyDescent="0.2">
      <c r="A15" s="176">
        <v>7</v>
      </c>
      <c r="B15" s="177" t="s">
        <v>2254</v>
      </c>
      <c r="C15" s="186" t="s">
        <v>2408</v>
      </c>
      <c r="D15" s="178" t="s">
        <v>1957</v>
      </c>
      <c r="E15" s="179">
        <v>1</v>
      </c>
      <c r="F15" s="174"/>
      <c r="G15" s="181">
        <f t="shared" si="0"/>
        <v>0</v>
      </c>
      <c r="H15" s="157">
        <v>32153</v>
      </c>
      <c r="I15" s="156">
        <f t="shared" si="1"/>
        <v>32153</v>
      </c>
      <c r="J15" s="157">
        <v>1200</v>
      </c>
      <c r="K15" s="156">
        <f t="shared" si="2"/>
        <v>1200</v>
      </c>
      <c r="L15" s="156">
        <v>15</v>
      </c>
      <c r="M15" s="156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6"/>
      <c r="S15" s="156" t="s">
        <v>485</v>
      </c>
      <c r="T15" s="156" t="s">
        <v>382</v>
      </c>
      <c r="U15" s="156">
        <v>0</v>
      </c>
      <c r="V15" s="156">
        <f t="shared" si="6"/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384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outlineLevel="1" x14ac:dyDescent="0.2">
      <c r="A16" s="176">
        <v>8</v>
      </c>
      <c r="B16" s="177" t="s">
        <v>2256</v>
      </c>
      <c r="C16" s="186" t="s">
        <v>2409</v>
      </c>
      <c r="D16" s="178" t="s">
        <v>1957</v>
      </c>
      <c r="E16" s="179">
        <v>1</v>
      </c>
      <c r="F16" s="174"/>
      <c r="G16" s="181">
        <f t="shared" si="0"/>
        <v>0</v>
      </c>
      <c r="H16" s="157">
        <v>8834</v>
      </c>
      <c r="I16" s="156">
        <f t="shared" si="1"/>
        <v>8834</v>
      </c>
      <c r="J16" s="157">
        <v>1200</v>
      </c>
      <c r="K16" s="156">
        <f t="shared" si="2"/>
        <v>1200</v>
      </c>
      <c r="L16" s="156">
        <v>15</v>
      </c>
      <c r="M16" s="156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6"/>
      <c r="S16" s="156" t="s">
        <v>485</v>
      </c>
      <c r="T16" s="156" t="s">
        <v>382</v>
      </c>
      <c r="U16" s="156">
        <v>0</v>
      </c>
      <c r="V16" s="156">
        <f t="shared" si="6"/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384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outlineLevel="1" x14ac:dyDescent="0.2">
      <c r="A17" s="176">
        <v>9</v>
      </c>
      <c r="B17" s="177" t="s">
        <v>2258</v>
      </c>
      <c r="C17" s="186" t="s">
        <v>2410</v>
      </c>
      <c r="D17" s="178" t="s">
        <v>1957</v>
      </c>
      <c r="E17" s="179">
        <v>1</v>
      </c>
      <c r="F17" s="174"/>
      <c r="G17" s="181">
        <f t="shared" si="0"/>
        <v>0</v>
      </c>
      <c r="H17" s="157">
        <v>43032</v>
      </c>
      <c r="I17" s="156">
        <f t="shared" si="1"/>
        <v>43032</v>
      </c>
      <c r="J17" s="157">
        <v>360</v>
      </c>
      <c r="K17" s="156">
        <f t="shared" si="2"/>
        <v>360</v>
      </c>
      <c r="L17" s="156">
        <v>15</v>
      </c>
      <c r="M17" s="156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6"/>
      <c r="S17" s="156" t="s">
        <v>485</v>
      </c>
      <c r="T17" s="156" t="s">
        <v>382</v>
      </c>
      <c r="U17" s="156">
        <v>0</v>
      </c>
      <c r="V17" s="156">
        <f t="shared" si="6"/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384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outlineLevel="1" x14ac:dyDescent="0.2">
      <c r="A18" s="176">
        <v>10</v>
      </c>
      <c r="B18" s="177" t="s">
        <v>2260</v>
      </c>
      <c r="C18" s="186" t="s">
        <v>2411</v>
      </c>
      <c r="D18" s="178" t="s">
        <v>1957</v>
      </c>
      <c r="E18" s="179">
        <v>1</v>
      </c>
      <c r="F18" s="174"/>
      <c r="G18" s="181">
        <f t="shared" si="0"/>
        <v>0</v>
      </c>
      <c r="H18" s="157">
        <v>9596</v>
      </c>
      <c r="I18" s="156">
        <f t="shared" si="1"/>
        <v>9596</v>
      </c>
      <c r="J18" s="157">
        <v>60</v>
      </c>
      <c r="K18" s="156">
        <f t="shared" si="2"/>
        <v>60</v>
      </c>
      <c r="L18" s="156">
        <v>15</v>
      </c>
      <c r="M18" s="156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6"/>
      <c r="S18" s="156" t="s">
        <v>485</v>
      </c>
      <c r="T18" s="156" t="s">
        <v>382</v>
      </c>
      <c r="U18" s="156">
        <v>0</v>
      </c>
      <c r="V18" s="156">
        <f t="shared" si="6"/>
        <v>0</v>
      </c>
      <c r="W18" s="156"/>
      <c r="X18" s="156" t="s">
        <v>383</v>
      </c>
      <c r="Y18" s="147"/>
      <c r="Z18" s="147"/>
      <c r="AA18" s="147"/>
      <c r="AB18" s="147"/>
      <c r="AC18" s="147"/>
      <c r="AD18" s="147"/>
      <c r="AE18" s="147"/>
      <c r="AF18" s="147" t="s">
        <v>384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outlineLevel="1" x14ac:dyDescent="0.2">
      <c r="A19" s="176">
        <v>11</v>
      </c>
      <c r="B19" s="177" t="s">
        <v>2262</v>
      </c>
      <c r="C19" s="186" t="s">
        <v>2412</v>
      </c>
      <c r="D19" s="178" t="s">
        <v>1957</v>
      </c>
      <c r="E19" s="179">
        <v>1</v>
      </c>
      <c r="F19" s="174"/>
      <c r="G19" s="181">
        <f t="shared" si="0"/>
        <v>0</v>
      </c>
      <c r="H19" s="157">
        <v>1860</v>
      </c>
      <c r="I19" s="156">
        <f t="shared" si="1"/>
        <v>1860</v>
      </c>
      <c r="J19" s="157">
        <v>180</v>
      </c>
      <c r="K19" s="156">
        <f t="shared" si="2"/>
        <v>180</v>
      </c>
      <c r="L19" s="156">
        <v>15</v>
      </c>
      <c r="M19" s="156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6"/>
      <c r="S19" s="156" t="s">
        <v>485</v>
      </c>
      <c r="T19" s="156" t="s">
        <v>382</v>
      </c>
      <c r="U19" s="156">
        <v>0</v>
      </c>
      <c r="V19" s="156">
        <f t="shared" si="6"/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384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outlineLevel="1" x14ac:dyDescent="0.2">
      <c r="A20" s="176">
        <v>12</v>
      </c>
      <c r="B20" s="177" t="s">
        <v>2264</v>
      </c>
      <c r="C20" s="186" t="s">
        <v>2413</v>
      </c>
      <c r="D20" s="178" t="s">
        <v>1957</v>
      </c>
      <c r="E20" s="179">
        <v>1</v>
      </c>
      <c r="F20" s="174"/>
      <c r="G20" s="181">
        <f t="shared" si="0"/>
        <v>0</v>
      </c>
      <c r="H20" s="157">
        <v>1957</v>
      </c>
      <c r="I20" s="156">
        <f t="shared" si="1"/>
        <v>1957</v>
      </c>
      <c r="J20" s="157">
        <v>180</v>
      </c>
      <c r="K20" s="156">
        <f t="shared" si="2"/>
        <v>180</v>
      </c>
      <c r="L20" s="156">
        <v>15</v>
      </c>
      <c r="M20" s="156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6"/>
      <c r="S20" s="156" t="s">
        <v>485</v>
      </c>
      <c r="T20" s="156" t="s">
        <v>382</v>
      </c>
      <c r="U20" s="156">
        <v>0</v>
      </c>
      <c r="V20" s="156">
        <f t="shared" si="6"/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384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outlineLevel="1" x14ac:dyDescent="0.2">
      <c r="A21" s="176">
        <v>13</v>
      </c>
      <c r="B21" s="177" t="s">
        <v>2266</v>
      </c>
      <c r="C21" s="186" t="s">
        <v>2414</v>
      </c>
      <c r="D21" s="178" t="s">
        <v>1957</v>
      </c>
      <c r="E21" s="179">
        <v>2</v>
      </c>
      <c r="F21" s="174"/>
      <c r="G21" s="181">
        <f t="shared" si="0"/>
        <v>0</v>
      </c>
      <c r="H21" s="157">
        <v>294</v>
      </c>
      <c r="I21" s="156">
        <f t="shared" si="1"/>
        <v>588</v>
      </c>
      <c r="J21" s="157">
        <v>180</v>
      </c>
      <c r="K21" s="156">
        <f t="shared" si="2"/>
        <v>360</v>
      </c>
      <c r="L21" s="156">
        <v>15</v>
      </c>
      <c r="M21" s="156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6"/>
      <c r="S21" s="156" t="s">
        <v>485</v>
      </c>
      <c r="T21" s="156" t="s">
        <v>382</v>
      </c>
      <c r="U21" s="156">
        <v>0</v>
      </c>
      <c r="V21" s="156">
        <f t="shared" si="6"/>
        <v>0</v>
      </c>
      <c r="W21" s="156"/>
      <c r="X21" s="156" t="s">
        <v>383</v>
      </c>
      <c r="Y21" s="147"/>
      <c r="Z21" s="147"/>
      <c r="AA21" s="147"/>
      <c r="AB21" s="147"/>
      <c r="AC21" s="147"/>
      <c r="AD21" s="147"/>
      <c r="AE21" s="147"/>
      <c r="AF21" s="147" t="s">
        <v>384</v>
      </c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outlineLevel="1" x14ac:dyDescent="0.2">
      <c r="A22" s="176">
        <v>14</v>
      </c>
      <c r="B22" s="177" t="s">
        <v>2268</v>
      </c>
      <c r="C22" s="186" t="s">
        <v>2415</v>
      </c>
      <c r="D22" s="178" t="s">
        <v>1957</v>
      </c>
      <c r="E22" s="179">
        <v>1</v>
      </c>
      <c r="F22" s="174"/>
      <c r="G22" s="181">
        <f t="shared" si="0"/>
        <v>0</v>
      </c>
      <c r="H22" s="157">
        <v>421</v>
      </c>
      <c r="I22" s="156">
        <f t="shared" si="1"/>
        <v>421</v>
      </c>
      <c r="J22" s="157">
        <v>24</v>
      </c>
      <c r="K22" s="156">
        <f t="shared" si="2"/>
        <v>24</v>
      </c>
      <c r="L22" s="156">
        <v>15</v>
      </c>
      <c r="M22" s="156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6"/>
      <c r="S22" s="156" t="s">
        <v>485</v>
      </c>
      <c r="T22" s="156" t="s">
        <v>382</v>
      </c>
      <c r="U22" s="156">
        <v>0</v>
      </c>
      <c r="V22" s="156">
        <f t="shared" si="6"/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384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outlineLevel="1" x14ac:dyDescent="0.2">
      <c r="A23" s="176">
        <v>15</v>
      </c>
      <c r="B23" s="177" t="s">
        <v>2270</v>
      </c>
      <c r="C23" s="186" t="s">
        <v>2416</v>
      </c>
      <c r="D23" s="178" t="s">
        <v>1957</v>
      </c>
      <c r="E23" s="179">
        <v>1</v>
      </c>
      <c r="F23" s="174"/>
      <c r="G23" s="181">
        <f t="shared" si="0"/>
        <v>0</v>
      </c>
      <c r="H23" s="157">
        <v>385</v>
      </c>
      <c r="I23" s="156">
        <f t="shared" si="1"/>
        <v>385</v>
      </c>
      <c r="J23" s="157">
        <v>24</v>
      </c>
      <c r="K23" s="156">
        <f t="shared" si="2"/>
        <v>24</v>
      </c>
      <c r="L23" s="156">
        <v>15</v>
      </c>
      <c r="M23" s="156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6"/>
      <c r="S23" s="156" t="s">
        <v>485</v>
      </c>
      <c r="T23" s="156" t="s">
        <v>382</v>
      </c>
      <c r="U23" s="156">
        <v>0</v>
      </c>
      <c r="V23" s="156">
        <f t="shared" si="6"/>
        <v>0</v>
      </c>
      <c r="W23" s="156"/>
      <c r="X23" s="156" t="s">
        <v>383</v>
      </c>
      <c r="Y23" s="147"/>
      <c r="Z23" s="147"/>
      <c r="AA23" s="147"/>
      <c r="AB23" s="147"/>
      <c r="AC23" s="147"/>
      <c r="AD23" s="147"/>
      <c r="AE23" s="147"/>
      <c r="AF23" s="147" t="s">
        <v>384</v>
      </c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outlineLevel="1" x14ac:dyDescent="0.2">
      <c r="A24" s="176">
        <v>16</v>
      </c>
      <c r="B24" s="177" t="s">
        <v>2272</v>
      </c>
      <c r="C24" s="186" t="s">
        <v>2417</v>
      </c>
      <c r="D24" s="178" t="s">
        <v>1957</v>
      </c>
      <c r="E24" s="179">
        <v>3</v>
      </c>
      <c r="F24" s="174"/>
      <c r="G24" s="181">
        <f t="shared" si="0"/>
        <v>0</v>
      </c>
      <c r="H24" s="157">
        <v>1990</v>
      </c>
      <c r="I24" s="156">
        <f t="shared" si="1"/>
        <v>5970</v>
      </c>
      <c r="J24" s="157">
        <v>60</v>
      </c>
      <c r="K24" s="156">
        <f t="shared" si="2"/>
        <v>180</v>
      </c>
      <c r="L24" s="156">
        <v>15</v>
      </c>
      <c r="M24" s="156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6"/>
      <c r="S24" s="156" t="s">
        <v>485</v>
      </c>
      <c r="T24" s="156" t="s">
        <v>382</v>
      </c>
      <c r="U24" s="156">
        <v>0</v>
      </c>
      <c r="V24" s="156">
        <f t="shared" si="6"/>
        <v>0</v>
      </c>
      <c r="W24" s="156"/>
      <c r="X24" s="156" t="s">
        <v>383</v>
      </c>
      <c r="Y24" s="147"/>
      <c r="Z24" s="147"/>
      <c r="AA24" s="147"/>
      <c r="AB24" s="147"/>
      <c r="AC24" s="147"/>
      <c r="AD24" s="147"/>
      <c r="AE24" s="147"/>
      <c r="AF24" s="147" t="s">
        <v>384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outlineLevel="1" x14ac:dyDescent="0.2">
      <c r="A25" s="176">
        <v>17</v>
      </c>
      <c r="B25" s="177" t="s">
        <v>2274</v>
      </c>
      <c r="C25" s="186" t="s">
        <v>2418</v>
      </c>
      <c r="D25" s="178" t="s">
        <v>1957</v>
      </c>
      <c r="E25" s="179">
        <v>1</v>
      </c>
      <c r="F25" s="174"/>
      <c r="G25" s="181">
        <f t="shared" si="0"/>
        <v>0</v>
      </c>
      <c r="H25" s="157">
        <v>2567</v>
      </c>
      <c r="I25" s="156">
        <f t="shared" si="1"/>
        <v>2567</v>
      </c>
      <c r="J25" s="157">
        <v>96</v>
      </c>
      <c r="K25" s="156">
        <f t="shared" si="2"/>
        <v>96</v>
      </c>
      <c r="L25" s="156">
        <v>15</v>
      </c>
      <c r="M25" s="156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6"/>
      <c r="S25" s="156" t="s">
        <v>485</v>
      </c>
      <c r="T25" s="156" t="s">
        <v>382</v>
      </c>
      <c r="U25" s="156">
        <v>0</v>
      </c>
      <c r="V25" s="156">
        <f t="shared" si="6"/>
        <v>0</v>
      </c>
      <c r="W25" s="156"/>
      <c r="X25" s="156" t="s">
        <v>383</v>
      </c>
      <c r="Y25" s="147"/>
      <c r="Z25" s="147"/>
      <c r="AA25" s="147"/>
      <c r="AB25" s="147"/>
      <c r="AC25" s="147"/>
      <c r="AD25" s="147"/>
      <c r="AE25" s="147"/>
      <c r="AF25" s="147" t="s">
        <v>384</v>
      </c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outlineLevel="1" x14ac:dyDescent="0.2">
      <c r="A26" s="176">
        <v>18</v>
      </c>
      <c r="B26" s="177" t="s">
        <v>2276</v>
      </c>
      <c r="C26" s="186" t="s">
        <v>2419</v>
      </c>
      <c r="D26" s="178" t="s">
        <v>1957</v>
      </c>
      <c r="E26" s="179">
        <v>2</v>
      </c>
      <c r="F26" s="174"/>
      <c r="G26" s="181">
        <f t="shared" si="0"/>
        <v>0</v>
      </c>
      <c r="H26" s="157">
        <v>34</v>
      </c>
      <c r="I26" s="156">
        <f t="shared" si="1"/>
        <v>68</v>
      </c>
      <c r="J26" s="157">
        <v>66</v>
      </c>
      <c r="K26" s="156">
        <f t="shared" si="2"/>
        <v>132</v>
      </c>
      <c r="L26" s="156">
        <v>15</v>
      </c>
      <c r="M26" s="156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6"/>
      <c r="S26" s="156" t="s">
        <v>485</v>
      </c>
      <c r="T26" s="156" t="s">
        <v>382</v>
      </c>
      <c r="U26" s="156">
        <v>0</v>
      </c>
      <c r="V26" s="156">
        <f t="shared" si="6"/>
        <v>0</v>
      </c>
      <c r="W26" s="156"/>
      <c r="X26" s="156" t="s">
        <v>383</v>
      </c>
      <c r="Y26" s="147"/>
      <c r="Z26" s="147"/>
      <c r="AA26" s="147"/>
      <c r="AB26" s="147"/>
      <c r="AC26" s="147"/>
      <c r="AD26" s="147"/>
      <c r="AE26" s="147"/>
      <c r="AF26" s="147" t="s">
        <v>384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outlineLevel="1" x14ac:dyDescent="0.2">
      <c r="A27" s="176">
        <v>19</v>
      </c>
      <c r="B27" s="177" t="s">
        <v>2278</v>
      </c>
      <c r="C27" s="186" t="s">
        <v>2420</v>
      </c>
      <c r="D27" s="178" t="s">
        <v>1957</v>
      </c>
      <c r="E27" s="179">
        <v>4</v>
      </c>
      <c r="F27" s="174"/>
      <c r="G27" s="181">
        <f t="shared" si="0"/>
        <v>0</v>
      </c>
      <c r="H27" s="157">
        <v>15</v>
      </c>
      <c r="I27" s="156">
        <f t="shared" si="1"/>
        <v>60</v>
      </c>
      <c r="J27" s="157">
        <v>66</v>
      </c>
      <c r="K27" s="156">
        <f t="shared" si="2"/>
        <v>264</v>
      </c>
      <c r="L27" s="156">
        <v>15</v>
      </c>
      <c r="M27" s="156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6"/>
      <c r="S27" s="156" t="s">
        <v>485</v>
      </c>
      <c r="T27" s="156" t="s">
        <v>382</v>
      </c>
      <c r="U27" s="156">
        <v>0</v>
      </c>
      <c r="V27" s="156">
        <f t="shared" si="6"/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384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outlineLevel="1" x14ac:dyDescent="0.2">
      <c r="A28" s="176">
        <v>20</v>
      </c>
      <c r="B28" s="177" t="s">
        <v>2279</v>
      </c>
      <c r="C28" s="186" t="s">
        <v>2421</v>
      </c>
      <c r="D28" s="178" t="s">
        <v>1957</v>
      </c>
      <c r="E28" s="179">
        <v>3</v>
      </c>
      <c r="F28" s="174"/>
      <c r="G28" s="181">
        <f t="shared" si="0"/>
        <v>0</v>
      </c>
      <c r="H28" s="157">
        <v>183</v>
      </c>
      <c r="I28" s="156">
        <f t="shared" si="1"/>
        <v>549</v>
      </c>
      <c r="J28" s="157">
        <v>240</v>
      </c>
      <c r="K28" s="156">
        <f t="shared" si="2"/>
        <v>720</v>
      </c>
      <c r="L28" s="156">
        <v>15</v>
      </c>
      <c r="M28" s="156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6"/>
      <c r="S28" s="156" t="s">
        <v>485</v>
      </c>
      <c r="T28" s="156" t="s">
        <v>382</v>
      </c>
      <c r="U28" s="156">
        <v>0</v>
      </c>
      <c r="V28" s="156">
        <f t="shared" si="6"/>
        <v>0</v>
      </c>
      <c r="W28" s="156"/>
      <c r="X28" s="156" t="s">
        <v>383</v>
      </c>
      <c r="Y28" s="147"/>
      <c r="Z28" s="147"/>
      <c r="AA28" s="147"/>
      <c r="AB28" s="147"/>
      <c r="AC28" s="147"/>
      <c r="AD28" s="147"/>
      <c r="AE28" s="147"/>
      <c r="AF28" s="147" t="s">
        <v>384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outlineLevel="1" x14ac:dyDescent="0.2">
      <c r="A29" s="176">
        <v>21</v>
      </c>
      <c r="B29" s="177" t="s">
        <v>2281</v>
      </c>
      <c r="C29" s="186" t="s">
        <v>2422</v>
      </c>
      <c r="D29" s="178" t="s">
        <v>1957</v>
      </c>
      <c r="E29" s="179">
        <v>1</v>
      </c>
      <c r="F29" s="174"/>
      <c r="G29" s="181">
        <f t="shared" si="0"/>
        <v>0</v>
      </c>
      <c r="H29" s="157">
        <v>396</v>
      </c>
      <c r="I29" s="156">
        <f t="shared" si="1"/>
        <v>396</v>
      </c>
      <c r="J29" s="157">
        <v>144</v>
      </c>
      <c r="K29" s="156">
        <f t="shared" si="2"/>
        <v>144</v>
      </c>
      <c r="L29" s="156">
        <v>15</v>
      </c>
      <c r="M29" s="156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6"/>
      <c r="S29" s="156" t="s">
        <v>485</v>
      </c>
      <c r="T29" s="156" t="s">
        <v>382</v>
      </c>
      <c r="U29" s="156">
        <v>0</v>
      </c>
      <c r="V29" s="156">
        <f t="shared" si="6"/>
        <v>0</v>
      </c>
      <c r="W29" s="156"/>
      <c r="X29" s="156" t="s">
        <v>383</v>
      </c>
      <c r="Y29" s="147"/>
      <c r="Z29" s="147"/>
      <c r="AA29" s="147"/>
      <c r="AB29" s="147"/>
      <c r="AC29" s="147"/>
      <c r="AD29" s="147"/>
      <c r="AE29" s="147"/>
      <c r="AF29" s="147" t="s">
        <v>384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outlineLevel="1" x14ac:dyDescent="0.2">
      <c r="A30" s="176">
        <v>22</v>
      </c>
      <c r="B30" s="177" t="s">
        <v>2283</v>
      </c>
      <c r="C30" s="186" t="s">
        <v>2423</v>
      </c>
      <c r="D30" s="178" t="s">
        <v>1957</v>
      </c>
      <c r="E30" s="179">
        <v>7</v>
      </c>
      <c r="F30" s="174"/>
      <c r="G30" s="181">
        <f t="shared" si="0"/>
        <v>0</v>
      </c>
      <c r="H30" s="157">
        <v>165</v>
      </c>
      <c r="I30" s="156">
        <f t="shared" si="1"/>
        <v>1155</v>
      </c>
      <c r="J30" s="157">
        <v>96</v>
      </c>
      <c r="K30" s="156">
        <f t="shared" si="2"/>
        <v>672</v>
      </c>
      <c r="L30" s="156">
        <v>15</v>
      </c>
      <c r="M30" s="156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6"/>
      <c r="S30" s="156" t="s">
        <v>485</v>
      </c>
      <c r="T30" s="156" t="s">
        <v>382</v>
      </c>
      <c r="U30" s="156">
        <v>0</v>
      </c>
      <c r="V30" s="156">
        <f t="shared" si="6"/>
        <v>0</v>
      </c>
      <c r="W30" s="156"/>
      <c r="X30" s="156" t="s">
        <v>383</v>
      </c>
      <c r="Y30" s="147"/>
      <c r="Z30" s="147"/>
      <c r="AA30" s="147"/>
      <c r="AB30" s="147"/>
      <c r="AC30" s="147"/>
      <c r="AD30" s="147"/>
      <c r="AE30" s="147"/>
      <c r="AF30" s="147" t="s">
        <v>384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outlineLevel="1" x14ac:dyDescent="0.2">
      <c r="A31" s="176">
        <v>23</v>
      </c>
      <c r="B31" s="177" t="s">
        <v>2285</v>
      </c>
      <c r="C31" s="186" t="s">
        <v>2424</v>
      </c>
      <c r="D31" s="178" t="s">
        <v>1957</v>
      </c>
      <c r="E31" s="179">
        <v>1</v>
      </c>
      <c r="F31" s="174"/>
      <c r="G31" s="181">
        <f t="shared" si="0"/>
        <v>0</v>
      </c>
      <c r="H31" s="157">
        <v>2120</v>
      </c>
      <c r="I31" s="156">
        <f t="shared" si="1"/>
        <v>2120</v>
      </c>
      <c r="J31" s="157">
        <v>180</v>
      </c>
      <c r="K31" s="156">
        <f t="shared" si="2"/>
        <v>180</v>
      </c>
      <c r="L31" s="156">
        <v>15</v>
      </c>
      <c r="M31" s="156">
        <f t="shared" si="3"/>
        <v>0</v>
      </c>
      <c r="N31" s="156">
        <v>0</v>
      </c>
      <c r="O31" s="156">
        <f t="shared" si="4"/>
        <v>0</v>
      </c>
      <c r="P31" s="156">
        <v>0</v>
      </c>
      <c r="Q31" s="156">
        <f t="shared" si="5"/>
        <v>0</v>
      </c>
      <c r="R31" s="156"/>
      <c r="S31" s="156" t="s">
        <v>485</v>
      </c>
      <c r="T31" s="156" t="s">
        <v>382</v>
      </c>
      <c r="U31" s="156">
        <v>0</v>
      </c>
      <c r="V31" s="156">
        <f t="shared" si="6"/>
        <v>0</v>
      </c>
      <c r="W31" s="156"/>
      <c r="X31" s="156" t="s">
        <v>383</v>
      </c>
      <c r="Y31" s="147"/>
      <c r="Z31" s="147"/>
      <c r="AA31" s="147"/>
      <c r="AB31" s="147"/>
      <c r="AC31" s="147"/>
      <c r="AD31" s="147"/>
      <c r="AE31" s="147"/>
      <c r="AF31" s="147" t="s">
        <v>384</v>
      </c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x14ac:dyDescent="0.2">
      <c r="A32" s="164" t="s">
        <v>376</v>
      </c>
      <c r="B32" s="165" t="s">
        <v>203</v>
      </c>
      <c r="C32" s="183" t="s">
        <v>185</v>
      </c>
      <c r="D32" s="166"/>
      <c r="E32" s="167"/>
      <c r="F32" s="168"/>
      <c r="G32" s="169">
        <f>SUMIF(AF33:AF37,"&lt;&gt;NOR",G33:G37)</f>
        <v>0</v>
      </c>
      <c r="H32" s="163"/>
      <c r="I32" s="163">
        <f>SUM(I33:I37)</f>
        <v>487120</v>
      </c>
      <c r="J32" s="163"/>
      <c r="K32" s="163">
        <f>SUM(K33:K37)</f>
        <v>38208</v>
      </c>
      <c r="L32" s="163"/>
      <c r="M32" s="163">
        <f>SUM(M33:M37)</f>
        <v>0</v>
      </c>
      <c r="N32" s="163"/>
      <c r="O32" s="163">
        <f>SUM(O33:O37)</f>
        <v>0</v>
      </c>
      <c r="P32" s="163"/>
      <c r="Q32" s="163">
        <f>SUM(Q33:Q37)</f>
        <v>0</v>
      </c>
      <c r="R32" s="163"/>
      <c r="S32" s="163"/>
      <c r="T32" s="163"/>
      <c r="U32" s="163"/>
      <c r="V32" s="163">
        <f>SUM(V33:V37)</f>
        <v>0</v>
      </c>
      <c r="W32" s="163"/>
      <c r="X32" s="163"/>
      <c r="AF32" t="s">
        <v>377</v>
      </c>
    </row>
    <row r="33" spans="1:59" outlineLevel="1" x14ac:dyDescent="0.2">
      <c r="A33" s="176">
        <v>24</v>
      </c>
      <c r="B33" s="177" t="s">
        <v>2288</v>
      </c>
      <c r="C33" s="186" t="s">
        <v>2425</v>
      </c>
      <c r="D33" s="178" t="s">
        <v>1957</v>
      </c>
      <c r="E33" s="179">
        <v>104</v>
      </c>
      <c r="F33" s="174"/>
      <c r="G33" s="181">
        <f>ROUND(E33*F33,2)</f>
        <v>0</v>
      </c>
      <c r="H33" s="157">
        <v>712</v>
      </c>
      <c r="I33" s="156">
        <f>ROUND(E33*H33,2)</f>
        <v>74048</v>
      </c>
      <c r="J33" s="157">
        <v>240</v>
      </c>
      <c r="K33" s="156">
        <f>ROUND(E33*J33,2)</f>
        <v>24960</v>
      </c>
      <c r="L33" s="156">
        <v>15</v>
      </c>
      <c r="M33" s="156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6"/>
      <c r="S33" s="156" t="s">
        <v>485</v>
      </c>
      <c r="T33" s="156" t="s">
        <v>382</v>
      </c>
      <c r="U33" s="156">
        <v>0</v>
      </c>
      <c r="V33" s="156">
        <f>ROUND(E33*U33,2)</f>
        <v>0</v>
      </c>
      <c r="W33" s="156"/>
      <c r="X33" s="156" t="s">
        <v>383</v>
      </c>
      <c r="Y33" s="147"/>
      <c r="Z33" s="147"/>
      <c r="AA33" s="147"/>
      <c r="AB33" s="147"/>
      <c r="AC33" s="147"/>
      <c r="AD33" s="147"/>
      <c r="AE33" s="147"/>
      <c r="AF33" s="147" t="s">
        <v>384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outlineLevel="1" x14ac:dyDescent="0.2">
      <c r="A34" s="176">
        <v>25</v>
      </c>
      <c r="B34" s="177" t="s">
        <v>2290</v>
      </c>
      <c r="C34" s="186" t="s">
        <v>2426</v>
      </c>
      <c r="D34" s="178" t="s">
        <v>1957</v>
      </c>
      <c r="E34" s="179">
        <v>42</v>
      </c>
      <c r="F34" s="174"/>
      <c r="G34" s="181">
        <f>ROUND(E34*F34,2)</f>
        <v>0</v>
      </c>
      <c r="H34" s="157">
        <v>1120</v>
      </c>
      <c r="I34" s="156">
        <f>ROUND(E34*H34,2)</f>
        <v>47040</v>
      </c>
      <c r="J34" s="157">
        <v>240</v>
      </c>
      <c r="K34" s="156">
        <f>ROUND(E34*J34,2)</f>
        <v>10080</v>
      </c>
      <c r="L34" s="156">
        <v>15</v>
      </c>
      <c r="M34" s="156">
        <f>G34*(1+L34/100)</f>
        <v>0</v>
      </c>
      <c r="N34" s="156">
        <v>0</v>
      </c>
      <c r="O34" s="156">
        <f>ROUND(E34*N34,2)</f>
        <v>0</v>
      </c>
      <c r="P34" s="156">
        <v>0</v>
      </c>
      <c r="Q34" s="156">
        <f>ROUND(E34*P34,2)</f>
        <v>0</v>
      </c>
      <c r="R34" s="156"/>
      <c r="S34" s="156" t="s">
        <v>485</v>
      </c>
      <c r="T34" s="156" t="s">
        <v>382</v>
      </c>
      <c r="U34" s="156">
        <v>0</v>
      </c>
      <c r="V34" s="156">
        <f>ROUND(E34*U34,2)</f>
        <v>0</v>
      </c>
      <c r="W34" s="156"/>
      <c r="X34" s="156" t="s">
        <v>383</v>
      </c>
      <c r="Y34" s="147"/>
      <c r="Z34" s="147"/>
      <c r="AA34" s="147"/>
      <c r="AB34" s="147"/>
      <c r="AC34" s="147"/>
      <c r="AD34" s="147"/>
      <c r="AE34" s="147"/>
      <c r="AF34" s="147" t="s">
        <v>384</v>
      </c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</row>
    <row r="35" spans="1:59" outlineLevel="1" x14ac:dyDescent="0.2">
      <c r="A35" s="176">
        <v>26</v>
      </c>
      <c r="B35" s="177" t="s">
        <v>2292</v>
      </c>
      <c r="C35" s="186" t="s">
        <v>2427</v>
      </c>
      <c r="D35" s="178" t="s">
        <v>1957</v>
      </c>
      <c r="E35" s="179">
        <v>8</v>
      </c>
      <c r="F35" s="174"/>
      <c r="G35" s="181">
        <f>ROUND(E35*F35,2)</f>
        <v>0</v>
      </c>
      <c r="H35" s="157">
        <v>945</v>
      </c>
      <c r="I35" s="156">
        <f>ROUND(E35*H35,2)</f>
        <v>7560</v>
      </c>
      <c r="J35" s="157">
        <v>180</v>
      </c>
      <c r="K35" s="156">
        <f>ROUND(E35*J35,2)</f>
        <v>1440</v>
      </c>
      <c r="L35" s="156">
        <v>15</v>
      </c>
      <c r="M35" s="156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6"/>
      <c r="S35" s="156" t="s">
        <v>485</v>
      </c>
      <c r="T35" s="156" t="s">
        <v>382</v>
      </c>
      <c r="U35" s="156">
        <v>0</v>
      </c>
      <c r="V35" s="156">
        <f>ROUND(E35*U35,2)</f>
        <v>0</v>
      </c>
      <c r="W35" s="156"/>
      <c r="X35" s="156" t="s">
        <v>383</v>
      </c>
      <c r="Y35" s="147"/>
      <c r="Z35" s="147"/>
      <c r="AA35" s="147"/>
      <c r="AB35" s="147"/>
      <c r="AC35" s="147"/>
      <c r="AD35" s="147"/>
      <c r="AE35" s="147"/>
      <c r="AF35" s="147" t="s">
        <v>384</v>
      </c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outlineLevel="1" x14ac:dyDescent="0.2">
      <c r="A36" s="176">
        <v>27</v>
      </c>
      <c r="B36" s="177" t="s">
        <v>2294</v>
      </c>
      <c r="C36" s="186" t="s">
        <v>2428</v>
      </c>
      <c r="D36" s="178" t="s">
        <v>1957</v>
      </c>
      <c r="E36" s="179">
        <v>6</v>
      </c>
      <c r="F36" s="174"/>
      <c r="G36" s="181">
        <f>ROUND(E36*F36,2)</f>
        <v>0</v>
      </c>
      <c r="H36" s="157">
        <v>44809</v>
      </c>
      <c r="I36" s="156">
        <f>ROUND(E36*H36,2)</f>
        <v>268854</v>
      </c>
      <c r="J36" s="157">
        <v>216</v>
      </c>
      <c r="K36" s="156">
        <f>ROUND(E36*J36,2)</f>
        <v>1296</v>
      </c>
      <c r="L36" s="156">
        <v>15</v>
      </c>
      <c r="M36" s="156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6"/>
      <c r="S36" s="156" t="s">
        <v>485</v>
      </c>
      <c r="T36" s="156" t="s">
        <v>382</v>
      </c>
      <c r="U36" s="156">
        <v>0</v>
      </c>
      <c r="V36" s="156">
        <f>ROUND(E36*U36,2)</f>
        <v>0</v>
      </c>
      <c r="W36" s="156"/>
      <c r="X36" s="156" t="s">
        <v>383</v>
      </c>
      <c r="Y36" s="147"/>
      <c r="Z36" s="147"/>
      <c r="AA36" s="147"/>
      <c r="AB36" s="147"/>
      <c r="AC36" s="147"/>
      <c r="AD36" s="147"/>
      <c r="AE36" s="147"/>
      <c r="AF36" s="147" t="s">
        <v>384</v>
      </c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outlineLevel="1" x14ac:dyDescent="0.2">
      <c r="A37" s="176">
        <v>28</v>
      </c>
      <c r="B37" s="177" t="s">
        <v>2296</v>
      </c>
      <c r="C37" s="186" t="s">
        <v>2429</v>
      </c>
      <c r="D37" s="178" t="s">
        <v>1957</v>
      </c>
      <c r="E37" s="179">
        <v>2</v>
      </c>
      <c r="F37" s="174"/>
      <c r="G37" s="181">
        <f>ROUND(E37*F37,2)</f>
        <v>0</v>
      </c>
      <c r="H37" s="157">
        <v>44809</v>
      </c>
      <c r="I37" s="156">
        <f>ROUND(E37*H37,2)</f>
        <v>89618</v>
      </c>
      <c r="J37" s="157">
        <v>216</v>
      </c>
      <c r="K37" s="156">
        <f>ROUND(E37*J37,2)</f>
        <v>432</v>
      </c>
      <c r="L37" s="156">
        <v>15</v>
      </c>
      <c r="M37" s="156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6"/>
      <c r="S37" s="156" t="s">
        <v>485</v>
      </c>
      <c r="T37" s="156" t="s">
        <v>382</v>
      </c>
      <c r="U37" s="156">
        <v>0</v>
      </c>
      <c r="V37" s="156">
        <f>ROUND(E37*U37,2)</f>
        <v>0</v>
      </c>
      <c r="W37" s="156"/>
      <c r="X37" s="156" t="s">
        <v>383</v>
      </c>
      <c r="Y37" s="147"/>
      <c r="Z37" s="147"/>
      <c r="AA37" s="147"/>
      <c r="AB37" s="147"/>
      <c r="AC37" s="147"/>
      <c r="AD37" s="147"/>
      <c r="AE37" s="147"/>
      <c r="AF37" s="147" t="s">
        <v>384</v>
      </c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x14ac:dyDescent="0.2">
      <c r="A38" s="164" t="s">
        <v>376</v>
      </c>
      <c r="B38" s="165" t="s">
        <v>208</v>
      </c>
      <c r="C38" s="183" t="s">
        <v>112</v>
      </c>
      <c r="D38" s="166"/>
      <c r="E38" s="167"/>
      <c r="F38" s="168"/>
      <c r="G38" s="169">
        <f>SUMIF(AF39:AF47,"&lt;&gt;NOR",G39:G47)</f>
        <v>0</v>
      </c>
      <c r="H38" s="163"/>
      <c r="I38" s="163">
        <f>SUM(I39:I47)</f>
        <v>76817</v>
      </c>
      <c r="J38" s="163"/>
      <c r="K38" s="163">
        <f>SUM(K39:K47)</f>
        <v>118512</v>
      </c>
      <c r="L38" s="163"/>
      <c r="M38" s="163">
        <f>SUM(M39:M47)</f>
        <v>0</v>
      </c>
      <c r="N38" s="163"/>
      <c r="O38" s="163">
        <f>SUM(O39:O47)</f>
        <v>0</v>
      </c>
      <c r="P38" s="163"/>
      <c r="Q38" s="163">
        <f>SUM(Q39:Q47)</f>
        <v>0</v>
      </c>
      <c r="R38" s="163"/>
      <c r="S38" s="163"/>
      <c r="T38" s="163"/>
      <c r="U38" s="163"/>
      <c r="V38" s="163">
        <f>SUM(V39:V47)</f>
        <v>0</v>
      </c>
      <c r="W38" s="163"/>
      <c r="X38" s="163"/>
      <c r="AF38" t="s">
        <v>377</v>
      </c>
    </row>
    <row r="39" spans="1:59" outlineLevel="1" x14ac:dyDescent="0.2">
      <c r="A39" s="176">
        <v>29</v>
      </c>
      <c r="B39" s="177" t="s">
        <v>2298</v>
      </c>
      <c r="C39" s="186" t="s">
        <v>2430</v>
      </c>
      <c r="D39" s="178" t="s">
        <v>397</v>
      </c>
      <c r="E39" s="179">
        <v>1250</v>
      </c>
      <c r="F39" s="174"/>
      <c r="G39" s="181">
        <f t="shared" ref="G39:G47" si="7">ROUND(E39*F39,2)</f>
        <v>0</v>
      </c>
      <c r="H39" s="157">
        <v>20.5</v>
      </c>
      <c r="I39" s="156">
        <f t="shared" ref="I39:I47" si="8">ROUND(E39*H39,2)</f>
        <v>25625</v>
      </c>
      <c r="J39" s="157">
        <v>18</v>
      </c>
      <c r="K39" s="156">
        <f t="shared" ref="K39:K47" si="9">ROUND(E39*J39,2)</f>
        <v>22500</v>
      </c>
      <c r="L39" s="156">
        <v>15</v>
      </c>
      <c r="M39" s="156">
        <f t="shared" ref="M39:M47" si="10">G39*(1+L39/100)</f>
        <v>0</v>
      </c>
      <c r="N39" s="156">
        <v>0</v>
      </c>
      <c r="O39" s="156">
        <f t="shared" ref="O39:O47" si="11">ROUND(E39*N39,2)</f>
        <v>0</v>
      </c>
      <c r="P39" s="156">
        <v>0</v>
      </c>
      <c r="Q39" s="156">
        <f t="shared" ref="Q39:Q47" si="12">ROUND(E39*P39,2)</f>
        <v>0</v>
      </c>
      <c r="R39" s="156"/>
      <c r="S39" s="156" t="s">
        <v>485</v>
      </c>
      <c r="T39" s="156" t="s">
        <v>382</v>
      </c>
      <c r="U39" s="156">
        <v>0</v>
      </c>
      <c r="V39" s="156">
        <f t="shared" ref="V39:V47" si="13">ROUND(E39*U39,2)</f>
        <v>0</v>
      </c>
      <c r="W39" s="156"/>
      <c r="X39" s="156" t="s">
        <v>383</v>
      </c>
      <c r="Y39" s="147"/>
      <c r="Z39" s="147"/>
      <c r="AA39" s="147"/>
      <c r="AB39" s="147"/>
      <c r="AC39" s="147"/>
      <c r="AD39" s="147"/>
      <c r="AE39" s="147"/>
      <c r="AF39" s="147" t="s">
        <v>384</v>
      </c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 outlineLevel="1" x14ac:dyDescent="0.2">
      <c r="A40" s="176">
        <v>30</v>
      </c>
      <c r="B40" s="177" t="s">
        <v>2300</v>
      </c>
      <c r="C40" s="186" t="s">
        <v>2431</v>
      </c>
      <c r="D40" s="178" t="s">
        <v>397</v>
      </c>
      <c r="E40" s="179">
        <v>120</v>
      </c>
      <c r="F40" s="174"/>
      <c r="G40" s="181">
        <f t="shared" si="7"/>
        <v>0</v>
      </c>
      <c r="H40" s="157">
        <v>42</v>
      </c>
      <c r="I40" s="156">
        <f t="shared" si="8"/>
        <v>5040</v>
      </c>
      <c r="J40" s="157">
        <v>18</v>
      </c>
      <c r="K40" s="156">
        <f t="shared" si="9"/>
        <v>2160</v>
      </c>
      <c r="L40" s="156">
        <v>15</v>
      </c>
      <c r="M40" s="156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6"/>
      <c r="S40" s="156" t="s">
        <v>485</v>
      </c>
      <c r="T40" s="156" t="s">
        <v>382</v>
      </c>
      <c r="U40" s="156">
        <v>0</v>
      </c>
      <c r="V40" s="156">
        <f t="shared" si="13"/>
        <v>0</v>
      </c>
      <c r="W40" s="156"/>
      <c r="X40" s="156" t="s">
        <v>383</v>
      </c>
      <c r="Y40" s="147"/>
      <c r="Z40" s="147"/>
      <c r="AA40" s="147"/>
      <c r="AB40" s="147"/>
      <c r="AC40" s="147"/>
      <c r="AD40" s="147"/>
      <c r="AE40" s="147"/>
      <c r="AF40" s="147" t="s">
        <v>384</v>
      </c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</row>
    <row r="41" spans="1:59" outlineLevel="1" x14ac:dyDescent="0.2">
      <c r="A41" s="176">
        <v>31</v>
      </c>
      <c r="B41" s="177" t="s">
        <v>2302</v>
      </c>
      <c r="C41" s="186" t="s">
        <v>2338</v>
      </c>
      <c r="D41" s="178" t="s">
        <v>1957</v>
      </c>
      <c r="E41" s="179">
        <v>4</v>
      </c>
      <c r="F41" s="174"/>
      <c r="G41" s="181">
        <f t="shared" si="7"/>
        <v>0</v>
      </c>
      <c r="H41" s="157">
        <v>120</v>
      </c>
      <c r="I41" s="156">
        <f t="shared" si="8"/>
        <v>480</v>
      </c>
      <c r="J41" s="157">
        <v>48</v>
      </c>
      <c r="K41" s="156">
        <f t="shared" si="9"/>
        <v>192</v>
      </c>
      <c r="L41" s="156">
        <v>15</v>
      </c>
      <c r="M41" s="156">
        <f t="shared" si="10"/>
        <v>0</v>
      </c>
      <c r="N41" s="156">
        <v>0</v>
      </c>
      <c r="O41" s="156">
        <f t="shared" si="11"/>
        <v>0</v>
      </c>
      <c r="P41" s="156">
        <v>0</v>
      </c>
      <c r="Q41" s="156">
        <f t="shared" si="12"/>
        <v>0</v>
      </c>
      <c r="R41" s="156"/>
      <c r="S41" s="156" t="s">
        <v>485</v>
      </c>
      <c r="T41" s="156" t="s">
        <v>382</v>
      </c>
      <c r="U41" s="156">
        <v>0</v>
      </c>
      <c r="V41" s="156">
        <f t="shared" si="13"/>
        <v>0</v>
      </c>
      <c r="W41" s="156"/>
      <c r="X41" s="156" t="s">
        <v>383</v>
      </c>
      <c r="Y41" s="147"/>
      <c r="Z41" s="147"/>
      <c r="AA41" s="147"/>
      <c r="AB41" s="147"/>
      <c r="AC41" s="147"/>
      <c r="AD41" s="147"/>
      <c r="AE41" s="147"/>
      <c r="AF41" s="147" t="s">
        <v>384</v>
      </c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</row>
    <row r="42" spans="1:59" outlineLevel="1" x14ac:dyDescent="0.2">
      <c r="A42" s="176">
        <v>32</v>
      </c>
      <c r="B42" s="177" t="s">
        <v>2304</v>
      </c>
      <c r="C42" s="186" t="s">
        <v>2354</v>
      </c>
      <c r="D42" s="178" t="s">
        <v>397</v>
      </c>
      <c r="E42" s="179">
        <v>100</v>
      </c>
      <c r="F42" s="174"/>
      <c r="G42" s="181">
        <f t="shared" si="7"/>
        <v>0</v>
      </c>
      <c r="H42" s="157">
        <v>10.8</v>
      </c>
      <c r="I42" s="156">
        <f t="shared" si="8"/>
        <v>1080</v>
      </c>
      <c r="J42" s="157">
        <v>30</v>
      </c>
      <c r="K42" s="156">
        <f t="shared" si="9"/>
        <v>3000</v>
      </c>
      <c r="L42" s="156">
        <v>15</v>
      </c>
      <c r="M42" s="156">
        <f t="shared" si="10"/>
        <v>0</v>
      </c>
      <c r="N42" s="156">
        <v>0</v>
      </c>
      <c r="O42" s="156">
        <f t="shared" si="11"/>
        <v>0</v>
      </c>
      <c r="P42" s="156">
        <v>0</v>
      </c>
      <c r="Q42" s="156">
        <f t="shared" si="12"/>
        <v>0</v>
      </c>
      <c r="R42" s="156"/>
      <c r="S42" s="156" t="s">
        <v>485</v>
      </c>
      <c r="T42" s="156" t="s">
        <v>382</v>
      </c>
      <c r="U42" s="156">
        <v>0</v>
      </c>
      <c r="V42" s="156">
        <f t="shared" si="13"/>
        <v>0</v>
      </c>
      <c r="W42" s="156"/>
      <c r="X42" s="156" t="s">
        <v>383</v>
      </c>
      <c r="Y42" s="147"/>
      <c r="Z42" s="147"/>
      <c r="AA42" s="147"/>
      <c r="AB42" s="147"/>
      <c r="AC42" s="147"/>
      <c r="AD42" s="147"/>
      <c r="AE42" s="147"/>
      <c r="AF42" s="147" t="s">
        <v>384</v>
      </c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 outlineLevel="1" x14ac:dyDescent="0.2">
      <c r="A43" s="176">
        <v>33</v>
      </c>
      <c r="B43" s="177" t="s">
        <v>2306</v>
      </c>
      <c r="C43" s="186" t="s">
        <v>2340</v>
      </c>
      <c r="D43" s="178" t="s">
        <v>1957</v>
      </c>
      <c r="E43" s="179">
        <v>4</v>
      </c>
      <c r="F43" s="174"/>
      <c r="G43" s="181">
        <f t="shared" si="7"/>
        <v>0</v>
      </c>
      <c r="H43" s="157">
        <v>71</v>
      </c>
      <c r="I43" s="156">
        <f t="shared" si="8"/>
        <v>284</v>
      </c>
      <c r="J43" s="157">
        <v>66</v>
      </c>
      <c r="K43" s="156">
        <f t="shared" si="9"/>
        <v>264</v>
      </c>
      <c r="L43" s="156">
        <v>15</v>
      </c>
      <c r="M43" s="156">
        <f t="shared" si="10"/>
        <v>0</v>
      </c>
      <c r="N43" s="156">
        <v>0</v>
      </c>
      <c r="O43" s="156">
        <f t="shared" si="11"/>
        <v>0</v>
      </c>
      <c r="P43" s="156">
        <v>0</v>
      </c>
      <c r="Q43" s="156">
        <f t="shared" si="12"/>
        <v>0</v>
      </c>
      <c r="R43" s="156"/>
      <c r="S43" s="156" t="s">
        <v>485</v>
      </c>
      <c r="T43" s="156" t="s">
        <v>382</v>
      </c>
      <c r="U43" s="156">
        <v>0</v>
      </c>
      <c r="V43" s="156">
        <f t="shared" si="13"/>
        <v>0</v>
      </c>
      <c r="W43" s="156"/>
      <c r="X43" s="156" t="s">
        <v>383</v>
      </c>
      <c r="Y43" s="147"/>
      <c r="Z43" s="147"/>
      <c r="AA43" s="147"/>
      <c r="AB43" s="147"/>
      <c r="AC43" s="147"/>
      <c r="AD43" s="147"/>
      <c r="AE43" s="147"/>
      <c r="AF43" s="147" t="s">
        <v>384</v>
      </c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 outlineLevel="1" x14ac:dyDescent="0.2">
      <c r="A44" s="176">
        <v>34</v>
      </c>
      <c r="B44" s="177" t="s">
        <v>2308</v>
      </c>
      <c r="C44" s="186" t="s">
        <v>2282</v>
      </c>
      <c r="D44" s="178" t="s">
        <v>1957</v>
      </c>
      <c r="E44" s="179">
        <v>4</v>
      </c>
      <c r="F44" s="174"/>
      <c r="G44" s="181">
        <f t="shared" si="7"/>
        <v>0</v>
      </c>
      <c r="H44" s="157">
        <v>52</v>
      </c>
      <c r="I44" s="156">
        <f t="shared" si="8"/>
        <v>208</v>
      </c>
      <c r="J44" s="157">
        <v>24</v>
      </c>
      <c r="K44" s="156">
        <f t="shared" si="9"/>
        <v>96</v>
      </c>
      <c r="L44" s="156">
        <v>15</v>
      </c>
      <c r="M44" s="156">
        <f t="shared" si="10"/>
        <v>0</v>
      </c>
      <c r="N44" s="156">
        <v>0</v>
      </c>
      <c r="O44" s="156">
        <f t="shared" si="11"/>
        <v>0</v>
      </c>
      <c r="P44" s="156">
        <v>0</v>
      </c>
      <c r="Q44" s="156">
        <f t="shared" si="12"/>
        <v>0</v>
      </c>
      <c r="R44" s="156"/>
      <c r="S44" s="156" t="s">
        <v>485</v>
      </c>
      <c r="T44" s="156" t="s">
        <v>382</v>
      </c>
      <c r="U44" s="156">
        <v>0</v>
      </c>
      <c r="V44" s="156">
        <f t="shared" si="13"/>
        <v>0</v>
      </c>
      <c r="W44" s="156"/>
      <c r="X44" s="156" t="s">
        <v>383</v>
      </c>
      <c r="Y44" s="147"/>
      <c r="Z44" s="147"/>
      <c r="AA44" s="147"/>
      <c r="AB44" s="147"/>
      <c r="AC44" s="147"/>
      <c r="AD44" s="147"/>
      <c r="AE44" s="147"/>
      <c r="AF44" s="147" t="s">
        <v>384</v>
      </c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 ht="22.5" outlineLevel="1" x14ac:dyDescent="0.2">
      <c r="A45" s="176">
        <v>35</v>
      </c>
      <c r="B45" s="177" t="s">
        <v>2310</v>
      </c>
      <c r="C45" s="186" t="s">
        <v>2432</v>
      </c>
      <c r="D45" s="178" t="s">
        <v>1957</v>
      </c>
      <c r="E45" s="179">
        <v>4000</v>
      </c>
      <c r="F45" s="174"/>
      <c r="G45" s="181">
        <f t="shared" si="7"/>
        <v>0</v>
      </c>
      <c r="H45" s="157">
        <v>5.4</v>
      </c>
      <c r="I45" s="156">
        <f t="shared" si="8"/>
        <v>21600</v>
      </c>
      <c r="J45" s="157">
        <v>18</v>
      </c>
      <c r="K45" s="156">
        <f t="shared" si="9"/>
        <v>72000</v>
      </c>
      <c r="L45" s="156">
        <v>15</v>
      </c>
      <c r="M45" s="156">
        <f t="shared" si="10"/>
        <v>0</v>
      </c>
      <c r="N45" s="156">
        <v>0</v>
      </c>
      <c r="O45" s="156">
        <f t="shared" si="11"/>
        <v>0</v>
      </c>
      <c r="P45" s="156">
        <v>0</v>
      </c>
      <c r="Q45" s="156">
        <f t="shared" si="12"/>
        <v>0</v>
      </c>
      <c r="R45" s="156"/>
      <c r="S45" s="156" t="s">
        <v>485</v>
      </c>
      <c r="T45" s="156" t="s">
        <v>382</v>
      </c>
      <c r="U45" s="156">
        <v>0</v>
      </c>
      <c r="V45" s="156">
        <f t="shared" si="13"/>
        <v>0</v>
      </c>
      <c r="W45" s="156"/>
      <c r="X45" s="156" t="s">
        <v>383</v>
      </c>
      <c r="Y45" s="147"/>
      <c r="Z45" s="147"/>
      <c r="AA45" s="147"/>
      <c r="AB45" s="147"/>
      <c r="AC45" s="147"/>
      <c r="AD45" s="147"/>
      <c r="AE45" s="147"/>
      <c r="AF45" s="147" t="s">
        <v>384</v>
      </c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 ht="22.5" outlineLevel="1" x14ac:dyDescent="0.2">
      <c r="A46" s="176">
        <v>36</v>
      </c>
      <c r="B46" s="177" t="s">
        <v>2312</v>
      </c>
      <c r="C46" s="186" t="s">
        <v>2433</v>
      </c>
      <c r="D46" s="178" t="s">
        <v>1957</v>
      </c>
      <c r="E46" s="179">
        <v>200</v>
      </c>
      <c r="F46" s="174"/>
      <c r="G46" s="181">
        <f t="shared" si="7"/>
        <v>0</v>
      </c>
      <c r="H46" s="157">
        <v>18</v>
      </c>
      <c r="I46" s="156">
        <f t="shared" si="8"/>
        <v>3600</v>
      </c>
      <c r="J46" s="157">
        <v>18</v>
      </c>
      <c r="K46" s="156">
        <f t="shared" si="9"/>
        <v>3600</v>
      </c>
      <c r="L46" s="156">
        <v>15</v>
      </c>
      <c r="M46" s="156">
        <f t="shared" si="10"/>
        <v>0</v>
      </c>
      <c r="N46" s="156">
        <v>0</v>
      </c>
      <c r="O46" s="156">
        <f t="shared" si="11"/>
        <v>0</v>
      </c>
      <c r="P46" s="156">
        <v>0</v>
      </c>
      <c r="Q46" s="156">
        <f t="shared" si="12"/>
        <v>0</v>
      </c>
      <c r="R46" s="156"/>
      <c r="S46" s="156" t="s">
        <v>485</v>
      </c>
      <c r="T46" s="156" t="s">
        <v>382</v>
      </c>
      <c r="U46" s="156">
        <v>0</v>
      </c>
      <c r="V46" s="156">
        <f t="shared" si="13"/>
        <v>0</v>
      </c>
      <c r="W46" s="156"/>
      <c r="X46" s="156" t="s">
        <v>383</v>
      </c>
      <c r="Y46" s="147"/>
      <c r="Z46" s="147"/>
      <c r="AA46" s="147"/>
      <c r="AB46" s="147"/>
      <c r="AC46" s="147"/>
      <c r="AD46" s="147"/>
      <c r="AE46" s="147"/>
      <c r="AF46" s="147" t="s">
        <v>384</v>
      </c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 outlineLevel="1" x14ac:dyDescent="0.2">
      <c r="A47" s="176">
        <v>37</v>
      </c>
      <c r="B47" s="177" t="s">
        <v>2314</v>
      </c>
      <c r="C47" s="186" t="s">
        <v>2366</v>
      </c>
      <c r="D47" s="178" t="s">
        <v>1957</v>
      </c>
      <c r="E47" s="179">
        <v>4200</v>
      </c>
      <c r="F47" s="174"/>
      <c r="G47" s="181">
        <f t="shared" si="7"/>
        <v>0</v>
      </c>
      <c r="H47" s="157">
        <v>4.5</v>
      </c>
      <c r="I47" s="156">
        <f t="shared" si="8"/>
        <v>18900</v>
      </c>
      <c r="J47" s="157">
        <v>3.5</v>
      </c>
      <c r="K47" s="156">
        <f t="shared" si="9"/>
        <v>14700</v>
      </c>
      <c r="L47" s="156">
        <v>15</v>
      </c>
      <c r="M47" s="156">
        <f t="shared" si="10"/>
        <v>0</v>
      </c>
      <c r="N47" s="156">
        <v>0</v>
      </c>
      <c r="O47" s="156">
        <f t="shared" si="11"/>
        <v>0</v>
      </c>
      <c r="P47" s="156">
        <v>0</v>
      </c>
      <c r="Q47" s="156">
        <f t="shared" si="12"/>
        <v>0</v>
      </c>
      <c r="R47" s="156"/>
      <c r="S47" s="156" t="s">
        <v>485</v>
      </c>
      <c r="T47" s="156" t="s">
        <v>382</v>
      </c>
      <c r="U47" s="156">
        <v>0</v>
      </c>
      <c r="V47" s="156">
        <f t="shared" si="13"/>
        <v>0</v>
      </c>
      <c r="W47" s="156"/>
      <c r="X47" s="156" t="s">
        <v>383</v>
      </c>
      <c r="Y47" s="147"/>
      <c r="Z47" s="147"/>
      <c r="AA47" s="147"/>
      <c r="AB47" s="147"/>
      <c r="AC47" s="147"/>
      <c r="AD47" s="147"/>
      <c r="AE47" s="147"/>
      <c r="AF47" s="147" t="s">
        <v>384</v>
      </c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 x14ac:dyDescent="0.2">
      <c r="A48" s="164" t="s">
        <v>376</v>
      </c>
      <c r="B48" s="165" t="s">
        <v>340</v>
      </c>
      <c r="C48" s="183" t="s">
        <v>341</v>
      </c>
      <c r="D48" s="166"/>
      <c r="E48" s="167"/>
      <c r="F48" s="168"/>
      <c r="G48" s="169">
        <f>SUMIF(AF49:AF63,"&lt;&gt;NOR",G49:G63)</f>
        <v>0</v>
      </c>
      <c r="H48" s="163"/>
      <c r="I48" s="163">
        <f>SUM(I49:I63)</f>
        <v>7700</v>
      </c>
      <c r="J48" s="163"/>
      <c r="K48" s="163">
        <f>SUM(K49:K63)</f>
        <v>110500</v>
      </c>
      <c r="L48" s="163"/>
      <c r="M48" s="163">
        <f>SUM(M49:M63)</f>
        <v>0</v>
      </c>
      <c r="N48" s="163"/>
      <c r="O48" s="163">
        <f>SUM(O49:O63)</f>
        <v>0</v>
      </c>
      <c r="P48" s="163"/>
      <c r="Q48" s="163">
        <f>SUM(Q49:Q63)</f>
        <v>0</v>
      </c>
      <c r="R48" s="163"/>
      <c r="S48" s="163"/>
      <c r="T48" s="163"/>
      <c r="U48" s="163"/>
      <c r="V48" s="163">
        <f>SUM(V49:V63)</f>
        <v>0</v>
      </c>
      <c r="W48" s="163"/>
      <c r="X48" s="163"/>
      <c r="AF48" t="s">
        <v>377</v>
      </c>
    </row>
    <row r="49" spans="1:59" outlineLevel="1" x14ac:dyDescent="0.2">
      <c r="A49" s="176">
        <v>38</v>
      </c>
      <c r="B49" s="177" t="s">
        <v>2316</v>
      </c>
      <c r="C49" s="186" t="s">
        <v>2434</v>
      </c>
      <c r="D49" s="178" t="s">
        <v>2373</v>
      </c>
      <c r="E49" s="179">
        <v>10</v>
      </c>
      <c r="F49" s="174"/>
      <c r="G49" s="181">
        <f t="shared" ref="G49:G63" si="14">ROUND(E49*F49,2)</f>
        <v>0</v>
      </c>
      <c r="H49" s="157">
        <v>0</v>
      </c>
      <c r="I49" s="156">
        <f t="shared" ref="I49:I63" si="15">ROUND(E49*H49,2)</f>
        <v>0</v>
      </c>
      <c r="J49" s="157">
        <v>500</v>
      </c>
      <c r="K49" s="156">
        <f t="shared" ref="K49:K63" si="16">ROUND(E49*J49,2)</f>
        <v>5000</v>
      </c>
      <c r="L49" s="156">
        <v>15</v>
      </c>
      <c r="M49" s="156">
        <f t="shared" ref="M49:M63" si="17">G49*(1+L49/100)</f>
        <v>0</v>
      </c>
      <c r="N49" s="156">
        <v>0</v>
      </c>
      <c r="O49" s="156">
        <f t="shared" ref="O49:O63" si="18">ROUND(E49*N49,2)</f>
        <v>0</v>
      </c>
      <c r="P49" s="156">
        <v>0</v>
      </c>
      <c r="Q49" s="156">
        <f t="shared" ref="Q49:Q63" si="19">ROUND(E49*P49,2)</f>
        <v>0</v>
      </c>
      <c r="R49" s="156"/>
      <c r="S49" s="156" t="s">
        <v>485</v>
      </c>
      <c r="T49" s="156" t="s">
        <v>382</v>
      </c>
      <c r="U49" s="156">
        <v>0</v>
      </c>
      <c r="V49" s="156">
        <f t="shared" ref="V49:V63" si="20">ROUND(E49*U49,2)</f>
        <v>0</v>
      </c>
      <c r="W49" s="156"/>
      <c r="X49" s="156" t="s">
        <v>383</v>
      </c>
      <c r="Y49" s="147"/>
      <c r="Z49" s="147"/>
      <c r="AA49" s="147"/>
      <c r="AB49" s="147"/>
      <c r="AC49" s="147"/>
      <c r="AD49" s="147"/>
      <c r="AE49" s="147"/>
      <c r="AF49" s="147" t="s">
        <v>541</v>
      </c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 outlineLevel="1" x14ac:dyDescent="0.2">
      <c r="A50" s="176">
        <v>39</v>
      </c>
      <c r="B50" s="177" t="s">
        <v>2318</v>
      </c>
      <c r="C50" s="186" t="s">
        <v>2372</v>
      </c>
      <c r="D50" s="178" t="s">
        <v>2373</v>
      </c>
      <c r="E50" s="179">
        <v>18</v>
      </c>
      <c r="F50" s="174"/>
      <c r="G50" s="181">
        <f t="shared" si="14"/>
        <v>0</v>
      </c>
      <c r="H50" s="157">
        <v>0</v>
      </c>
      <c r="I50" s="156">
        <f t="shared" si="15"/>
        <v>0</v>
      </c>
      <c r="J50" s="157">
        <v>500</v>
      </c>
      <c r="K50" s="156">
        <f t="shared" si="16"/>
        <v>9000</v>
      </c>
      <c r="L50" s="156">
        <v>15</v>
      </c>
      <c r="M50" s="156">
        <f t="shared" si="17"/>
        <v>0</v>
      </c>
      <c r="N50" s="156">
        <v>0</v>
      </c>
      <c r="O50" s="156">
        <f t="shared" si="18"/>
        <v>0</v>
      </c>
      <c r="P50" s="156">
        <v>0</v>
      </c>
      <c r="Q50" s="156">
        <f t="shared" si="19"/>
        <v>0</v>
      </c>
      <c r="R50" s="156"/>
      <c r="S50" s="156" t="s">
        <v>485</v>
      </c>
      <c r="T50" s="156" t="s">
        <v>382</v>
      </c>
      <c r="U50" s="156">
        <v>0</v>
      </c>
      <c r="V50" s="156">
        <f t="shared" si="20"/>
        <v>0</v>
      </c>
      <c r="W50" s="156"/>
      <c r="X50" s="156" t="s">
        <v>383</v>
      </c>
      <c r="Y50" s="147"/>
      <c r="Z50" s="147"/>
      <c r="AA50" s="147"/>
      <c r="AB50" s="147"/>
      <c r="AC50" s="147"/>
      <c r="AD50" s="147"/>
      <c r="AE50" s="147"/>
      <c r="AF50" s="147" t="s">
        <v>541</v>
      </c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 outlineLevel="1" x14ac:dyDescent="0.2">
      <c r="A51" s="176">
        <v>40</v>
      </c>
      <c r="B51" s="177" t="s">
        <v>2320</v>
      </c>
      <c r="C51" s="186" t="s">
        <v>2375</v>
      </c>
      <c r="D51" s="178" t="s">
        <v>2373</v>
      </c>
      <c r="E51" s="179">
        <v>8</v>
      </c>
      <c r="F51" s="174"/>
      <c r="G51" s="181">
        <f t="shared" si="14"/>
        <v>0</v>
      </c>
      <c r="H51" s="157">
        <v>0</v>
      </c>
      <c r="I51" s="156">
        <f t="shared" si="15"/>
        <v>0</v>
      </c>
      <c r="J51" s="157">
        <v>500</v>
      </c>
      <c r="K51" s="156">
        <f t="shared" si="16"/>
        <v>4000</v>
      </c>
      <c r="L51" s="156">
        <v>15</v>
      </c>
      <c r="M51" s="156">
        <f t="shared" si="17"/>
        <v>0</v>
      </c>
      <c r="N51" s="156">
        <v>0</v>
      </c>
      <c r="O51" s="156">
        <f t="shared" si="18"/>
        <v>0</v>
      </c>
      <c r="P51" s="156">
        <v>0</v>
      </c>
      <c r="Q51" s="156">
        <f t="shared" si="19"/>
        <v>0</v>
      </c>
      <c r="R51" s="156"/>
      <c r="S51" s="156" t="s">
        <v>485</v>
      </c>
      <c r="T51" s="156" t="s">
        <v>382</v>
      </c>
      <c r="U51" s="156">
        <v>0</v>
      </c>
      <c r="V51" s="156">
        <f t="shared" si="20"/>
        <v>0</v>
      </c>
      <c r="W51" s="156"/>
      <c r="X51" s="156" t="s">
        <v>383</v>
      </c>
      <c r="Y51" s="147"/>
      <c r="Z51" s="147"/>
      <c r="AA51" s="147"/>
      <c r="AB51" s="147"/>
      <c r="AC51" s="147"/>
      <c r="AD51" s="147"/>
      <c r="AE51" s="147"/>
      <c r="AF51" s="147" t="s">
        <v>541</v>
      </c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 outlineLevel="1" x14ac:dyDescent="0.2">
      <c r="A52" s="176">
        <v>41</v>
      </c>
      <c r="B52" s="177" t="s">
        <v>2322</v>
      </c>
      <c r="C52" s="186" t="s">
        <v>2379</v>
      </c>
      <c r="D52" s="178" t="s">
        <v>2373</v>
      </c>
      <c r="E52" s="179">
        <v>1</v>
      </c>
      <c r="F52" s="174"/>
      <c r="G52" s="181">
        <f t="shared" si="14"/>
        <v>0</v>
      </c>
      <c r="H52" s="157">
        <v>0</v>
      </c>
      <c r="I52" s="156">
        <f t="shared" si="15"/>
        <v>0</v>
      </c>
      <c r="J52" s="157">
        <v>500</v>
      </c>
      <c r="K52" s="156">
        <f t="shared" si="16"/>
        <v>500</v>
      </c>
      <c r="L52" s="156">
        <v>15</v>
      </c>
      <c r="M52" s="156">
        <f t="shared" si="17"/>
        <v>0</v>
      </c>
      <c r="N52" s="156">
        <v>0</v>
      </c>
      <c r="O52" s="156">
        <f t="shared" si="18"/>
        <v>0</v>
      </c>
      <c r="P52" s="156">
        <v>0</v>
      </c>
      <c r="Q52" s="156">
        <f t="shared" si="19"/>
        <v>0</v>
      </c>
      <c r="R52" s="156"/>
      <c r="S52" s="156" t="s">
        <v>485</v>
      </c>
      <c r="T52" s="156" t="s">
        <v>382</v>
      </c>
      <c r="U52" s="156">
        <v>0</v>
      </c>
      <c r="V52" s="156">
        <f t="shared" si="20"/>
        <v>0</v>
      </c>
      <c r="W52" s="156"/>
      <c r="X52" s="156" t="s">
        <v>383</v>
      </c>
      <c r="Y52" s="147"/>
      <c r="Z52" s="147"/>
      <c r="AA52" s="147"/>
      <c r="AB52" s="147"/>
      <c r="AC52" s="147"/>
      <c r="AD52" s="147"/>
      <c r="AE52" s="147"/>
      <c r="AF52" s="147" t="s">
        <v>541</v>
      </c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 outlineLevel="1" x14ac:dyDescent="0.2">
      <c r="A53" s="176">
        <v>42</v>
      </c>
      <c r="B53" s="177" t="s">
        <v>2324</v>
      </c>
      <c r="C53" s="186" t="s">
        <v>2381</v>
      </c>
      <c r="D53" s="178" t="s">
        <v>2373</v>
      </c>
      <c r="E53" s="179">
        <v>8</v>
      </c>
      <c r="F53" s="174"/>
      <c r="G53" s="181">
        <f t="shared" si="14"/>
        <v>0</v>
      </c>
      <c r="H53" s="157">
        <v>0</v>
      </c>
      <c r="I53" s="156">
        <f t="shared" si="15"/>
        <v>0</v>
      </c>
      <c r="J53" s="157">
        <v>500</v>
      </c>
      <c r="K53" s="156">
        <f t="shared" si="16"/>
        <v>4000</v>
      </c>
      <c r="L53" s="156">
        <v>15</v>
      </c>
      <c r="M53" s="156">
        <f t="shared" si="17"/>
        <v>0</v>
      </c>
      <c r="N53" s="156">
        <v>0</v>
      </c>
      <c r="O53" s="156">
        <f t="shared" si="18"/>
        <v>0</v>
      </c>
      <c r="P53" s="156">
        <v>0</v>
      </c>
      <c r="Q53" s="156">
        <f t="shared" si="19"/>
        <v>0</v>
      </c>
      <c r="R53" s="156"/>
      <c r="S53" s="156" t="s">
        <v>485</v>
      </c>
      <c r="T53" s="156" t="s">
        <v>382</v>
      </c>
      <c r="U53" s="156">
        <v>0</v>
      </c>
      <c r="V53" s="156">
        <f t="shared" si="20"/>
        <v>0</v>
      </c>
      <c r="W53" s="156"/>
      <c r="X53" s="156" t="s">
        <v>383</v>
      </c>
      <c r="Y53" s="147"/>
      <c r="Z53" s="147"/>
      <c r="AA53" s="147"/>
      <c r="AB53" s="147"/>
      <c r="AC53" s="147"/>
      <c r="AD53" s="147"/>
      <c r="AE53" s="147"/>
      <c r="AF53" s="147" t="s">
        <v>541</v>
      </c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</row>
    <row r="54" spans="1:59" outlineLevel="1" x14ac:dyDescent="0.2">
      <c r="A54" s="176">
        <v>43</v>
      </c>
      <c r="B54" s="177" t="s">
        <v>2326</v>
      </c>
      <c r="C54" s="186" t="s">
        <v>2383</v>
      </c>
      <c r="D54" s="178" t="s">
        <v>2373</v>
      </c>
      <c r="E54" s="179">
        <v>4</v>
      </c>
      <c r="F54" s="174"/>
      <c r="G54" s="181">
        <f t="shared" si="14"/>
        <v>0</v>
      </c>
      <c r="H54" s="157">
        <v>0</v>
      </c>
      <c r="I54" s="156">
        <f t="shared" si="15"/>
        <v>0</v>
      </c>
      <c r="J54" s="157">
        <v>500</v>
      </c>
      <c r="K54" s="156">
        <f t="shared" si="16"/>
        <v>2000</v>
      </c>
      <c r="L54" s="156">
        <v>15</v>
      </c>
      <c r="M54" s="156">
        <f t="shared" si="17"/>
        <v>0</v>
      </c>
      <c r="N54" s="156">
        <v>0</v>
      </c>
      <c r="O54" s="156">
        <f t="shared" si="18"/>
        <v>0</v>
      </c>
      <c r="P54" s="156">
        <v>0</v>
      </c>
      <c r="Q54" s="156">
        <f t="shared" si="19"/>
        <v>0</v>
      </c>
      <c r="R54" s="156"/>
      <c r="S54" s="156" t="s">
        <v>485</v>
      </c>
      <c r="T54" s="156" t="s">
        <v>382</v>
      </c>
      <c r="U54" s="156">
        <v>0</v>
      </c>
      <c r="V54" s="156">
        <f t="shared" si="20"/>
        <v>0</v>
      </c>
      <c r="W54" s="156"/>
      <c r="X54" s="156" t="s">
        <v>383</v>
      </c>
      <c r="Y54" s="147"/>
      <c r="Z54" s="147"/>
      <c r="AA54" s="147"/>
      <c r="AB54" s="147"/>
      <c r="AC54" s="147"/>
      <c r="AD54" s="147"/>
      <c r="AE54" s="147"/>
      <c r="AF54" s="147" t="s">
        <v>541</v>
      </c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</row>
    <row r="55" spans="1:59" outlineLevel="1" x14ac:dyDescent="0.2">
      <c r="A55" s="176">
        <v>44</v>
      </c>
      <c r="B55" s="177" t="s">
        <v>2328</v>
      </c>
      <c r="C55" s="186" t="s">
        <v>2385</v>
      </c>
      <c r="D55" s="178" t="s">
        <v>1957</v>
      </c>
      <c r="E55" s="179">
        <v>1</v>
      </c>
      <c r="F55" s="174"/>
      <c r="G55" s="181">
        <f t="shared" si="14"/>
        <v>0</v>
      </c>
      <c r="H55" s="157">
        <v>0</v>
      </c>
      <c r="I55" s="156">
        <f t="shared" si="15"/>
        <v>0</v>
      </c>
      <c r="J55" s="157">
        <v>30000</v>
      </c>
      <c r="K55" s="156">
        <f t="shared" si="16"/>
        <v>30000</v>
      </c>
      <c r="L55" s="156">
        <v>15</v>
      </c>
      <c r="M55" s="156">
        <f t="shared" si="17"/>
        <v>0</v>
      </c>
      <c r="N55" s="156">
        <v>0</v>
      </c>
      <c r="O55" s="156">
        <f t="shared" si="18"/>
        <v>0</v>
      </c>
      <c r="P55" s="156">
        <v>0</v>
      </c>
      <c r="Q55" s="156">
        <f t="shared" si="19"/>
        <v>0</v>
      </c>
      <c r="R55" s="156"/>
      <c r="S55" s="156" t="s">
        <v>485</v>
      </c>
      <c r="T55" s="156" t="s">
        <v>382</v>
      </c>
      <c r="U55" s="156">
        <v>0</v>
      </c>
      <c r="V55" s="156">
        <f t="shared" si="20"/>
        <v>0</v>
      </c>
      <c r="W55" s="156"/>
      <c r="X55" s="156" t="s">
        <v>383</v>
      </c>
      <c r="Y55" s="147"/>
      <c r="Z55" s="147"/>
      <c r="AA55" s="147"/>
      <c r="AB55" s="147"/>
      <c r="AC55" s="147"/>
      <c r="AD55" s="147"/>
      <c r="AE55" s="147"/>
      <c r="AF55" s="147" t="s">
        <v>541</v>
      </c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</row>
    <row r="56" spans="1:59" outlineLevel="1" x14ac:dyDescent="0.2">
      <c r="A56" s="176">
        <v>45</v>
      </c>
      <c r="B56" s="177" t="s">
        <v>2330</v>
      </c>
      <c r="C56" s="186" t="s">
        <v>2387</v>
      </c>
      <c r="D56" s="178" t="s">
        <v>1957</v>
      </c>
      <c r="E56" s="179">
        <v>1</v>
      </c>
      <c r="F56" s="174"/>
      <c r="G56" s="181">
        <f t="shared" si="14"/>
        <v>0</v>
      </c>
      <c r="H56" s="157">
        <v>0</v>
      </c>
      <c r="I56" s="156">
        <f t="shared" si="15"/>
        <v>0</v>
      </c>
      <c r="J56" s="157">
        <v>12000</v>
      </c>
      <c r="K56" s="156">
        <f t="shared" si="16"/>
        <v>12000</v>
      </c>
      <c r="L56" s="156">
        <v>15</v>
      </c>
      <c r="M56" s="156">
        <f t="shared" si="17"/>
        <v>0</v>
      </c>
      <c r="N56" s="156">
        <v>0</v>
      </c>
      <c r="O56" s="156">
        <f t="shared" si="18"/>
        <v>0</v>
      </c>
      <c r="P56" s="156">
        <v>0</v>
      </c>
      <c r="Q56" s="156">
        <f t="shared" si="19"/>
        <v>0</v>
      </c>
      <c r="R56" s="156"/>
      <c r="S56" s="156" t="s">
        <v>485</v>
      </c>
      <c r="T56" s="156" t="s">
        <v>382</v>
      </c>
      <c r="U56" s="156">
        <v>0</v>
      </c>
      <c r="V56" s="156">
        <f t="shared" si="20"/>
        <v>0</v>
      </c>
      <c r="W56" s="156"/>
      <c r="X56" s="156" t="s">
        <v>383</v>
      </c>
      <c r="Y56" s="147"/>
      <c r="Z56" s="147"/>
      <c r="AA56" s="147"/>
      <c r="AB56" s="147"/>
      <c r="AC56" s="147"/>
      <c r="AD56" s="147"/>
      <c r="AE56" s="147"/>
      <c r="AF56" s="147" t="s">
        <v>541</v>
      </c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</row>
    <row r="57" spans="1:59" outlineLevel="1" x14ac:dyDescent="0.2">
      <c r="A57" s="176">
        <v>46</v>
      </c>
      <c r="B57" s="177" t="s">
        <v>2332</v>
      </c>
      <c r="C57" s="186" t="s">
        <v>2389</v>
      </c>
      <c r="D57" s="178" t="s">
        <v>1957</v>
      </c>
      <c r="E57" s="179">
        <v>1</v>
      </c>
      <c r="F57" s="174"/>
      <c r="G57" s="181">
        <f t="shared" si="14"/>
        <v>0</v>
      </c>
      <c r="H57" s="157">
        <v>0</v>
      </c>
      <c r="I57" s="156">
        <f t="shared" si="15"/>
        <v>0</v>
      </c>
      <c r="J57" s="157">
        <v>3000</v>
      </c>
      <c r="K57" s="156">
        <f t="shared" si="16"/>
        <v>3000</v>
      </c>
      <c r="L57" s="156">
        <v>15</v>
      </c>
      <c r="M57" s="156">
        <f t="shared" si="17"/>
        <v>0</v>
      </c>
      <c r="N57" s="156">
        <v>0</v>
      </c>
      <c r="O57" s="156">
        <f t="shared" si="18"/>
        <v>0</v>
      </c>
      <c r="P57" s="156">
        <v>0</v>
      </c>
      <c r="Q57" s="156">
        <f t="shared" si="19"/>
        <v>0</v>
      </c>
      <c r="R57" s="156"/>
      <c r="S57" s="156" t="s">
        <v>485</v>
      </c>
      <c r="T57" s="156" t="s">
        <v>382</v>
      </c>
      <c r="U57" s="156">
        <v>0</v>
      </c>
      <c r="V57" s="156">
        <f t="shared" si="20"/>
        <v>0</v>
      </c>
      <c r="W57" s="156"/>
      <c r="X57" s="156" t="s">
        <v>383</v>
      </c>
      <c r="Y57" s="147"/>
      <c r="Z57" s="147"/>
      <c r="AA57" s="147"/>
      <c r="AB57" s="147"/>
      <c r="AC57" s="147"/>
      <c r="AD57" s="147"/>
      <c r="AE57" s="147"/>
      <c r="AF57" s="147" t="s">
        <v>541</v>
      </c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</row>
    <row r="58" spans="1:59" outlineLevel="1" x14ac:dyDescent="0.2">
      <c r="A58" s="176">
        <v>47</v>
      </c>
      <c r="B58" s="177" t="s">
        <v>2334</v>
      </c>
      <c r="C58" s="186" t="s">
        <v>2391</v>
      </c>
      <c r="D58" s="178" t="s">
        <v>1957</v>
      </c>
      <c r="E58" s="179">
        <v>1</v>
      </c>
      <c r="F58" s="174"/>
      <c r="G58" s="181">
        <f t="shared" si="14"/>
        <v>0</v>
      </c>
      <c r="H58" s="157">
        <v>0</v>
      </c>
      <c r="I58" s="156">
        <f t="shared" si="15"/>
        <v>0</v>
      </c>
      <c r="J58" s="157">
        <v>10000</v>
      </c>
      <c r="K58" s="156">
        <f t="shared" si="16"/>
        <v>10000</v>
      </c>
      <c r="L58" s="156">
        <v>15</v>
      </c>
      <c r="M58" s="156">
        <f t="shared" si="17"/>
        <v>0</v>
      </c>
      <c r="N58" s="156">
        <v>0</v>
      </c>
      <c r="O58" s="156">
        <f t="shared" si="18"/>
        <v>0</v>
      </c>
      <c r="P58" s="156">
        <v>0</v>
      </c>
      <c r="Q58" s="156">
        <f t="shared" si="19"/>
        <v>0</v>
      </c>
      <c r="R58" s="156"/>
      <c r="S58" s="156" t="s">
        <v>485</v>
      </c>
      <c r="T58" s="156" t="s">
        <v>382</v>
      </c>
      <c r="U58" s="156">
        <v>0</v>
      </c>
      <c r="V58" s="156">
        <f t="shared" si="20"/>
        <v>0</v>
      </c>
      <c r="W58" s="156"/>
      <c r="X58" s="156" t="s">
        <v>383</v>
      </c>
      <c r="Y58" s="147"/>
      <c r="Z58" s="147"/>
      <c r="AA58" s="147"/>
      <c r="AB58" s="147"/>
      <c r="AC58" s="147"/>
      <c r="AD58" s="147"/>
      <c r="AE58" s="147"/>
      <c r="AF58" s="147" t="s">
        <v>541</v>
      </c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</row>
    <row r="59" spans="1:59" outlineLevel="1" x14ac:dyDescent="0.2">
      <c r="A59" s="176">
        <v>48</v>
      </c>
      <c r="B59" s="177" t="s">
        <v>2335</v>
      </c>
      <c r="C59" s="186" t="s">
        <v>2393</v>
      </c>
      <c r="D59" s="178" t="s">
        <v>1957</v>
      </c>
      <c r="E59" s="179">
        <v>1</v>
      </c>
      <c r="F59" s="174"/>
      <c r="G59" s="181">
        <f t="shared" si="14"/>
        <v>0</v>
      </c>
      <c r="H59" s="157">
        <v>0</v>
      </c>
      <c r="I59" s="156">
        <f t="shared" si="15"/>
        <v>0</v>
      </c>
      <c r="J59" s="157">
        <v>3600</v>
      </c>
      <c r="K59" s="156">
        <f t="shared" si="16"/>
        <v>3600</v>
      </c>
      <c r="L59" s="156">
        <v>15</v>
      </c>
      <c r="M59" s="156">
        <f t="shared" si="17"/>
        <v>0</v>
      </c>
      <c r="N59" s="156">
        <v>0</v>
      </c>
      <c r="O59" s="156">
        <f t="shared" si="18"/>
        <v>0</v>
      </c>
      <c r="P59" s="156">
        <v>0</v>
      </c>
      <c r="Q59" s="156">
        <f t="shared" si="19"/>
        <v>0</v>
      </c>
      <c r="R59" s="156"/>
      <c r="S59" s="156" t="s">
        <v>485</v>
      </c>
      <c r="T59" s="156" t="s">
        <v>382</v>
      </c>
      <c r="U59" s="156">
        <v>0</v>
      </c>
      <c r="V59" s="156">
        <f t="shared" si="20"/>
        <v>0</v>
      </c>
      <c r="W59" s="156"/>
      <c r="X59" s="156" t="s">
        <v>383</v>
      </c>
      <c r="Y59" s="147"/>
      <c r="Z59" s="147"/>
      <c r="AA59" s="147"/>
      <c r="AB59" s="147"/>
      <c r="AC59" s="147"/>
      <c r="AD59" s="147"/>
      <c r="AE59" s="147"/>
      <c r="AF59" s="147" t="s">
        <v>541</v>
      </c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</row>
    <row r="60" spans="1:59" outlineLevel="1" x14ac:dyDescent="0.2">
      <c r="A60" s="176">
        <v>49</v>
      </c>
      <c r="B60" s="177" t="s">
        <v>2337</v>
      </c>
      <c r="C60" s="186" t="s">
        <v>2395</v>
      </c>
      <c r="D60" s="178" t="s">
        <v>1957</v>
      </c>
      <c r="E60" s="179">
        <v>1</v>
      </c>
      <c r="F60" s="174"/>
      <c r="G60" s="181">
        <f t="shared" si="14"/>
        <v>0</v>
      </c>
      <c r="H60" s="157">
        <v>0</v>
      </c>
      <c r="I60" s="156">
        <f t="shared" si="15"/>
        <v>0</v>
      </c>
      <c r="J60" s="157">
        <v>1800</v>
      </c>
      <c r="K60" s="156">
        <f t="shared" si="16"/>
        <v>1800</v>
      </c>
      <c r="L60" s="156">
        <v>15</v>
      </c>
      <c r="M60" s="156">
        <f t="shared" si="17"/>
        <v>0</v>
      </c>
      <c r="N60" s="156">
        <v>0</v>
      </c>
      <c r="O60" s="156">
        <f t="shared" si="18"/>
        <v>0</v>
      </c>
      <c r="P60" s="156">
        <v>0</v>
      </c>
      <c r="Q60" s="156">
        <f t="shared" si="19"/>
        <v>0</v>
      </c>
      <c r="R60" s="156"/>
      <c r="S60" s="156" t="s">
        <v>485</v>
      </c>
      <c r="T60" s="156" t="s">
        <v>382</v>
      </c>
      <c r="U60" s="156">
        <v>0</v>
      </c>
      <c r="V60" s="156">
        <f t="shared" si="20"/>
        <v>0</v>
      </c>
      <c r="W60" s="156"/>
      <c r="X60" s="156" t="s">
        <v>383</v>
      </c>
      <c r="Y60" s="147"/>
      <c r="Z60" s="147"/>
      <c r="AA60" s="147"/>
      <c r="AB60" s="147"/>
      <c r="AC60" s="147"/>
      <c r="AD60" s="147"/>
      <c r="AE60" s="147"/>
      <c r="AF60" s="147" t="s">
        <v>541</v>
      </c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</row>
    <row r="61" spans="1:59" outlineLevel="1" x14ac:dyDescent="0.2">
      <c r="A61" s="176">
        <v>50</v>
      </c>
      <c r="B61" s="177" t="s">
        <v>2339</v>
      </c>
      <c r="C61" s="186" t="s">
        <v>2397</v>
      </c>
      <c r="D61" s="178" t="s">
        <v>1957</v>
      </c>
      <c r="E61" s="179">
        <v>1</v>
      </c>
      <c r="F61" s="174"/>
      <c r="G61" s="181">
        <f t="shared" si="14"/>
        <v>0</v>
      </c>
      <c r="H61" s="157">
        <v>0</v>
      </c>
      <c r="I61" s="156">
        <f t="shared" si="15"/>
        <v>0</v>
      </c>
      <c r="J61" s="157">
        <v>22000</v>
      </c>
      <c r="K61" s="156">
        <f t="shared" si="16"/>
        <v>22000</v>
      </c>
      <c r="L61" s="156">
        <v>15</v>
      </c>
      <c r="M61" s="156">
        <f t="shared" si="17"/>
        <v>0</v>
      </c>
      <c r="N61" s="156">
        <v>0</v>
      </c>
      <c r="O61" s="156">
        <f t="shared" si="18"/>
        <v>0</v>
      </c>
      <c r="P61" s="156">
        <v>0</v>
      </c>
      <c r="Q61" s="156">
        <f t="shared" si="19"/>
        <v>0</v>
      </c>
      <c r="R61" s="156"/>
      <c r="S61" s="156" t="s">
        <v>485</v>
      </c>
      <c r="T61" s="156" t="s">
        <v>382</v>
      </c>
      <c r="U61" s="156">
        <v>0</v>
      </c>
      <c r="V61" s="156">
        <f t="shared" si="20"/>
        <v>0</v>
      </c>
      <c r="W61" s="156"/>
      <c r="X61" s="156" t="s">
        <v>383</v>
      </c>
      <c r="Y61" s="147"/>
      <c r="Z61" s="147"/>
      <c r="AA61" s="147"/>
      <c r="AB61" s="147"/>
      <c r="AC61" s="147"/>
      <c r="AD61" s="147"/>
      <c r="AE61" s="147"/>
      <c r="AF61" s="147" t="s">
        <v>541</v>
      </c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</row>
    <row r="62" spans="1:59" outlineLevel="1" x14ac:dyDescent="0.2">
      <c r="A62" s="176">
        <v>51</v>
      </c>
      <c r="B62" s="177" t="s">
        <v>2341</v>
      </c>
      <c r="C62" s="186" t="s">
        <v>2399</v>
      </c>
      <c r="D62" s="178" t="s">
        <v>1957</v>
      </c>
      <c r="E62" s="179">
        <v>1</v>
      </c>
      <c r="F62" s="174"/>
      <c r="G62" s="181">
        <f t="shared" si="14"/>
        <v>0</v>
      </c>
      <c r="H62" s="157">
        <v>2400</v>
      </c>
      <c r="I62" s="156">
        <f t="shared" si="15"/>
        <v>2400</v>
      </c>
      <c r="J62" s="157">
        <v>3600</v>
      </c>
      <c r="K62" s="156">
        <f t="shared" si="16"/>
        <v>3600</v>
      </c>
      <c r="L62" s="156">
        <v>15</v>
      </c>
      <c r="M62" s="156">
        <f t="shared" si="17"/>
        <v>0</v>
      </c>
      <c r="N62" s="156">
        <v>0</v>
      </c>
      <c r="O62" s="156">
        <f t="shared" si="18"/>
        <v>0</v>
      </c>
      <c r="P62" s="156">
        <v>0</v>
      </c>
      <c r="Q62" s="156">
        <f t="shared" si="19"/>
        <v>0</v>
      </c>
      <c r="R62" s="156"/>
      <c r="S62" s="156" t="s">
        <v>485</v>
      </c>
      <c r="T62" s="156" t="s">
        <v>382</v>
      </c>
      <c r="U62" s="156">
        <v>0</v>
      </c>
      <c r="V62" s="156">
        <f t="shared" si="20"/>
        <v>0</v>
      </c>
      <c r="W62" s="156"/>
      <c r="X62" s="156" t="s">
        <v>383</v>
      </c>
      <c r="Y62" s="147"/>
      <c r="Z62" s="147"/>
      <c r="AA62" s="147"/>
      <c r="AB62" s="147"/>
      <c r="AC62" s="147"/>
      <c r="AD62" s="147"/>
      <c r="AE62" s="147"/>
      <c r="AF62" s="147" t="s">
        <v>541</v>
      </c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</row>
    <row r="63" spans="1:59" outlineLevel="1" x14ac:dyDescent="0.2">
      <c r="A63" s="170">
        <v>52</v>
      </c>
      <c r="B63" s="171" t="s">
        <v>2343</v>
      </c>
      <c r="C63" s="184" t="s">
        <v>2401</v>
      </c>
      <c r="D63" s="172" t="s">
        <v>1957</v>
      </c>
      <c r="E63" s="173">
        <v>1</v>
      </c>
      <c r="F63" s="174"/>
      <c r="G63" s="175">
        <f t="shared" si="14"/>
        <v>0</v>
      </c>
      <c r="H63" s="157">
        <v>5300</v>
      </c>
      <c r="I63" s="156">
        <f t="shared" si="15"/>
        <v>5300</v>
      </c>
      <c r="J63" s="157">
        <v>0</v>
      </c>
      <c r="K63" s="156">
        <f t="shared" si="16"/>
        <v>0</v>
      </c>
      <c r="L63" s="156">
        <v>15</v>
      </c>
      <c r="M63" s="156">
        <f t="shared" si="17"/>
        <v>0</v>
      </c>
      <c r="N63" s="156">
        <v>0</v>
      </c>
      <c r="O63" s="156">
        <f t="shared" si="18"/>
        <v>0</v>
      </c>
      <c r="P63" s="156">
        <v>0</v>
      </c>
      <c r="Q63" s="156">
        <f t="shared" si="19"/>
        <v>0</v>
      </c>
      <c r="R63" s="156"/>
      <c r="S63" s="156" t="s">
        <v>485</v>
      </c>
      <c r="T63" s="156" t="s">
        <v>382</v>
      </c>
      <c r="U63" s="156">
        <v>0</v>
      </c>
      <c r="V63" s="156">
        <f t="shared" si="20"/>
        <v>0</v>
      </c>
      <c r="W63" s="156"/>
      <c r="X63" s="156" t="s">
        <v>383</v>
      </c>
      <c r="Y63" s="147"/>
      <c r="Z63" s="147"/>
      <c r="AA63" s="147"/>
      <c r="AB63" s="147"/>
      <c r="AC63" s="147"/>
      <c r="AD63" s="147"/>
      <c r="AE63" s="147"/>
      <c r="AF63" s="147" t="s">
        <v>541</v>
      </c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</row>
    <row r="64" spans="1:59" x14ac:dyDescent="0.2">
      <c r="A64" s="3"/>
      <c r="B64" s="4"/>
      <c r="C64" s="187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AD64">
        <v>15</v>
      </c>
      <c r="AE64">
        <v>21</v>
      </c>
      <c r="AF64" t="s">
        <v>363</v>
      </c>
    </row>
    <row r="65" spans="1:32" x14ac:dyDescent="0.2">
      <c r="A65" s="150"/>
      <c r="B65" s="151" t="s">
        <v>31</v>
      </c>
      <c r="C65" s="188"/>
      <c r="D65" s="152"/>
      <c r="E65" s="153"/>
      <c r="F65" s="153"/>
      <c r="G65" s="182">
        <f>G8+G32+G38+G48</f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AD65">
        <f>SUMIF(L7:L63,AD64,G7:G63)</f>
        <v>0</v>
      </c>
      <c r="AE65">
        <f>SUMIF(L7:L63,AE64,G7:G63)</f>
        <v>0</v>
      </c>
      <c r="AF65" t="s">
        <v>1915</v>
      </c>
    </row>
    <row r="66" spans="1:32" x14ac:dyDescent="0.2">
      <c r="A66" s="3"/>
      <c r="B66" s="4"/>
      <c r="C66" s="187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32" x14ac:dyDescent="0.2">
      <c r="A67" s="3"/>
      <c r="B67" s="4"/>
      <c r="C67" s="187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32" x14ac:dyDescent="0.2">
      <c r="A68" s="258" t="s">
        <v>1916</v>
      </c>
      <c r="B68" s="258"/>
      <c r="C68" s="259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32" x14ac:dyDescent="0.2">
      <c r="A69" s="260"/>
      <c r="B69" s="261"/>
      <c r="C69" s="262"/>
      <c r="D69" s="261"/>
      <c r="E69" s="261"/>
      <c r="F69" s="261"/>
      <c r="G69" s="26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AF69" t="s">
        <v>1917</v>
      </c>
    </row>
    <row r="70" spans="1:32" x14ac:dyDescent="0.2">
      <c r="A70" s="264"/>
      <c r="B70" s="265"/>
      <c r="C70" s="266"/>
      <c r="D70" s="265"/>
      <c r="E70" s="265"/>
      <c r="F70" s="265"/>
      <c r="G70" s="267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32" x14ac:dyDescent="0.2">
      <c r="A71" s="264"/>
      <c r="B71" s="265"/>
      <c r="C71" s="266"/>
      <c r="D71" s="265"/>
      <c r="E71" s="265"/>
      <c r="F71" s="265"/>
      <c r="G71" s="267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32" x14ac:dyDescent="0.2">
      <c r="A72" s="264"/>
      <c r="B72" s="265"/>
      <c r="C72" s="266"/>
      <c r="D72" s="265"/>
      <c r="E72" s="265"/>
      <c r="F72" s="265"/>
      <c r="G72" s="267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32" x14ac:dyDescent="0.2">
      <c r="A73" s="268"/>
      <c r="B73" s="269"/>
      <c r="C73" s="270"/>
      <c r="D73" s="269"/>
      <c r="E73" s="269"/>
      <c r="F73" s="269"/>
      <c r="G73" s="271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32" x14ac:dyDescent="0.2">
      <c r="A74" s="3"/>
      <c r="B74" s="4"/>
      <c r="C74" s="187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32" x14ac:dyDescent="0.2">
      <c r="C75" s="189"/>
      <c r="D75" s="10"/>
      <c r="AF75" t="s">
        <v>1918</v>
      </c>
    </row>
    <row r="76" spans="1:32" x14ac:dyDescent="0.2">
      <c r="D76" s="10"/>
    </row>
    <row r="77" spans="1:32" x14ac:dyDescent="0.2">
      <c r="D77" s="10"/>
    </row>
    <row r="78" spans="1:32" x14ac:dyDescent="0.2">
      <c r="D78" s="10"/>
    </row>
    <row r="79" spans="1:32" x14ac:dyDescent="0.2">
      <c r="D79" s="10"/>
    </row>
    <row r="80" spans="1:32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69:G73"/>
    <mergeCell ref="A1:G1"/>
    <mergeCell ref="C2:G2"/>
    <mergeCell ref="C3:G3"/>
    <mergeCell ref="C4:G4"/>
    <mergeCell ref="A68:C68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G5000"/>
  <sheetViews>
    <sheetView workbookViewId="0">
      <pane ySplit="7" topLeftCell="A31" activePane="bottomLeft" state="frozen"/>
      <selection pane="bottomLeft" activeCell="F9" sqref="F9:F52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4" width="0" hidden="1" customWidth="1"/>
    <col min="28" max="28" width="0" hidden="1" customWidth="1"/>
    <col min="30" max="40" width="0" hidden="1" customWidth="1"/>
  </cols>
  <sheetData>
    <row r="1" spans="1:59" ht="15.75" customHeight="1" x14ac:dyDescent="0.25">
      <c r="A1" s="251" t="s">
        <v>7</v>
      </c>
      <c r="B1" s="251"/>
      <c r="C1" s="251"/>
      <c r="D1" s="251"/>
      <c r="E1" s="251"/>
      <c r="F1" s="251"/>
      <c r="G1" s="251"/>
      <c r="AF1" t="s">
        <v>352</v>
      </c>
    </row>
    <row r="2" spans="1:59" ht="24.95" customHeight="1" x14ac:dyDescent="0.2">
      <c r="A2" s="139" t="s">
        <v>8</v>
      </c>
      <c r="B2" s="49" t="s">
        <v>42</v>
      </c>
      <c r="C2" s="252" t="s">
        <v>43</v>
      </c>
      <c r="D2" s="253"/>
      <c r="E2" s="253"/>
      <c r="F2" s="253"/>
      <c r="G2" s="254"/>
      <c r="AF2" t="s">
        <v>72</v>
      </c>
    </row>
    <row r="3" spans="1:59" ht="24.95" customHeight="1" x14ac:dyDescent="0.2">
      <c r="A3" s="139" t="s">
        <v>9</v>
      </c>
      <c r="B3" s="49" t="s">
        <v>55</v>
      </c>
      <c r="C3" s="252" t="s">
        <v>56</v>
      </c>
      <c r="D3" s="253"/>
      <c r="E3" s="253"/>
      <c r="F3" s="253"/>
      <c r="G3" s="254"/>
      <c r="AB3" s="121" t="s">
        <v>72</v>
      </c>
      <c r="AF3" t="s">
        <v>353</v>
      </c>
    </row>
    <row r="4" spans="1:59" ht="24.95" customHeight="1" x14ac:dyDescent="0.2">
      <c r="A4" s="140" t="s">
        <v>10</v>
      </c>
      <c r="B4" s="141" t="s">
        <v>61</v>
      </c>
      <c r="C4" s="255" t="s">
        <v>62</v>
      </c>
      <c r="D4" s="256"/>
      <c r="E4" s="256"/>
      <c r="F4" s="256"/>
      <c r="G4" s="257"/>
      <c r="AF4" t="s">
        <v>354</v>
      </c>
    </row>
    <row r="5" spans="1:59" x14ac:dyDescent="0.2">
      <c r="D5" s="10"/>
    </row>
    <row r="6" spans="1:59" ht="38.25" x14ac:dyDescent="0.2">
      <c r="A6" s="143" t="s">
        <v>355</v>
      </c>
      <c r="B6" s="145" t="s">
        <v>356</v>
      </c>
      <c r="C6" s="145" t="s">
        <v>357</v>
      </c>
      <c r="D6" s="144" t="s">
        <v>358</v>
      </c>
      <c r="E6" s="143" t="s">
        <v>359</v>
      </c>
      <c r="F6" s="142" t="s">
        <v>360</v>
      </c>
      <c r="G6" s="143" t="s">
        <v>31</v>
      </c>
      <c r="H6" s="146" t="s">
        <v>32</v>
      </c>
      <c r="I6" s="146" t="s">
        <v>361</v>
      </c>
      <c r="J6" s="146" t="s">
        <v>33</v>
      </c>
      <c r="K6" s="146" t="s">
        <v>362</v>
      </c>
      <c r="L6" s="146" t="s">
        <v>363</v>
      </c>
      <c r="M6" s="146" t="s">
        <v>364</v>
      </c>
      <c r="N6" s="146" t="s">
        <v>365</v>
      </c>
      <c r="O6" s="146" t="s">
        <v>366</v>
      </c>
      <c r="P6" s="146" t="s">
        <v>367</v>
      </c>
      <c r="Q6" s="146" t="s">
        <v>368</v>
      </c>
      <c r="R6" s="146" t="s">
        <v>369</v>
      </c>
      <c r="S6" s="146" t="s">
        <v>370</v>
      </c>
      <c r="T6" s="146" t="s">
        <v>371</v>
      </c>
      <c r="U6" s="146" t="s">
        <v>372</v>
      </c>
      <c r="V6" s="146" t="s">
        <v>373</v>
      </c>
      <c r="W6" s="146" t="s">
        <v>374</v>
      </c>
      <c r="X6" s="146" t="s">
        <v>375</v>
      </c>
    </row>
    <row r="7" spans="1:59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59" x14ac:dyDescent="0.2">
      <c r="A8" s="164" t="s">
        <v>376</v>
      </c>
      <c r="B8" s="165" t="s">
        <v>99</v>
      </c>
      <c r="C8" s="183" t="s">
        <v>101</v>
      </c>
      <c r="D8" s="166"/>
      <c r="E8" s="167"/>
      <c r="F8" s="168"/>
      <c r="G8" s="169">
        <f>SUMIF(AF9:AF33,"&lt;&gt;NOR",G9:G33)</f>
        <v>0</v>
      </c>
      <c r="H8" s="163"/>
      <c r="I8" s="163">
        <f>SUM(I9:I33)</f>
        <v>1507557.1000000003</v>
      </c>
      <c r="J8" s="163"/>
      <c r="K8" s="163">
        <f>SUM(K9:K33)</f>
        <v>389400</v>
      </c>
      <c r="L8" s="163"/>
      <c r="M8" s="163">
        <f>SUM(M9:M33)</f>
        <v>0</v>
      </c>
      <c r="N8" s="163"/>
      <c r="O8" s="163">
        <f>SUM(O9:O33)</f>
        <v>0</v>
      </c>
      <c r="P8" s="163"/>
      <c r="Q8" s="163">
        <f>SUM(Q9:Q33)</f>
        <v>0</v>
      </c>
      <c r="R8" s="163"/>
      <c r="S8" s="163"/>
      <c r="T8" s="163"/>
      <c r="U8" s="163"/>
      <c r="V8" s="163">
        <f>SUM(V9:V33)</f>
        <v>0</v>
      </c>
      <c r="W8" s="163"/>
      <c r="X8" s="163"/>
      <c r="AF8" t="s">
        <v>377</v>
      </c>
    </row>
    <row r="9" spans="1:59" outlineLevel="1" x14ac:dyDescent="0.2">
      <c r="A9" s="176">
        <v>1</v>
      </c>
      <c r="B9" s="177" t="s">
        <v>2242</v>
      </c>
      <c r="C9" s="186" t="s">
        <v>2435</v>
      </c>
      <c r="D9" s="178" t="s">
        <v>1957</v>
      </c>
      <c r="E9" s="179">
        <v>31</v>
      </c>
      <c r="F9" s="174"/>
      <c r="G9" s="181">
        <f t="shared" ref="G9:G33" si="0">ROUND(E9*F9,2)</f>
        <v>0</v>
      </c>
      <c r="H9" s="157">
        <v>4083.04</v>
      </c>
      <c r="I9" s="156">
        <f t="shared" ref="I9:I33" si="1">ROUND(E9*H9,2)</f>
        <v>126574.24</v>
      </c>
      <c r="J9" s="157">
        <v>1600</v>
      </c>
      <c r="K9" s="156">
        <f t="shared" ref="K9:K33" si="2">ROUND(E9*J9,2)</f>
        <v>49600</v>
      </c>
      <c r="L9" s="156">
        <v>15</v>
      </c>
      <c r="M9" s="156">
        <f t="shared" ref="M9:M33" si="3">G9*(1+L9/100)</f>
        <v>0</v>
      </c>
      <c r="N9" s="156">
        <v>0</v>
      </c>
      <c r="O9" s="156">
        <f t="shared" ref="O9:O33" si="4">ROUND(E9*N9,2)</f>
        <v>0</v>
      </c>
      <c r="P9" s="156">
        <v>0</v>
      </c>
      <c r="Q9" s="156">
        <f t="shared" ref="Q9:Q33" si="5">ROUND(E9*P9,2)</f>
        <v>0</v>
      </c>
      <c r="R9" s="156"/>
      <c r="S9" s="156" t="s">
        <v>485</v>
      </c>
      <c r="T9" s="156" t="s">
        <v>382</v>
      </c>
      <c r="U9" s="156">
        <v>0</v>
      </c>
      <c r="V9" s="156">
        <f t="shared" ref="V9:V33" si="6">ROUND(E9*U9,2)</f>
        <v>0</v>
      </c>
      <c r="W9" s="156"/>
      <c r="X9" s="156" t="s">
        <v>383</v>
      </c>
      <c r="Y9" s="147"/>
      <c r="Z9" s="147"/>
      <c r="AA9" s="147"/>
      <c r="AB9" s="147"/>
      <c r="AC9" s="147"/>
      <c r="AD9" s="147"/>
      <c r="AE9" s="147"/>
      <c r="AF9" s="147" t="s">
        <v>384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</row>
    <row r="10" spans="1:59" outlineLevel="1" x14ac:dyDescent="0.2">
      <c r="A10" s="176">
        <v>2</v>
      </c>
      <c r="B10" s="177" t="s">
        <v>2244</v>
      </c>
      <c r="C10" s="186" t="s">
        <v>2436</v>
      </c>
      <c r="D10" s="178" t="s">
        <v>1957</v>
      </c>
      <c r="E10" s="179">
        <v>62</v>
      </c>
      <c r="F10" s="174"/>
      <c r="G10" s="181">
        <f t="shared" si="0"/>
        <v>0</v>
      </c>
      <c r="H10" s="157">
        <v>7514</v>
      </c>
      <c r="I10" s="156">
        <f t="shared" si="1"/>
        <v>465868</v>
      </c>
      <c r="J10" s="157">
        <v>1000</v>
      </c>
      <c r="K10" s="156">
        <f t="shared" si="2"/>
        <v>62000</v>
      </c>
      <c r="L10" s="156">
        <v>15</v>
      </c>
      <c r="M10" s="156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6"/>
      <c r="S10" s="156" t="s">
        <v>485</v>
      </c>
      <c r="T10" s="156" t="s">
        <v>382</v>
      </c>
      <c r="U10" s="156">
        <v>0</v>
      </c>
      <c r="V10" s="156">
        <f t="shared" si="6"/>
        <v>0</v>
      </c>
      <c r="W10" s="156"/>
      <c r="X10" s="156" t="s">
        <v>383</v>
      </c>
      <c r="Y10" s="147"/>
      <c r="Z10" s="147"/>
      <c r="AA10" s="147"/>
      <c r="AB10" s="147"/>
      <c r="AC10" s="147"/>
      <c r="AD10" s="147"/>
      <c r="AE10" s="147"/>
      <c r="AF10" s="147" t="s">
        <v>384</v>
      </c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</row>
    <row r="11" spans="1:59" outlineLevel="1" x14ac:dyDescent="0.2">
      <c r="A11" s="176">
        <v>3</v>
      </c>
      <c r="B11" s="177" t="s">
        <v>2246</v>
      </c>
      <c r="C11" s="186" t="s">
        <v>2437</v>
      </c>
      <c r="D11" s="178" t="s">
        <v>1957</v>
      </c>
      <c r="E11" s="179">
        <v>5</v>
      </c>
      <c r="F11" s="174"/>
      <c r="G11" s="181">
        <f t="shared" si="0"/>
        <v>0</v>
      </c>
      <c r="H11" s="157">
        <v>1428.7</v>
      </c>
      <c r="I11" s="156">
        <f t="shared" si="1"/>
        <v>7143.5</v>
      </c>
      <c r="J11" s="157">
        <v>500</v>
      </c>
      <c r="K11" s="156">
        <f t="shared" si="2"/>
        <v>2500</v>
      </c>
      <c r="L11" s="156">
        <v>15</v>
      </c>
      <c r="M11" s="156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6"/>
      <c r="S11" s="156" t="s">
        <v>485</v>
      </c>
      <c r="T11" s="156" t="s">
        <v>382</v>
      </c>
      <c r="U11" s="156">
        <v>0</v>
      </c>
      <c r="V11" s="156">
        <f t="shared" si="6"/>
        <v>0</v>
      </c>
      <c r="W11" s="156"/>
      <c r="X11" s="156" t="s">
        <v>383</v>
      </c>
      <c r="Y11" s="147"/>
      <c r="Z11" s="147"/>
      <c r="AA11" s="147"/>
      <c r="AB11" s="147"/>
      <c r="AC11" s="147"/>
      <c r="AD11" s="147"/>
      <c r="AE11" s="147"/>
      <c r="AF11" s="147" t="s">
        <v>384</v>
      </c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outlineLevel="1" x14ac:dyDescent="0.2">
      <c r="A12" s="176">
        <v>4</v>
      </c>
      <c r="B12" s="177" t="s">
        <v>2248</v>
      </c>
      <c r="C12" s="186" t="s">
        <v>2438</v>
      </c>
      <c r="D12" s="178" t="s">
        <v>1957</v>
      </c>
      <c r="E12" s="179">
        <v>62</v>
      </c>
      <c r="F12" s="174"/>
      <c r="G12" s="181">
        <f t="shared" si="0"/>
        <v>0</v>
      </c>
      <c r="H12" s="157">
        <v>215.28</v>
      </c>
      <c r="I12" s="156">
        <f t="shared" si="1"/>
        <v>13347.36</v>
      </c>
      <c r="J12" s="157">
        <v>200</v>
      </c>
      <c r="K12" s="156">
        <f t="shared" si="2"/>
        <v>12400</v>
      </c>
      <c r="L12" s="156">
        <v>15</v>
      </c>
      <c r="M12" s="156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6"/>
      <c r="S12" s="156" t="s">
        <v>485</v>
      </c>
      <c r="T12" s="156" t="s">
        <v>382</v>
      </c>
      <c r="U12" s="156">
        <v>0</v>
      </c>
      <c r="V12" s="156">
        <f t="shared" si="6"/>
        <v>0</v>
      </c>
      <c r="W12" s="156"/>
      <c r="X12" s="156" t="s">
        <v>383</v>
      </c>
      <c r="Y12" s="147"/>
      <c r="Z12" s="147"/>
      <c r="AA12" s="147"/>
      <c r="AB12" s="147"/>
      <c r="AC12" s="147"/>
      <c r="AD12" s="147"/>
      <c r="AE12" s="147"/>
      <c r="AF12" s="147" t="s">
        <v>384</v>
      </c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</row>
    <row r="13" spans="1:59" outlineLevel="1" x14ac:dyDescent="0.2">
      <c r="A13" s="176">
        <v>5</v>
      </c>
      <c r="B13" s="177" t="s">
        <v>2250</v>
      </c>
      <c r="C13" s="186" t="s">
        <v>2439</v>
      </c>
      <c r="D13" s="178" t="s">
        <v>1957</v>
      </c>
      <c r="E13" s="179">
        <v>62</v>
      </c>
      <c r="F13" s="174"/>
      <c r="G13" s="181">
        <f t="shared" si="0"/>
        <v>0</v>
      </c>
      <c r="H13" s="157">
        <v>95.42</v>
      </c>
      <c r="I13" s="156">
        <f t="shared" si="1"/>
        <v>5916.04</v>
      </c>
      <c r="J13" s="157">
        <v>100</v>
      </c>
      <c r="K13" s="156">
        <f t="shared" si="2"/>
        <v>6200</v>
      </c>
      <c r="L13" s="156">
        <v>15</v>
      </c>
      <c r="M13" s="156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6"/>
      <c r="S13" s="156" t="s">
        <v>485</v>
      </c>
      <c r="T13" s="156" t="s">
        <v>382</v>
      </c>
      <c r="U13" s="156">
        <v>0</v>
      </c>
      <c r="V13" s="156">
        <f t="shared" si="6"/>
        <v>0</v>
      </c>
      <c r="W13" s="156"/>
      <c r="X13" s="156" t="s">
        <v>383</v>
      </c>
      <c r="Y13" s="147"/>
      <c r="Z13" s="147"/>
      <c r="AA13" s="147"/>
      <c r="AB13" s="147"/>
      <c r="AC13" s="147"/>
      <c r="AD13" s="147"/>
      <c r="AE13" s="147"/>
      <c r="AF13" s="147" t="s">
        <v>384</v>
      </c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</row>
    <row r="14" spans="1:59" outlineLevel="1" x14ac:dyDescent="0.2">
      <c r="A14" s="176">
        <v>6</v>
      </c>
      <c r="B14" s="177" t="s">
        <v>2252</v>
      </c>
      <c r="C14" s="186" t="s">
        <v>2440</v>
      </c>
      <c r="D14" s="178" t="s">
        <v>1957</v>
      </c>
      <c r="E14" s="179">
        <v>62</v>
      </c>
      <c r="F14" s="174"/>
      <c r="G14" s="181">
        <f t="shared" si="0"/>
        <v>0</v>
      </c>
      <c r="H14" s="157">
        <v>1473.68</v>
      </c>
      <c r="I14" s="156">
        <f t="shared" si="1"/>
        <v>91368.16</v>
      </c>
      <c r="J14" s="157">
        <v>500</v>
      </c>
      <c r="K14" s="156">
        <f t="shared" si="2"/>
        <v>31000</v>
      </c>
      <c r="L14" s="156">
        <v>15</v>
      </c>
      <c r="M14" s="156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6"/>
      <c r="S14" s="156" t="s">
        <v>485</v>
      </c>
      <c r="T14" s="156" t="s">
        <v>382</v>
      </c>
      <c r="U14" s="156">
        <v>0</v>
      </c>
      <c r="V14" s="156">
        <f t="shared" si="6"/>
        <v>0</v>
      </c>
      <c r="W14" s="156"/>
      <c r="X14" s="156" t="s">
        <v>383</v>
      </c>
      <c r="Y14" s="147"/>
      <c r="Z14" s="147"/>
      <c r="AA14" s="147"/>
      <c r="AB14" s="147"/>
      <c r="AC14" s="147"/>
      <c r="AD14" s="147"/>
      <c r="AE14" s="147"/>
      <c r="AF14" s="147" t="s">
        <v>384</v>
      </c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</row>
    <row r="15" spans="1:59" outlineLevel="1" x14ac:dyDescent="0.2">
      <c r="A15" s="176">
        <v>7</v>
      </c>
      <c r="B15" s="177" t="s">
        <v>2254</v>
      </c>
      <c r="C15" s="186" t="s">
        <v>2441</v>
      </c>
      <c r="D15" s="178" t="s">
        <v>1957</v>
      </c>
      <c r="E15" s="179">
        <v>4</v>
      </c>
      <c r="F15" s="174"/>
      <c r="G15" s="181">
        <f t="shared" si="0"/>
        <v>0</v>
      </c>
      <c r="H15" s="157">
        <v>1079.26</v>
      </c>
      <c r="I15" s="156">
        <f t="shared" si="1"/>
        <v>4317.04</v>
      </c>
      <c r="J15" s="157">
        <v>500</v>
      </c>
      <c r="K15" s="156">
        <f t="shared" si="2"/>
        <v>2000</v>
      </c>
      <c r="L15" s="156">
        <v>15</v>
      </c>
      <c r="M15" s="156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6"/>
      <c r="S15" s="156" t="s">
        <v>485</v>
      </c>
      <c r="T15" s="156" t="s">
        <v>382</v>
      </c>
      <c r="U15" s="156">
        <v>0</v>
      </c>
      <c r="V15" s="156">
        <f t="shared" si="6"/>
        <v>0</v>
      </c>
      <c r="W15" s="156"/>
      <c r="X15" s="156" t="s">
        <v>383</v>
      </c>
      <c r="Y15" s="147"/>
      <c r="Z15" s="147"/>
      <c r="AA15" s="147"/>
      <c r="AB15" s="147"/>
      <c r="AC15" s="147"/>
      <c r="AD15" s="147"/>
      <c r="AE15" s="147"/>
      <c r="AF15" s="147" t="s">
        <v>384</v>
      </c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</row>
    <row r="16" spans="1:59" outlineLevel="1" x14ac:dyDescent="0.2">
      <c r="A16" s="176">
        <v>8</v>
      </c>
      <c r="B16" s="177" t="s">
        <v>2256</v>
      </c>
      <c r="C16" s="186" t="s">
        <v>2442</v>
      </c>
      <c r="D16" s="178" t="s">
        <v>1957</v>
      </c>
      <c r="E16" s="179">
        <v>92</v>
      </c>
      <c r="F16" s="174"/>
      <c r="G16" s="181">
        <f t="shared" si="0"/>
        <v>0</v>
      </c>
      <c r="H16" s="157">
        <v>1294.8</v>
      </c>
      <c r="I16" s="156">
        <f t="shared" si="1"/>
        <v>119121.60000000001</v>
      </c>
      <c r="J16" s="157">
        <v>800</v>
      </c>
      <c r="K16" s="156">
        <f t="shared" si="2"/>
        <v>73600</v>
      </c>
      <c r="L16" s="156">
        <v>15</v>
      </c>
      <c r="M16" s="156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6"/>
      <c r="S16" s="156" t="s">
        <v>485</v>
      </c>
      <c r="T16" s="156" t="s">
        <v>382</v>
      </c>
      <c r="U16" s="156">
        <v>0</v>
      </c>
      <c r="V16" s="156">
        <f t="shared" si="6"/>
        <v>0</v>
      </c>
      <c r="W16" s="156"/>
      <c r="X16" s="156" t="s">
        <v>383</v>
      </c>
      <c r="Y16" s="147"/>
      <c r="Z16" s="147"/>
      <c r="AA16" s="147"/>
      <c r="AB16" s="147"/>
      <c r="AC16" s="147"/>
      <c r="AD16" s="147"/>
      <c r="AE16" s="147"/>
      <c r="AF16" s="147" t="s">
        <v>384</v>
      </c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</row>
    <row r="17" spans="1:59" outlineLevel="1" x14ac:dyDescent="0.2">
      <c r="A17" s="176">
        <v>9</v>
      </c>
      <c r="B17" s="177" t="s">
        <v>2258</v>
      </c>
      <c r="C17" s="186" t="s">
        <v>2443</v>
      </c>
      <c r="D17" s="178" t="s">
        <v>1957</v>
      </c>
      <c r="E17" s="179">
        <v>27</v>
      </c>
      <c r="F17" s="174"/>
      <c r="G17" s="181">
        <f t="shared" si="0"/>
        <v>0</v>
      </c>
      <c r="H17" s="157">
        <v>1392.82</v>
      </c>
      <c r="I17" s="156">
        <f t="shared" si="1"/>
        <v>37606.14</v>
      </c>
      <c r="J17" s="157">
        <v>800</v>
      </c>
      <c r="K17" s="156">
        <f t="shared" si="2"/>
        <v>21600</v>
      </c>
      <c r="L17" s="156">
        <v>15</v>
      </c>
      <c r="M17" s="156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6"/>
      <c r="S17" s="156" t="s">
        <v>485</v>
      </c>
      <c r="T17" s="156" t="s">
        <v>382</v>
      </c>
      <c r="U17" s="156">
        <v>0</v>
      </c>
      <c r="V17" s="156">
        <f t="shared" si="6"/>
        <v>0</v>
      </c>
      <c r="W17" s="156"/>
      <c r="X17" s="156" t="s">
        <v>383</v>
      </c>
      <c r="Y17" s="147"/>
      <c r="Z17" s="147"/>
      <c r="AA17" s="147"/>
      <c r="AB17" s="147"/>
      <c r="AC17" s="147"/>
      <c r="AD17" s="147"/>
      <c r="AE17" s="147"/>
      <c r="AF17" s="147" t="s">
        <v>384</v>
      </c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</row>
    <row r="18" spans="1:59" outlineLevel="1" x14ac:dyDescent="0.2">
      <c r="A18" s="176">
        <v>10</v>
      </c>
      <c r="B18" s="177" t="s">
        <v>2260</v>
      </c>
      <c r="C18" s="186" t="s">
        <v>2444</v>
      </c>
      <c r="D18" s="178" t="s">
        <v>1957</v>
      </c>
      <c r="E18" s="179">
        <v>58</v>
      </c>
      <c r="F18" s="174"/>
      <c r="G18" s="181">
        <f t="shared" si="0"/>
        <v>0</v>
      </c>
      <c r="H18" s="157">
        <v>2302.02</v>
      </c>
      <c r="I18" s="156">
        <f t="shared" si="1"/>
        <v>133517.16</v>
      </c>
      <c r="J18" s="157">
        <v>0</v>
      </c>
      <c r="K18" s="156">
        <f t="shared" si="2"/>
        <v>0</v>
      </c>
      <c r="L18" s="156">
        <v>15</v>
      </c>
      <c r="M18" s="156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6"/>
      <c r="S18" s="156" t="s">
        <v>485</v>
      </c>
      <c r="T18" s="156" t="s">
        <v>382</v>
      </c>
      <c r="U18" s="156">
        <v>0</v>
      </c>
      <c r="V18" s="156">
        <f t="shared" si="6"/>
        <v>0</v>
      </c>
      <c r="W18" s="156"/>
      <c r="X18" s="156" t="s">
        <v>407</v>
      </c>
      <c r="Y18" s="147"/>
      <c r="Z18" s="147"/>
      <c r="AA18" s="147"/>
      <c r="AB18" s="147"/>
      <c r="AC18" s="147"/>
      <c r="AD18" s="147"/>
      <c r="AE18" s="147"/>
      <c r="AF18" s="147" t="s">
        <v>408</v>
      </c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</row>
    <row r="19" spans="1:59" outlineLevel="1" x14ac:dyDescent="0.2">
      <c r="A19" s="176">
        <v>11</v>
      </c>
      <c r="B19" s="177" t="s">
        <v>2262</v>
      </c>
      <c r="C19" s="186" t="s">
        <v>2445</v>
      </c>
      <c r="D19" s="178" t="s">
        <v>1957</v>
      </c>
      <c r="E19" s="179">
        <v>4</v>
      </c>
      <c r="F19" s="174"/>
      <c r="G19" s="181">
        <f t="shared" si="0"/>
        <v>0</v>
      </c>
      <c r="H19" s="157">
        <v>27253.72</v>
      </c>
      <c r="I19" s="156">
        <f t="shared" si="1"/>
        <v>109014.88</v>
      </c>
      <c r="J19" s="157">
        <v>2400</v>
      </c>
      <c r="K19" s="156">
        <f t="shared" si="2"/>
        <v>9600</v>
      </c>
      <c r="L19" s="156">
        <v>15</v>
      </c>
      <c r="M19" s="156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6"/>
      <c r="S19" s="156" t="s">
        <v>485</v>
      </c>
      <c r="T19" s="156" t="s">
        <v>382</v>
      </c>
      <c r="U19" s="156">
        <v>0</v>
      </c>
      <c r="V19" s="156">
        <f t="shared" si="6"/>
        <v>0</v>
      </c>
      <c r="W19" s="156"/>
      <c r="X19" s="156" t="s">
        <v>383</v>
      </c>
      <c r="Y19" s="147"/>
      <c r="Z19" s="147"/>
      <c r="AA19" s="147"/>
      <c r="AB19" s="147"/>
      <c r="AC19" s="147"/>
      <c r="AD19" s="147"/>
      <c r="AE19" s="147"/>
      <c r="AF19" s="147" t="s">
        <v>384</v>
      </c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</row>
    <row r="20" spans="1:59" outlineLevel="1" x14ac:dyDescent="0.2">
      <c r="A20" s="176">
        <v>12</v>
      </c>
      <c r="B20" s="177" t="s">
        <v>2264</v>
      </c>
      <c r="C20" s="186" t="s">
        <v>2446</v>
      </c>
      <c r="D20" s="178" t="s">
        <v>1957</v>
      </c>
      <c r="E20" s="179">
        <v>1</v>
      </c>
      <c r="F20" s="174"/>
      <c r="G20" s="181">
        <f t="shared" si="0"/>
        <v>0</v>
      </c>
      <c r="H20" s="157">
        <v>43420</v>
      </c>
      <c r="I20" s="156">
        <f t="shared" si="1"/>
        <v>43420</v>
      </c>
      <c r="J20" s="157">
        <v>2000</v>
      </c>
      <c r="K20" s="156">
        <f t="shared" si="2"/>
        <v>2000</v>
      </c>
      <c r="L20" s="156">
        <v>15</v>
      </c>
      <c r="M20" s="156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6"/>
      <c r="S20" s="156" t="s">
        <v>485</v>
      </c>
      <c r="T20" s="156" t="s">
        <v>382</v>
      </c>
      <c r="U20" s="156">
        <v>0</v>
      </c>
      <c r="V20" s="156">
        <f t="shared" si="6"/>
        <v>0</v>
      </c>
      <c r="W20" s="156"/>
      <c r="X20" s="156" t="s">
        <v>383</v>
      </c>
      <c r="Y20" s="147"/>
      <c r="Z20" s="147"/>
      <c r="AA20" s="147"/>
      <c r="AB20" s="147"/>
      <c r="AC20" s="147"/>
      <c r="AD20" s="147"/>
      <c r="AE20" s="147"/>
      <c r="AF20" s="147" t="s">
        <v>384</v>
      </c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</row>
    <row r="21" spans="1:59" outlineLevel="1" x14ac:dyDescent="0.2">
      <c r="A21" s="176">
        <v>13</v>
      </c>
      <c r="B21" s="177" t="s">
        <v>2266</v>
      </c>
      <c r="C21" s="186" t="s">
        <v>2447</v>
      </c>
      <c r="D21" s="178" t="s">
        <v>1957</v>
      </c>
      <c r="E21" s="179">
        <v>1</v>
      </c>
      <c r="F21" s="174"/>
      <c r="G21" s="181">
        <f t="shared" si="0"/>
        <v>0</v>
      </c>
      <c r="H21" s="157">
        <v>1667.12</v>
      </c>
      <c r="I21" s="156">
        <f t="shared" si="1"/>
        <v>1667.12</v>
      </c>
      <c r="J21" s="157">
        <v>500</v>
      </c>
      <c r="K21" s="156">
        <f t="shared" si="2"/>
        <v>500</v>
      </c>
      <c r="L21" s="156">
        <v>15</v>
      </c>
      <c r="M21" s="156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6"/>
      <c r="S21" s="156" t="s">
        <v>485</v>
      </c>
      <c r="T21" s="156" t="s">
        <v>382</v>
      </c>
      <c r="U21" s="156">
        <v>0</v>
      </c>
      <c r="V21" s="156">
        <f t="shared" si="6"/>
        <v>0</v>
      </c>
      <c r="W21" s="156"/>
      <c r="X21" s="156" t="s">
        <v>383</v>
      </c>
      <c r="Y21" s="147"/>
      <c r="Z21" s="147"/>
      <c r="AA21" s="147"/>
      <c r="AB21" s="147"/>
      <c r="AC21" s="147"/>
      <c r="AD21" s="147"/>
      <c r="AE21" s="147"/>
      <c r="AF21" s="147" t="s">
        <v>384</v>
      </c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</row>
    <row r="22" spans="1:59" ht="22.5" outlineLevel="1" x14ac:dyDescent="0.2">
      <c r="A22" s="176">
        <v>14</v>
      </c>
      <c r="B22" s="177" t="s">
        <v>2268</v>
      </c>
      <c r="C22" s="186" t="s">
        <v>2448</v>
      </c>
      <c r="D22" s="178" t="s">
        <v>1957</v>
      </c>
      <c r="E22" s="179">
        <v>11</v>
      </c>
      <c r="F22" s="174"/>
      <c r="G22" s="181">
        <f t="shared" si="0"/>
        <v>0</v>
      </c>
      <c r="H22" s="157">
        <v>14191.84</v>
      </c>
      <c r="I22" s="156">
        <f t="shared" si="1"/>
        <v>156110.24</v>
      </c>
      <c r="J22" s="157">
        <v>2000</v>
      </c>
      <c r="K22" s="156">
        <f t="shared" si="2"/>
        <v>22000</v>
      </c>
      <c r="L22" s="156">
        <v>15</v>
      </c>
      <c r="M22" s="156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6"/>
      <c r="S22" s="156" t="s">
        <v>485</v>
      </c>
      <c r="T22" s="156" t="s">
        <v>382</v>
      </c>
      <c r="U22" s="156">
        <v>0</v>
      </c>
      <c r="V22" s="156">
        <f t="shared" si="6"/>
        <v>0</v>
      </c>
      <c r="W22" s="156"/>
      <c r="X22" s="156" t="s">
        <v>383</v>
      </c>
      <c r="Y22" s="147"/>
      <c r="Z22" s="147"/>
      <c r="AA22" s="147"/>
      <c r="AB22" s="147"/>
      <c r="AC22" s="147"/>
      <c r="AD22" s="147"/>
      <c r="AE22" s="147"/>
      <c r="AF22" s="147" t="s">
        <v>384</v>
      </c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</row>
    <row r="23" spans="1:59" outlineLevel="1" x14ac:dyDescent="0.2">
      <c r="A23" s="176">
        <v>15</v>
      </c>
      <c r="B23" s="177" t="s">
        <v>2270</v>
      </c>
      <c r="C23" s="186" t="s">
        <v>2449</v>
      </c>
      <c r="D23" s="178" t="s">
        <v>1957</v>
      </c>
      <c r="E23" s="179">
        <v>1</v>
      </c>
      <c r="F23" s="174"/>
      <c r="G23" s="181">
        <f t="shared" si="0"/>
        <v>0</v>
      </c>
      <c r="H23" s="157">
        <v>14236.04</v>
      </c>
      <c r="I23" s="156">
        <f t="shared" si="1"/>
        <v>14236.04</v>
      </c>
      <c r="J23" s="157">
        <v>2000</v>
      </c>
      <c r="K23" s="156">
        <f t="shared" si="2"/>
        <v>2000</v>
      </c>
      <c r="L23" s="156">
        <v>15</v>
      </c>
      <c r="M23" s="156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6"/>
      <c r="S23" s="156" t="s">
        <v>485</v>
      </c>
      <c r="T23" s="156" t="s">
        <v>382</v>
      </c>
      <c r="U23" s="156">
        <v>0</v>
      </c>
      <c r="V23" s="156">
        <f t="shared" si="6"/>
        <v>0</v>
      </c>
      <c r="W23" s="156"/>
      <c r="X23" s="156" t="s">
        <v>383</v>
      </c>
      <c r="Y23" s="147"/>
      <c r="Z23" s="147"/>
      <c r="AA23" s="147"/>
      <c r="AB23" s="147"/>
      <c r="AC23" s="147"/>
      <c r="AD23" s="147"/>
      <c r="AE23" s="147"/>
      <c r="AF23" s="147" t="s">
        <v>384</v>
      </c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</row>
    <row r="24" spans="1:59" outlineLevel="1" x14ac:dyDescent="0.2">
      <c r="A24" s="176">
        <v>16</v>
      </c>
      <c r="B24" s="177" t="s">
        <v>2272</v>
      </c>
      <c r="C24" s="186" t="s">
        <v>2450</v>
      </c>
      <c r="D24" s="178" t="s">
        <v>1957</v>
      </c>
      <c r="E24" s="179">
        <v>1</v>
      </c>
      <c r="F24" s="174"/>
      <c r="G24" s="181">
        <f t="shared" si="0"/>
        <v>0</v>
      </c>
      <c r="H24" s="157">
        <v>50377.86</v>
      </c>
      <c r="I24" s="156">
        <f t="shared" si="1"/>
        <v>50377.86</v>
      </c>
      <c r="J24" s="157">
        <v>15000</v>
      </c>
      <c r="K24" s="156">
        <f t="shared" si="2"/>
        <v>15000</v>
      </c>
      <c r="L24" s="156">
        <v>15</v>
      </c>
      <c r="M24" s="156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6"/>
      <c r="S24" s="156" t="s">
        <v>485</v>
      </c>
      <c r="T24" s="156" t="s">
        <v>382</v>
      </c>
      <c r="U24" s="156">
        <v>0</v>
      </c>
      <c r="V24" s="156">
        <f t="shared" si="6"/>
        <v>0</v>
      </c>
      <c r="W24" s="156"/>
      <c r="X24" s="156" t="s">
        <v>383</v>
      </c>
      <c r="Y24" s="147"/>
      <c r="Z24" s="147"/>
      <c r="AA24" s="147"/>
      <c r="AB24" s="147"/>
      <c r="AC24" s="147"/>
      <c r="AD24" s="147"/>
      <c r="AE24" s="147"/>
      <c r="AF24" s="147" t="s">
        <v>384</v>
      </c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</row>
    <row r="25" spans="1:59" outlineLevel="1" x14ac:dyDescent="0.2">
      <c r="A25" s="176">
        <v>17</v>
      </c>
      <c r="B25" s="177" t="s">
        <v>2274</v>
      </c>
      <c r="C25" s="186" t="s">
        <v>2451</v>
      </c>
      <c r="D25" s="178" t="s">
        <v>1957</v>
      </c>
      <c r="E25" s="179">
        <v>4</v>
      </c>
      <c r="F25" s="174"/>
      <c r="G25" s="181">
        <f t="shared" si="0"/>
        <v>0</v>
      </c>
      <c r="H25" s="157">
        <v>11374.48</v>
      </c>
      <c r="I25" s="156">
        <f t="shared" si="1"/>
        <v>45497.919999999998</v>
      </c>
      <c r="J25" s="157">
        <v>1200</v>
      </c>
      <c r="K25" s="156">
        <f t="shared" si="2"/>
        <v>4800</v>
      </c>
      <c r="L25" s="156">
        <v>15</v>
      </c>
      <c r="M25" s="156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6"/>
      <c r="S25" s="156" t="s">
        <v>485</v>
      </c>
      <c r="T25" s="156" t="s">
        <v>382</v>
      </c>
      <c r="U25" s="156">
        <v>0</v>
      </c>
      <c r="V25" s="156">
        <f t="shared" si="6"/>
        <v>0</v>
      </c>
      <c r="W25" s="156"/>
      <c r="X25" s="156" t="s">
        <v>383</v>
      </c>
      <c r="Y25" s="147"/>
      <c r="Z25" s="147"/>
      <c r="AA25" s="147"/>
      <c r="AB25" s="147"/>
      <c r="AC25" s="147"/>
      <c r="AD25" s="147"/>
      <c r="AE25" s="147"/>
      <c r="AF25" s="147" t="s">
        <v>384</v>
      </c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</row>
    <row r="26" spans="1:59" outlineLevel="1" x14ac:dyDescent="0.2">
      <c r="A26" s="176">
        <v>18</v>
      </c>
      <c r="B26" s="177" t="s">
        <v>2276</v>
      </c>
      <c r="C26" s="186" t="s">
        <v>2452</v>
      </c>
      <c r="D26" s="178" t="s">
        <v>1957</v>
      </c>
      <c r="E26" s="179">
        <v>4</v>
      </c>
      <c r="F26" s="174"/>
      <c r="G26" s="181">
        <f t="shared" si="0"/>
        <v>0</v>
      </c>
      <c r="H26" s="157">
        <v>1600</v>
      </c>
      <c r="I26" s="156">
        <f t="shared" si="1"/>
        <v>6400</v>
      </c>
      <c r="J26" s="157">
        <v>800</v>
      </c>
      <c r="K26" s="156">
        <f t="shared" si="2"/>
        <v>3200</v>
      </c>
      <c r="L26" s="156">
        <v>15</v>
      </c>
      <c r="M26" s="156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6"/>
      <c r="S26" s="156" t="s">
        <v>485</v>
      </c>
      <c r="T26" s="156" t="s">
        <v>382</v>
      </c>
      <c r="U26" s="156">
        <v>0</v>
      </c>
      <c r="V26" s="156">
        <f t="shared" si="6"/>
        <v>0</v>
      </c>
      <c r="W26" s="156"/>
      <c r="X26" s="156" t="s">
        <v>383</v>
      </c>
      <c r="Y26" s="147"/>
      <c r="Z26" s="147"/>
      <c r="AA26" s="147"/>
      <c r="AB26" s="147"/>
      <c r="AC26" s="147"/>
      <c r="AD26" s="147"/>
      <c r="AE26" s="147"/>
      <c r="AF26" s="147" t="s">
        <v>384</v>
      </c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</row>
    <row r="27" spans="1:59" ht="22.5" outlineLevel="1" x14ac:dyDescent="0.2">
      <c r="A27" s="176">
        <v>19</v>
      </c>
      <c r="B27" s="177" t="s">
        <v>2278</v>
      </c>
      <c r="C27" s="186" t="s">
        <v>2453</v>
      </c>
      <c r="D27" s="178" t="s">
        <v>1957</v>
      </c>
      <c r="E27" s="179">
        <v>4</v>
      </c>
      <c r="F27" s="174"/>
      <c r="G27" s="181">
        <f t="shared" si="0"/>
        <v>0</v>
      </c>
      <c r="H27" s="157">
        <v>2800</v>
      </c>
      <c r="I27" s="156">
        <f t="shared" si="1"/>
        <v>11200</v>
      </c>
      <c r="J27" s="157">
        <v>800</v>
      </c>
      <c r="K27" s="156">
        <f t="shared" si="2"/>
        <v>3200</v>
      </c>
      <c r="L27" s="156">
        <v>15</v>
      </c>
      <c r="M27" s="156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6"/>
      <c r="S27" s="156" t="s">
        <v>485</v>
      </c>
      <c r="T27" s="156" t="s">
        <v>382</v>
      </c>
      <c r="U27" s="156">
        <v>0</v>
      </c>
      <c r="V27" s="156">
        <f t="shared" si="6"/>
        <v>0</v>
      </c>
      <c r="W27" s="156"/>
      <c r="X27" s="156" t="s">
        <v>383</v>
      </c>
      <c r="Y27" s="147"/>
      <c r="Z27" s="147"/>
      <c r="AA27" s="147"/>
      <c r="AB27" s="147"/>
      <c r="AC27" s="147"/>
      <c r="AD27" s="147"/>
      <c r="AE27" s="147"/>
      <c r="AF27" s="147" t="s">
        <v>384</v>
      </c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</row>
    <row r="28" spans="1:59" ht="22.5" outlineLevel="1" x14ac:dyDescent="0.2">
      <c r="A28" s="176">
        <v>20</v>
      </c>
      <c r="B28" s="177" t="s">
        <v>2279</v>
      </c>
      <c r="C28" s="186" t="s">
        <v>2454</v>
      </c>
      <c r="D28" s="178" t="s">
        <v>1957</v>
      </c>
      <c r="E28" s="179">
        <v>5</v>
      </c>
      <c r="F28" s="174"/>
      <c r="G28" s="181">
        <f t="shared" si="0"/>
        <v>0</v>
      </c>
      <c r="H28" s="157">
        <v>550</v>
      </c>
      <c r="I28" s="156">
        <f t="shared" si="1"/>
        <v>2750</v>
      </c>
      <c r="J28" s="157">
        <v>0</v>
      </c>
      <c r="K28" s="156">
        <f t="shared" si="2"/>
        <v>0</v>
      </c>
      <c r="L28" s="156">
        <v>15</v>
      </c>
      <c r="M28" s="156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6"/>
      <c r="S28" s="156" t="s">
        <v>485</v>
      </c>
      <c r="T28" s="156" t="s">
        <v>382</v>
      </c>
      <c r="U28" s="156">
        <v>0</v>
      </c>
      <c r="V28" s="156">
        <f t="shared" si="6"/>
        <v>0</v>
      </c>
      <c r="W28" s="156"/>
      <c r="X28" s="156" t="s">
        <v>407</v>
      </c>
      <c r="Y28" s="147"/>
      <c r="Z28" s="147"/>
      <c r="AA28" s="147"/>
      <c r="AB28" s="147"/>
      <c r="AC28" s="147"/>
      <c r="AD28" s="147"/>
      <c r="AE28" s="147"/>
      <c r="AF28" s="147" t="s">
        <v>408</v>
      </c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</row>
    <row r="29" spans="1:59" ht="22.5" outlineLevel="1" x14ac:dyDescent="0.2">
      <c r="A29" s="176">
        <v>21</v>
      </c>
      <c r="B29" s="177" t="s">
        <v>2281</v>
      </c>
      <c r="C29" s="186" t="s">
        <v>2455</v>
      </c>
      <c r="D29" s="178" t="s">
        <v>1957</v>
      </c>
      <c r="E29" s="179">
        <v>104</v>
      </c>
      <c r="F29" s="174"/>
      <c r="G29" s="181">
        <f t="shared" si="0"/>
        <v>0</v>
      </c>
      <c r="H29" s="157">
        <v>98</v>
      </c>
      <c r="I29" s="156">
        <f t="shared" si="1"/>
        <v>10192</v>
      </c>
      <c r="J29" s="157">
        <v>75</v>
      </c>
      <c r="K29" s="156">
        <f t="shared" si="2"/>
        <v>7800</v>
      </c>
      <c r="L29" s="156">
        <v>15</v>
      </c>
      <c r="M29" s="156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6"/>
      <c r="S29" s="156" t="s">
        <v>485</v>
      </c>
      <c r="T29" s="156" t="s">
        <v>382</v>
      </c>
      <c r="U29" s="156">
        <v>0</v>
      </c>
      <c r="V29" s="156">
        <f t="shared" si="6"/>
        <v>0</v>
      </c>
      <c r="W29" s="156"/>
      <c r="X29" s="156" t="s">
        <v>383</v>
      </c>
      <c r="Y29" s="147"/>
      <c r="Z29" s="147"/>
      <c r="AA29" s="147"/>
      <c r="AB29" s="147"/>
      <c r="AC29" s="147"/>
      <c r="AD29" s="147"/>
      <c r="AE29" s="147"/>
      <c r="AF29" s="147" t="s">
        <v>384</v>
      </c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</row>
    <row r="30" spans="1:59" ht="22.5" outlineLevel="1" x14ac:dyDescent="0.2">
      <c r="A30" s="176">
        <v>22</v>
      </c>
      <c r="B30" s="177" t="s">
        <v>2283</v>
      </c>
      <c r="C30" s="186" t="s">
        <v>2456</v>
      </c>
      <c r="D30" s="178" t="s">
        <v>1957</v>
      </c>
      <c r="E30" s="179">
        <v>5</v>
      </c>
      <c r="F30" s="174"/>
      <c r="G30" s="181">
        <f t="shared" si="0"/>
        <v>0</v>
      </c>
      <c r="H30" s="157">
        <v>271</v>
      </c>
      <c r="I30" s="156">
        <f t="shared" si="1"/>
        <v>1355</v>
      </c>
      <c r="J30" s="157">
        <v>200</v>
      </c>
      <c r="K30" s="156">
        <f t="shared" si="2"/>
        <v>1000</v>
      </c>
      <c r="L30" s="156">
        <v>15</v>
      </c>
      <c r="M30" s="156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6"/>
      <c r="S30" s="156" t="s">
        <v>485</v>
      </c>
      <c r="T30" s="156" t="s">
        <v>382</v>
      </c>
      <c r="U30" s="156">
        <v>0</v>
      </c>
      <c r="V30" s="156">
        <f t="shared" si="6"/>
        <v>0</v>
      </c>
      <c r="W30" s="156"/>
      <c r="X30" s="156" t="s">
        <v>383</v>
      </c>
      <c r="Y30" s="147"/>
      <c r="Z30" s="147"/>
      <c r="AA30" s="147"/>
      <c r="AB30" s="147"/>
      <c r="AC30" s="147"/>
      <c r="AD30" s="147"/>
      <c r="AE30" s="147"/>
      <c r="AF30" s="147" t="s">
        <v>384</v>
      </c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</row>
    <row r="31" spans="1:59" outlineLevel="1" x14ac:dyDescent="0.2">
      <c r="A31" s="176">
        <v>23</v>
      </c>
      <c r="B31" s="177" t="s">
        <v>2285</v>
      </c>
      <c r="C31" s="186" t="s">
        <v>2457</v>
      </c>
      <c r="D31" s="178" t="s">
        <v>1957</v>
      </c>
      <c r="E31" s="179">
        <v>500</v>
      </c>
      <c r="F31" s="174"/>
      <c r="G31" s="181">
        <f t="shared" si="0"/>
        <v>0</v>
      </c>
      <c r="H31" s="157">
        <v>15</v>
      </c>
      <c r="I31" s="156">
        <f t="shared" si="1"/>
        <v>7500</v>
      </c>
      <c r="J31" s="157">
        <v>50</v>
      </c>
      <c r="K31" s="156">
        <f t="shared" si="2"/>
        <v>25000</v>
      </c>
      <c r="L31" s="156">
        <v>15</v>
      </c>
      <c r="M31" s="156">
        <f t="shared" si="3"/>
        <v>0</v>
      </c>
      <c r="N31" s="156">
        <v>0</v>
      </c>
      <c r="O31" s="156">
        <f t="shared" si="4"/>
        <v>0</v>
      </c>
      <c r="P31" s="156">
        <v>0</v>
      </c>
      <c r="Q31" s="156">
        <f t="shared" si="5"/>
        <v>0</v>
      </c>
      <c r="R31" s="156"/>
      <c r="S31" s="156" t="s">
        <v>485</v>
      </c>
      <c r="T31" s="156" t="s">
        <v>382</v>
      </c>
      <c r="U31" s="156">
        <v>0</v>
      </c>
      <c r="V31" s="156">
        <f t="shared" si="6"/>
        <v>0</v>
      </c>
      <c r="W31" s="156"/>
      <c r="X31" s="156" t="s">
        <v>383</v>
      </c>
      <c r="Y31" s="147"/>
      <c r="Z31" s="147"/>
      <c r="AA31" s="147"/>
      <c r="AB31" s="147"/>
      <c r="AC31" s="147"/>
      <c r="AD31" s="147"/>
      <c r="AE31" s="147"/>
      <c r="AF31" s="147" t="s">
        <v>384</v>
      </c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</row>
    <row r="32" spans="1:59" ht="22.5" outlineLevel="1" x14ac:dyDescent="0.2">
      <c r="A32" s="176">
        <v>24</v>
      </c>
      <c r="B32" s="177" t="s">
        <v>2288</v>
      </c>
      <c r="C32" s="186" t="s">
        <v>2458</v>
      </c>
      <c r="D32" s="178" t="s">
        <v>1957</v>
      </c>
      <c r="E32" s="179">
        <v>104</v>
      </c>
      <c r="F32" s="174"/>
      <c r="G32" s="181">
        <f t="shared" si="0"/>
        <v>0</v>
      </c>
      <c r="H32" s="157">
        <v>96.7</v>
      </c>
      <c r="I32" s="156">
        <f t="shared" si="1"/>
        <v>10056.799999999999</v>
      </c>
      <c r="J32" s="157">
        <v>100</v>
      </c>
      <c r="K32" s="156">
        <f t="shared" si="2"/>
        <v>10400</v>
      </c>
      <c r="L32" s="156">
        <v>15</v>
      </c>
      <c r="M32" s="156">
        <f t="shared" si="3"/>
        <v>0</v>
      </c>
      <c r="N32" s="156">
        <v>0</v>
      </c>
      <c r="O32" s="156">
        <f t="shared" si="4"/>
        <v>0</v>
      </c>
      <c r="P32" s="156">
        <v>0</v>
      </c>
      <c r="Q32" s="156">
        <f t="shared" si="5"/>
        <v>0</v>
      </c>
      <c r="R32" s="156"/>
      <c r="S32" s="156" t="s">
        <v>485</v>
      </c>
      <c r="T32" s="156" t="s">
        <v>382</v>
      </c>
      <c r="U32" s="156">
        <v>0</v>
      </c>
      <c r="V32" s="156">
        <f t="shared" si="6"/>
        <v>0</v>
      </c>
      <c r="W32" s="156"/>
      <c r="X32" s="156" t="s">
        <v>383</v>
      </c>
      <c r="Y32" s="147"/>
      <c r="Z32" s="147"/>
      <c r="AA32" s="147"/>
      <c r="AB32" s="147"/>
      <c r="AC32" s="147"/>
      <c r="AD32" s="147"/>
      <c r="AE32" s="147"/>
      <c r="AF32" s="147" t="s">
        <v>384</v>
      </c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</row>
    <row r="33" spans="1:59" outlineLevel="1" x14ac:dyDescent="0.2">
      <c r="A33" s="176">
        <v>25</v>
      </c>
      <c r="B33" s="177" t="s">
        <v>2290</v>
      </c>
      <c r="C33" s="186" t="s">
        <v>2459</v>
      </c>
      <c r="D33" s="178" t="s">
        <v>1957</v>
      </c>
      <c r="E33" s="179">
        <v>220</v>
      </c>
      <c r="F33" s="174"/>
      <c r="G33" s="181">
        <f t="shared" si="0"/>
        <v>0</v>
      </c>
      <c r="H33" s="157">
        <v>150</v>
      </c>
      <c r="I33" s="156">
        <f t="shared" si="1"/>
        <v>33000</v>
      </c>
      <c r="J33" s="157">
        <v>100</v>
      </c>
      <c r="K33" s="156">
        <f t="shared" si="2"/>
        <v>22000</v>
      </c>
      <c r="L33" s="156">
        <v>15</v>
      </c>
      <c r="M33" s="156">
        <f t="shared" si="3"/>
        <v>0</v>
      </c>
      <c r="N33" s="156">
        <v>0</v>
      </c>
      <c r="O33" s="156">
        <f t="shared" si="4"/>
        <v>0</v>
      </c>
      <c r="P33" s="156">
        <v>0</v>
      </c>
      <c r="Q33" s="156">
        <f t="shared" si="5"/>
        <v>0</v>
      </c>
      <c r="R33" s="156"/>
      <c r="S33" s="156" t="s">
        <v>485</v>
      </c>
      <c r="T33" s="156" t="s">
        <v>382</v>
      </c>
      <c r="U33" s="156">
        <v>0</v>
      </c>
      <c r="V33" s="156">
        <f t="shared" si="6"/>
        <v>0</v>
      </c>
      <c r="W33" s="156"/>
      <c r="X33" s="156" t="s">
        <v>383</v>
      </c>
      <c r="Y33" s="147"/>
      <c r="Z33" s="147"/>
      <c r="AA33" s="147"/>
      <c r="AB33" s="147"/>
      <c r="AC33" s="147"/>
      <c r="AD33" s="147"/>
      <c r="AE33" s="147"/>
      <c r="AF33" s="147" t="s">
        <v>384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</row>
    <row r="34" spans="1:59" x14ac:dyDescent="0.2">
      <c r="A34" s="164" t="s">
        <v>376</v>
      </c>
      <c r="B34" s="165" t="s">
        <v>142</v>
      </c>
      <c r="C34" s="183" t="s">
        <v>112</v>
      </c>
      <c r="D34" s="166"/>
      <c r="E34" s="167"/>
      <c r="F34" s="168"/>
      <c r="G34" s="169">
        <f>SUMIF(AF35:AF39,"&lt;&gt;NOR",G35:G39)</f>
        <v>0</v>
      </c>
      <c r="H34" s="163"/>
      <c r="I34" s="163">
        <f>SUM(I35:I39)</f>
        <v>214280</v>
      </c>
      <c r="J34" s="163"/>
      <c r="K34" s="163">
        <f>SUM(K35:K39)</f>
        <v>185750</v>
      </c>
      <c r="L34" s="163"/>
      <c r="M34" s="163">
        <f>SUM(M35:M39)</f>
        <v>0</v>
      </c>
      <c r="N34" s="163"/>
      <c r="O34" s="163">
        <f>SUM(O35:O39)</f>
        <v>0</v>
      </c>
      <c r="P34" s="163"/>
      <c r="Q34" s="163">
        <f>SUM(Q35:Q39)</f>
        <v>0</v>
      </c>
      <c r="R34" s="163"/>
      <c r="S34" s="163"/>
      <c r="T34" s="163"/>
      <c r="U34" s="163"/>
      <c r="V34" s="163">
        <f>SUM(V35:V39)</f>
        <v>0</v>
      </c>
      <c r="W34" s="163"/>
      <c r="X34" s="163"/>
      <c r="AF34" t="s">
        <v>377</v>
      </c>
    </row>
    <row r="35" spans="1:59" ht="22.5" outlineLevel="1" x14ac:dyDescent="0.2">
      <c r="A35" s="176">
        <v>26</v>
      </c>
      <c r="B35" s="177" t="s">
        <v>2292</v>
      </c>
      <c r="C35" s="186" t="s">
        <v>2460</v>
      </c>
      <c r="D35" s="178" t="s">
        <v>397</v>
      </c>
      <c r="E35" s="179">
        <v>7800</v>
      </c>
      <c r="F35" s="174"/>
      <c r="G35" s="181">
        <f>ROUND(E35*F35,2)</f>
        <v>0</v>
      </c>
      <c r="H35" s="157">
        <v>15.7</v>
      </c>
      <c r="I35" s="156">
        <f>ROUND(E35*H35,2)</f>
        <v>122460</v>
      </c>
      <c r="J35" s="157">
        <v>15</v>
      </c>
      <c r="K35" s="156">
        <f>ROUND(E35*J35,2)</f>
        <v>117000</v>
      </c>
      <c r="L35" s="156">
        <v>15</v>
      </c>
      <c r="M35" s="156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6"/>
      <c r="S35" s="156" t="s">
        <v>485</v>
      </c>
      <c r="T35" s="156" t="s">
        <v>382</v>
      </c>
      <c r="U35" s="156">
        <v>0</v>
      </c>
      <c r="V35" s="156">
        <f>ROUND(E35*U35,2)</f>
        <v>0</v>
      </c>
      <c r="W35" s="156"/>
      <c r="X35" s="156" t="s">
        <v>383</v>
      </c>
      <c r="Y35" s="147"/>
      <c r="Z35" s="147"/>
      <c r="AA35" s="147"/>
      <c r="AB35" s="147"/>
      <c r="AC35" s="147"/>
      <c r="AD35" s="147"/>
      <c r="AE35" s="147"/>
      <c r="AF35" s="147" t="s">
        <v>384</v>
      </c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</row>
    <row r="36" spans="1:59" outlineLevel="1" x14ac:dyDescent="0.2">
      <c r="A36" s="176">
        <v>27</v>
      </c>
      <c r="B36" s="177" t="s">
        <v>2294</v>
      </c>
      <c r="C36" s="186" t="s">
        <v>2461</v>
      </c>
      <c r="D36" s="178" t="s">
        <v>397</v>
      </c>
      <c r="E36" s="179">
        <v>50</v>
      </c>
      <c r="F36" s="174"/>
      <c r="G36" s="181">
        <f>ROUND(E36*F36,2)</f>
        <v>0</v>
      </c>
      <c r="H36" s="157">
        <v>28.4</v>
      </c>
      <c r="I36" s="156">
        <f>ROUND(E36*H36,2)</f>
        <v>1420</v>
      </c>
      <c r="J36" s="157">
        <v>15</v>
      </c>
      <c r="K36" s="156">
        <f>ROUND(E36*J36,2)</f>
        <v>750</v>
      </c>
      <c r="L36" s="156">
        <v>15</v>
      </c>
      <c r="M36" s="156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6"/>
      <c r="S36" s="156" t="s">
        <v>485</v>
      </c>
      <c r="T36" s="156" t="s">
        <v>382</v>
      </c>
      <c r="U36" s="156">
        <v>0</v>
      </c>
      <c r="V36" s="156">
        <f>ROUND(E36*U36,2)</f>
        <v>0</v>
      </c>
      <c r="W36" s="156"/>
      <c r="X36" s="156" t="s">
        <v>383</v>
      </c>
      <c r="Y36" s="147"/>
      <c r="Z36" s="147"/>
      <c r="AA36" s="147"/>
      <c r="AB36" s="147"/>
      <c r="AC36" s="147"/>
      <c r="AD36" s="147"/>
      <c r="AE36" s="147"/>
      <c r="AF36" s="147" t="s">
        <v>384</v>
      </c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</row>
    <row r="37" spans="1:59" ht="22.5" outlineLevel="1" x14ac:dyDescent="0.2">
      <c r="A37" s="176">
        <v>28</v>
      </c>
      <c r="B37" s="177" t="s">
        <v>2296</v>
      </c>
      <c r="C37" s="186" t="s">
        <v>2462</v>
      </c>
      <c r="D37" s="178" t="s">
        <v>397</v>
      </c>
      <c r="E37" s="179">
        <v>1800</v>
      </c>
      <c r="F37" s="174"/>
      <c r="G37" s="181">
        <f>ROUND(E37*F37,2)</f>
        <v>0</v>
      </c>
      <c r="H37" s="157">
        <v>20</v>
      </c>
      <c r="I37" s="156">
        <f>ROUND(E37*H37,2)</f>
        <v>36000</v>
      </c>
      <c r="J37" s="157">
        <v>20</v>
      </c>
      <c r="K37" s="156">
        <f>ROUND(E37*J37,2)</f>
        <v>36000</v>
      </c>
      <c r="L37" s="156">
        <v>15</v>
      </c>
      <c r="M37" s="156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6"/>
      <c r="S37" s="156" t="s">
        <v>485</v>
      </c>
      <c r="T37" s="156" t="s">
        <v>382</v>
      </c>
      <c r="U37" s="156">
        <v>0</v>
      </c>
      <c r="V37" s="156">
        <f>ROUND(E37*U37,2)</f>
        <v>0</v>
      </c>
      <c r="W37" s="156"/>
      <c r="X37" s="156" t="s">
        <v>383</v>
      </c>
      <c r="Y37" s="147"/>
      <c r="Z37" s="147"/>
      <c r="AA37" s="147"/>
      <c r="AB37" s="147"/>
      <c r="AC37" s="147"/>
      <c r="AD37" s="147"/>
      <c r="AE37" s="147"/>
      <c r="AF37" s="147" t="s">
        <v>384</v>
      </c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</row>
    <row r="38" spans="1:59" ht="22.5" outlineLevel="1" x14ac:dyDescent="0.2">
      <c r="A38" s="176">
        <v>29</v>
      </c>
      <c r="B38" s="177" t="s">
        <v>2298</v>
      </c>
      <c r="C38" s="186" t="s">
        <v>2463</v>
      </c>
      <c r="D38" s="178" t="s">
        <v>397</v>
      </c>
      <c r="E38" s="179">
        <v>1200</v>
      </c>
      <c r="F38" s="174"/>
      <c r="G38" s="181">
        <f>ROUND(E38*F38,2)</f>
        <v>0</v>
      </c>
      <c r="H38" s="157">
        <v>32</v>
      </c>
      <c r="I38" s="156">
        <f>ROUND(E38*H38,2)</f>
        <v>38400</v>
      </c>
      <c r="J38" s="157">
        <v>20</v>
      </c>
      <c r="K38" s="156">
        <f>ROUND(E38*J38,2)</f>
        <v>24000</v>
      </c>
      <c r="L38" s="156">
        <v>15</v>
      </c>
      <c r="M38" s="156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6"/>
      <c r="S38" s="156" t="s">
        <v>485</v>
      </c>
      <c r="T38" s="156" t="s">
        <v>382</v>
      </c>
      <c r="U38" s="156">
        <v>0</v>
      </c>
      <c r="V38" s="156">
        <f>ROUND(E38*U38,2)</f>
        <v>0</v>
      </c>
      <c r="W38" s="156"/>
      <c r="X38" s="156" t="s">
        <v>383</v>
      </c>
      <c r="Y38" s="147"/>
      <c r="Z38" s="147"/>
      <c r="AA38" s="147"/>
      <c r="AB38" s="147"/>
      <c r="AC38" s="147"/>
      <c r="AD38" s="147"/>
      <c r="AE38" s="147"/>
      <c r="AF38" s="147" t="s">
        <v>384</v>
      </c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</row>
    <row r="39" spans="1:59" ht="22.5" outlineLevel="1" x14ac:dyDescent="0.2">
      <c r="A39" s="176">
        <v>30</v>
      </c>
      <c r="B39" s="177" t="s">
        <v>2300</v>
      </c>
      <c r="C39" s="186" t="s">
        <v>2464</v>
      </c>
      <c r="D39" s="178" t="s">
        <v>397</v>
      </c>
      <c r="E39" s="179">
        <v>400</v>
      </c>
      <c r="F39" s="174"/>
      <c r="G39" s="181">
        <f>ROUND(E39*F39,2)</f>
        <v>0</v>
      </c>
      <c r="H39" s="157">
        <v>40</v>
      </c>
      <c r="I39" s="156">
        <f>ROUND(E39*H39,2)</f>
        <v>16000</v>
      </c>
      <c r="J39" s="157">
        <v>20</v>
      </c>
      <c r="K39" s="156">
        <f>ROUND(E39*J39,2)</f>
        <v>8000</v>
      </c>
      <c r="L39" s="156">
        <v>15</v>
      </c>
      <c r="M39" s="156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6"/>
      <c r="S39" s="156" t="s">
        <v>485</v>
      </c>
      <c r="T39" s="156" t="s">
        <v>382</v>
      </c>
      <c r="U39" s="156">
        <v>0</v>
      </c>
      <c r="V39" s="156">
        <f>ROUND(E39*U39,2)</f>
        <v>0</v>
      </c>
      <c r="W39" s="156"/>
      <c r="X39" s="156" t="s">
        <v>383</v>
      </c>
      <c r="Y39" s="147"/>
      <c r="Z39" s="147"/>
      <c r="AA39" s="147"/>
      <c r="AB39" s="147"/>
      <c r="AC39" s="147"/>
      <c r="AD39" s="147"/>
      <c r="AE39" s="147"/>
      <c r="AF39" s="147" t="s">
        <v>384</v>
      </c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</row>
    <row r="40" spans="1:59" x14ac:dyDescent="0.2">
      <c r="A40" s="164" t="s">
        <v>376</v>
      </c>
      <c r="B40" s="165" t="s">
        <v>340</v>
      </c>
      <c r="C40" s="183" t="s">
        <v>341</v>
      </c>
      <c r="D40" s="166"/>
      <c r="E40" s="167"/>
      <c r="F40" s="168"/>
      <c r="G40" s="169">
        <f>SUMIF(AF41:AF52,"&lt;&gt;NOR",G41:G52)</f>
        <v>0</v>
      </c>
      <c r="H40" s="163"/>
      <c r="I40" s="163">
        <f>SUM(I41:I52)</f>
        <v>3500</v>
      </c>
      <c r="J40" s="163"/>
      <c r="K40" s="163">
        <f>SUM(K41:K52)</f>
        <v>380500</v>
      </c>
      <c r="L40" s="163"/>
      <c r="M40" s="163">
        <f>SUM(M41:M52)</f>
        <v>0</v>
      </c>
      <c r="N40" s="163"/>
      <c r="O40" s="163">
        <f>SUM(O41:O52)</f>
        <v>0</v>
      </c>
      <c r="P40" s="163"/>
      <c r="Q40" s="163">
        <f>SUM(Q41:Q52)</f>
        <v>0</v>
      </c>
      <c r="R40" s="163"/>
      <c r="S40" s="163"/>
      <c r="T40" s="163"/>
      <c r="U40" s="163"/>
      <c r="V40" s="163">
        <f>SUM(V41:V52)</f>
        <v>0</v>
      </c>
      <c r="W40" s="163"/>
      <c r="X40" s="163"/>
      <c r="AF40" t="s">
        <v>377</v>
      </c>
    </row>
    <row r="41" spans="1:59" ht="22.5" outlineLevel="1" x14ac:dyDescent="0.2">
      <c r="A41" s="176">
        <v>31</v>
      </c>
      <c r="B41" s="177" t="s">
        <v>2302</v>
      </c>
      <c r="C41" s="186" t="s">
        <v>2465</v>
      </c>
      <c r="D41" s="178" t="s">
        <v>1957</v>
      </c>
      <c r="E41" s="179">
        <v>1</v>
      </c>
      <c r="F41" s="174"/>
      <c r="G41" s="181">
        <f t="shared" ref="G41:G52" si="7">ROUND(E41*F41,2)</f>
        <v>0</v>
      </c>
      <c r="H41" s="157">
        <v>0</v>
      </c>
      <c r="I41" s="156">
        <f t="shared" ref="I41:I52" si="8">ROUND(E41*H41,2)</f>
        <v>0</v>
      </c>
      <c r="J41" s="157">
        <v>60000</v>
      </c>
      <c r="K41" s="156">
        <f t="shared" ref="K41:K52" si="9">ROUND(E41*J41,2)</f>
        <v>60000</v>
      </c>
      <c r="L41" s="156">
        <v>15</v>
      </c>
      <c r="M41" s="156">
        <f t="shared" ref="M41:M52" si="10">G41*(1+L41/100)</f>
        <v>0</v>
      </c>
      <c r="N41" s="156">
        <v>0</v>
      </c>
      <c r="O41" s="156">
        <f t="shared" ref="O41:O52" si="11">ROUND(E41*N41,2)</f>
        <v>0</v>
      </c>
      <c r="P41" s="156">
        <v>0</v>
      </c>
      <c r="Q41" s="156">
        <f t="shared" ref="Q41:Q52" si="12">ROUND(E41*P41,2)</f>
        <v>0</v>
      </c>
      <c r="R41" s="156"/>
      <c r="S41" s="156" t="s">
        <v>485</v>
      </c>
      <c r="T41" s="156" t="s">
        <v>382</v>
      </c>
      <c r="U41" s="156">
        <v>0</v>
      </c>
      <c r="V41" s="156">
        <f t="shared" ref="V41:V52" si="13">ROUND(E41*U41,2)</f>
        <v>0</v>
      </c>
      <c r="W41" s="156"/>
      <c r="X41" s="156" t="s">
        <v>383</v>
      </c>
      <c r="Y41" s="147"/>
      <c r="Z41" s="147"/>
      <c r="AA41" s="147"/>
      <c r="AB41" s="147"/>
      <c r="AC41" s="147"/>
      <c r="AD41" s="147"/>
      <c r="AE41" s="147"/>
      <c r="AF41" s="147" t="s">
        <v>541</v>
      </c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</row>
    <row r="42" spans="1:59" outlineLevel="1" x14ac:dyDescent="0.2">
      <c r="A42" s="176">
        <v>32</v>
      </c>
      <c r="B42" s="177" t="s">
        <v>2304</v>
      </c>
      <c r="C42" s="186" t="s">
        <v>2381</v>
      </c>
      <c r="D42" s="178" t="s">
        <v>1957</v>
      </c>
      <c r="E42" s="179">
        <v>1</v>
      </c>
      <c r="F42" s="174"/>
      <c r="G42" s="181">
        <f t="shared" si="7"/>
        <v>0</v>
      </c>
      <c r="H42" s="157">
        <v>0</v>
      </c>
      <c r="I42" s="156">
        <f t="shared" si="8"/>
        <v>0</v>
      </c>
      <c r="J42" s="157">
        <v>5000</v>
      </c>
      <c r="K42" s="156">
        <f t="shared" si="9"/>
        <v>5000</v>
      </c>
      <c r="L42" s="156">
        <v>15</v>
      </c>
      <c r="M42" s="156">
        <f t="shared" si="10"/>
        <v>0</v>
      </c>
      <c r="N42" s="156">
        <v>0</v>
      </c>
      <c r="O42" s="156">
        <f t="shared" si="11"/>
        <v>0</v>
      </c>
      <c r="P42" s="156">
        <v>0</v>
      </c>
      <c r="Q42" s="156">
        <f t="shared" si="12"/>
        <v>0</v>
      </c>
      <c r="R42" s="156"/>
      <c r="S42" s="156" t="s">
        <v>485</v>
      </c>
      <c r="T42" s="156" t="s">
        <v>382</v>
      </c>
      <c r="U42" s="156">
        <v>0</v>
      </c>
      <c r="V42" s="156">
        <f t="shared" si="13"/>
        <v>0</v>
      </c>
      <c r="W42" s="156"/>
      <c r="X42" s="156" t="s">
        <v>383</v>
      </c>
      <c r="Y42" s="147"/>
      <c r="Z42" s="147"/>
      <c r="AA42" s="147"/>
      <c r="AB42" s="147"/>
      <c r="AC42" s="147"/>
      <c r="AD42" s="147"/>
      <c r="AE42" s="147"/>
      <c r="AF42" s="147" t="s">
        <v>541</v>
      </c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</row>
    <row r="43" spans="1:59" outlineLevel="1" x14ac:dyDescent="0.2">
      <c r="A43" s="176">
        <v>33</v>
      </c>
      <c r="B43" s="177" t="s">
        <v>2306</v>
      </c>
      <c r="C43" s="186" t="s">
        <v>2466</v>
      </c>
      <c r="D43" s="178" t="s">
        <v>1957</v>
      </c>
      <c r="E43" s="179">
        <v>200</v>
      </c>
      <c r="F43" s="174"/>
      <c r="G43" s="181">
        <f t="shared" si="7"/>
        <v>0</v>
      </c>
      <c r="H43" s="157">
        <v>0</v>
      </c>
      <c r="I43" s="156">
        <f t="shared" si="8"/>
        <v>0</v>
      </c>
      <c r="J43" s="157">
        <v>50</v>
      </c>
      <c r="K43" s="156">
        <f t="shared" si="9"/>
        <v>10000</v>
      </c>
      <c r="L43" s="156">
        <v>15</v>
      </c>
      <c r="M43" s="156">
        <f t="shared" si="10"/>
        <v>0</v>
      </c>
      <c r="N43" s="156">
        <v>0</v>
      </c>
      <c r="O43" s="156">
        <f t="shared" si="11"/>
        <v>0</v>
      </c>
      <c r="P43" s="156">
        <v>0</v>
      </c>
      <c r="Q43" s="156">
        <f t="shared" si="12"/>
        <v>0</v>
      </c>
      <c r="R43" s="156"/>
      <c r="S43" s="156" t="s">
        <v>485</v>
      </c>
      <c r="T43" s="156" t="s">
        <v>382</v>
      </c>
      <c r="U43" s="156">
        <v>0</v>
      </c>
      <c r="V43" s="156">
        <f t="shared" si="13"/>
        <v>0</v>
      </c>
      <c r="W43" s="156"/>
      <c r="X43" s="156" t="s">
        <v>383</v>
      </c>
      <c r="Y43" s="147"/>
      <c r="Z43" s="147"/>
      <c r="AA43" s="147"/>
      <c r="AB43" s="147"/>
      <c r="AC43" s="147"/>
      <c r="AD43" s="147"/>
      <c r="AE43" s="147"/>
      <c r="AF43" s="147" t="s">
        <v>541</v>
      </c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</row>
    <row r="44" spans="1:59" ht="22.5" outlineLevel="1" x14ac:dyDescent="0.2">
      <c r="A44" s="176">
        <v>34</v>
      </c>
      <c r="B44" s="177" t="s">
        <v>2308</v>
      </c>
      <c r="C44" s="186" t="s">
        <v>2467</v>
      </c>
      <c r="D44" s="178" t="s">
        <v>1957</v>
      </c>
      <c r="E44" s="179">
        <v>120</v>
      </c>
      <c r="F44" s="174"/>
      <c r="G44" s="181">
        <f t="shared" si="7"/>
        <v>0</v>
      </c>
      <c r="H44" s="157">
        <v>0</v>
      </c>
      <c r="I44" s="156">
        <f t="shared" si="8"/>
        <v>0</v>
      </c>
      <c r="J44" s="157">
        <v>1000</v>
      </c>
      <c r="K44" s="156">
        <f t="shared" si="9"/>
        <v>120000</v>
      </c>
      <c r="L44" s="156">
        <v>15</v>
      </c>
      <c r="M44" s="156">
        <f t="shared" si="10"/>
        <v>0</v>
      </c>
      <c r="N44" s="156">
        <v>0</v>
      </c>
      <c r="O44" s="156">
        <f t="shared" si="11"/>
        <v>0</v>
      </c>
      <c r="P44" s="156">
        <v>0</v>
      </c>
      <c r="Q44" s="156">
        <f t="shared" si="12"/>
        <v>0</v>
      </c>
      <c r="R44" s="156"/>
      <c r="S44" s="156" t="s">
        <v>485</v>
      </c>
      <c r="T44" s="156" t="s">
        <v>382</v>
      </c>
      <c r="U44" s="156">
        <v>0</v>
      </c>
      <c r="V44" s="156">
        <f t="shared" si="13"/>
        <v>0</v>
      </c>
      <c r="W44" s="156"/>
      <c r="X44" s="156" t="s">
        <v>383</v>
      </c>
      <c r="Y44" s="147"/>
      <c r="Z44" s="147"/>
      <c r="AA44" s="147"/>
      <c r="AB44" s="147"/>
      <c r="AC44" s="147"/>
      <c r="AD44" s="147"/>
      <c r="AE44" s="147"/>
      <c r="AF44" s="147" t="s">
        <v>541</v>
      </c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</row>
    <row r="45" spans="1:59" outlineLevel="1" x14ac:dyDescent="0.2">
      <c r="A45" s="176">
        <v>35</v>
      </c>
      <c r="B45" s="177" t="s">
        <v>2310</v>
      </c>
      <c r="C45" s="186" t="s">
        <v>2468</v>
      </c>
      <c r="D45" s="178" t="s">
        <v>1957</v>
      </c>
      <c r="E45" s="179">
        <v>80</v>
      </c>
      <c r="F45" s="174"/>
      <c r="G45" s="181">
        <f t="shared" si="7"/>
        <v>0</v>
      </c>
      <c r="H45" s="157">
        <v>0</v>
      </c>
      <c r="I45" s="156">
        <f t="shared" si="8"/>
        <v>0</v>
      </c>
      <c r="J45" s="157">
        <v>1000</v>
      </c>
      <c r="K45" s="156">
        <f t="shared" si="9"/>
        <v>80000</v>
      </c>
      <c r="L45" s="156">
        <v>15</v>
      </c>
      <c r="M45" s="156">
        <f t="shared" si="10"/>
        <v>0</v>
      </c>
      <c r="N45" s="156">
        <v>0</v>
      </c>
      <c r="O45" s="156">
        <f t="shared" si="11"/>
        <v>0</v>
      </c>
      <c r="P45" s="156">
        <v>0</v>
      </c>
      <c r="Q45" s="156">
        <f t="shared" si="12"/>
        <v>0</v>
      </c>
      <c r="R45" s="156"/>
      <c r="S45" s="156" t="s">
        <v>485</v>
      </c>
      <c r="T45" s="156" t="s">
        <v>382</v>
      </c>
      <c r="U45" s="156">
        <v>0</v>
      </c>
      <c r="V45" s="156">
        <f t="shared" si="13"/>
        <v>0</v>
      </c>
      <c r="W45" s="156"/>
      <c r="X45" s="156" t="s">
        <v>383</v>
      </c>
      <c r="Y45" s="147"/>
      <c r="Z45" s="147"/>
      <c r="AA45" s="147"/>
      <c r="AB45" s="147"/>
      <c r="AC45" s="147"/>
      <c r="AD45" s="147"/>
      <c r="AE45" s="147"/>
      <c r="AF45" s="147" t="s">
        <v>541</v>
      </c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</row>
    <row r="46" spans="1:59" outlineLevel="1" x14ac:dyDescent="0.2">
      <c r="A46" s="176">
        <v>36</v>
      </c>
      <c r="B46" s="177" t="s">
        <v>2312</v>
      </c>
      <c r="C46" s="186" t="s">
        <v>2469</v>
      </c>
      <c r="D46" s="178" t="s">
        <v>1957</v>
      </c>
      <c r="E46" s="179">
        <v>1</v>
      </c>
      <c r="F46" s="174"/>
      <c r="G46" s="181">
        <f t="shared" si="7"/>
        <v>0</v>
      </c>
      <c r="H46" s="157">
        <v>0</v>
      </c>
      <c r="I46" s="156">
        <f t="shared" si="8"/>
        <v>0</v>
      </c>
      <c r="J46" s="157">
        <v>30000</v>
      </c>
      <c r="K46" s="156">
        <f t="shared" si="9"/>
        <v>30000</v>
      </c>
      <c r="L46" s="156">
        <v>15</v>
      </c>
      <c r="M46" s="156">
        <f t="shared" si="10"/>
        <v>0</v>
      </c>
      <c r="N46" s="156">
        <v>0</v>
      </c>
      <c r="O46" s="156">
        <f t="shared" si="11"/>
        <v>0</v>
      </c>
      <c r="P46" s="156">
        <v>0</v>
      </c>
      <c r="Q46" s="156">
        <f t="shared" si="12"/>
        <v>0</v>
      </c>
      <c r="R46" s="156"/>
      <c r="S46" s="156" t="s">
        <v>485</v>
      </c>
      <c r="T46" s="156" t="s">
        <v>382</v>
      </c>
      <c r="U46" s="156">
        <v>0</v>
      </c>
      <c r="V46" s="156">
        <f t="shared" si="13"/>
        <v>0</v>
      </c>
      <c r="W46" s="156"/>
      <c r="X46" s="156" t="s">
        <v>383</v>
      </c>
      <c r="Y46" s="147"/>
      <c r="Z46" s="147"/>
      <c r="AA46" s="147"/>
      <c r="AB46" s="147"/>
      <c r="AC46" s="147"/>
      <c r="AD46" s="147"/>
      <c r="AE46" s="147"/>
      <c r="AF46" s="147" t="s">
        <v>541</v>
      </c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</row>
    <row r="47" spans="1:59" outlineLevel="1" x14ac:dyDescent="0.2">
      <c r="A47" s="176">
        <v>37</v>
      </c>
      <c r="B47" s="177" t="s">
        <v>2314</v>
      </c>
      <c r="C47" s="186" t="s">
        <v>2387</v>
      </c>
      <c r="D47" s="178" t="s">
        <v>1957</v>
      </c>
      <c r="E47" s="179">
        <v>1</v>
      </c>
      <c r="F47" s="174"/>
      <c r="G47" s="181">
        <f t="shared" si="7"/>
        <v>0</v>
      </c>
      <c r="H47" s="157">
        <v>0</v>
      </c>
      <c r="I47" s="156">
        <f t="shared" si="8"/>
        <v>0</v>
      </c>
      <c r="J47" s="157">
        <v>15000</v>
      </c>
      <c r="K47" s="156">
        <f t="shared" si="9"/>
        <v>15000</v>
      </c>
      <c r="L47" s="156">
        <v>15</v>
      </c>
      <c r="M47" s="156">
        <f t="shared" si="10"/>
        <v>0</v>
      </c>
      <c r="N47" s="156">
        <v>0</v>
      </c>
      <c r="O47" s="156">
        <f t="shared" si="11"/>
        <v>0</v>
      </c>
      <c r="P47" s="156">
        <v>0</v>
      </c>
      <c r="Q47" s="156">
        <f t="shared" si="12"/>
        <v>0</v>
      </c>
      <c r="R47" s="156"/>
      <c r="S47" s="156" t="s">
        <v>485</v>
      </c>
      <c r="T47" s="156" t="s">
        <v>382</v>
      </c>
      <c r="U47" s="156">
        <v>0</v>
      </c>
      <c r="V47" s="156">
        <f t="shared" si="13"/>
        <v>0</v>
      </c>
      <c r="W47" s="156"/>
      <c r="X47" s="156" t="s">
        <v>383</v>
      </c>
      <c r="Y47" s="147"/>
      <c r="Z47" s="147"/>
      <c r="AA47" s="147"/>
      <c r="AB47" s="147"/>
      <c r="AC47" s="147"/>
      <c r="AD47" s="147"/>
      <c r="AE47" s="147"/>
      <c r="AF47" s="147" t="s">
        <v>541</v>
      </c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</row>
    <row r="48" spans="1:59" outlineLevel="1" x14ac:dyDescent="0.2">
      <c r="A48" s="176">
        <v>38</v>
      </c>
      <c r="B48" s="177" t="s">
        <v>2316</v>
      </c>
      <c r="C48" s="186" t="s">
        <v>2470</v>
      </c>
      <c r="D48" s="178" t="s">
        <v>1957</v>
      </c>
      <c r="E48" s="179">
        <v>1</v>
      </c>
      <c r="F48" s="174"/>
      <c r="G48" s="181">
        <f t="shared" si="7"/>
        <v>0</v>
      </c>
      <c r="H48" s="157">
        <v>0</v>
      </c>
      <c r="I48" s="156">
        <f t="shared" si="8"/>
        <v>0</v>
      </c>
      <c r="J48" s="157">
        <v>4500</v>
      </c>
      <c r="K48" s="156">
        <f t="shared" si="9"/>
        <v>4500</v>
      </c>
      <c r="L48" s="156">
        <v>15</v>
      </c>
      <c r="M48" s="156">
        <f t="shared" si="10"/>
        <v>0</v>
      </c>
      <c r="N48" s="156">
        <v>0</v>
      </c>
      <c r="O48" s="156">
        <f t="shared" si="11"/>
        <v>0</v>
      </c>
      <c r="P48" s="156">
        <v>0</v>
      </c>
      <c r="Q48" s="156">
        <f t="shared" si="12"/>
        <v>0</v>
      </c>
      <c r="R48" s="156"/>
      <c r="S48" s="156" t="s">
        <v>485</v>
      </c>
      <c r="T48" s="156" t="s">
        <v>382</v>
      </c>
      <c r="U48" s="156">
        <v>0</v>
      </c>
      <c r="V48" s="156">
        <f t="shared" si="13"/>
        <v>0</v>
      </c>
      <c r="W48" s="156"/>
      <c r="X48" s="156" t="s">
        <v>383</v>
      </c>
      <c r="Y48" s="147"/>
      <c r="Z48" s="147"/>
      <c r="AA48" s="147"/>
      <c r="AB48" s="147"/>
      <c r="AC48" s="147"/>
      <c r="AD48" s="147"/>
      <c r="AE48" s="147"/>
      <c r="AF48" s="147" t="s">
        <v>541</v>
      </c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</row>
    <row r="49" spans="1:59" outlineLevel="1" x14ac:dyDescent="0.2">
      <c r="A49" s="176">
        <v>39</v>
      </c>
      <c r="B49" s="177" t="s">
        <v>2318</v>
      </c>
      <c r="C49" s="186" t="s">
        <v>2389</v>
      </c>
      <c r="D49" s="178" t="s">
        <v>1957</v>
      </c>
      <c r="E49" s="179">
        <v>1</v>
      </c>
      <c r="F49" s="174"/>
      <c r="G49" s="181">
        <f t="shared" si="7"/>
        <v>0</v>
      </c>
      <c r="H49" s="157">
        <v>0</v>
      </c>
      <c r="I49" s="156">
        <f t="shared" si="8"/>
        <v>0</v>
      </c>
      <c r="J49" s="157">
        <v>30000</v>
      </c>
      <c r="K49" s="156">
        <f t="shared" si="9"/>
        <v>30000</v>
      </c>
      <c r="L49" s="156">
        <v>15</v>
      </c>
      <c r="M49" s="156">
        <f t="shared" si="10"/>
        <v>0</v>
      </c>
      <c r="N49" s="156">
        <v>0</v>
      </c>
      <c r="O49" s="156">
        <f t="shared" si="11"/>
        <v>0</v>
      </c>
      <c r="P49" s="156">
        <v>0</v>
      </c>
      <c r="Q49" s="156">
        <f t="shared" si="12"/>
        <v>0</v>
      </c>
      <c r="R49" s="156"/>
      <c r="S49" s="156" t="s">
        <v>485</v>
      </c>
      <c r="T49" s="156" t="s">
        <v>382</v>
      </c>
      <c r="U49" s="156">
        <v>0</v>
      </c>
      <c r="V49" s="156">
        <f t="shared" si="13"/>
        <v>0</v>
      </c>
      <c r="W49" s="156"/>
      <c r="X49" s="156" t="s">
        <v>383</v>
      </c>
      <c r="Y49" s="147"/>
      <c r="Z49" s="147"/>
      <c r="AA49" s="147"/>
      <c r="AB49" s="147"/>
      <c r="AC49" s="147"/>
      <c r="AD49" s="147"/>
      <c r="AE49" s="147"/>
      <c r="AF49" s="147" t="s">
        <v>541</v>
      </c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</row>
    <row r="50" spans="1:59" outlineLevel="1" x14ac:dyDescent="0.2">
      <c r="A50" s="176">
        <v>40</v>
      </c>
      <c r="B50" s="177" t="s">
        <v>2320</v>
      </c>
      <c r="C50" s="186" t="s">
        <v>2471</v>
      </c>
      <c r="D50" s="178" t="s">
        <v>1957</v>
      </c>
      <c r="E50" s="179">
        <v>1</v>
      </c>
      <c r="F50" s="174"/>
      <c r="G50" s="181">
        <f t="shared" si="7"/>
        <v>0</v>
      </c>
      <c r="H50" s="157">
        <v>0</v>
      </c>
      <c r="I50" s="156">
        <f t="shared" si="8"/>
        <v>0</v>
      </c>
      <c r="J50" s="157">
        <v>15000</v>
      </c>
      <c r="K50" s="156">
        <f t="shared" si="9"/>
        <v>15000</v>
      </c>
      <c r="L50" s="156">
        <v>15</v>
      </c>
      <c r="M50" s="156">
        <f t="shared" si="10"/>
        <v>0</v>
      </c>
      <c r="N50" s="156">
        <v>0</v>
      </c>
      <c r="O50" s="156">
        <f t="shared" si="11"/>
        <v>0</v>
      </c>
      <c r="P50" s="156">
        <v>0</v>
      </c>
      <c r="Q50" s="156">
        <f t="shared" si="12"/>
        <v>0</v>
      </c>
      <c r="R50" s="156"/>
      <c r="S50" s="156" t="s">
        <v>485</v>
      </c>
      <c r="T50" s="156" t="s">
        <v>382</v>
      </c>
      <c r="U50" s="156">
        <v>0</v>
      </c>
      <c r="V50" s="156">
        <f t="shared" si="13"/>
        <v>0</v>
      </c>
      <c r="W50" s="156"/>
      <c r="X50" s="156" t="s">
        <v>383</v>
      </c>
      <c r="Y50" s="147"/>
      <c r="Z50" s="147"/>
      <c r="AA50" s="147"/>
      <c r="AB50" s="147"/>
      <c r="AC50" s="147"/>
      <c r="AD50" s="147"/>
      <c r="AE50" s="147"/>
      <c r="AF50" s="147" t="s">
        <v>541</v>
      </c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</row>
    <row r="51" spans="1:59" outlineLevel="1" x14ac:dyDescent="0.2">
      <c r="A51" s="176">
        <v>41</v>
      </c>
      <c r="B51" s="177" t="s">
        <v>2322</v>
      </c>
      <c r="C51" s="186" t="s">
        <v>2472</v>
      </c>
      <c r="D51" s="178" t="s">
        <v>1957</v>
      </c>
      <c r="E51" s="179">
        <v>1</v>
      </c>
      <c r="F51" s="174"/>
      <c r="G51" s="181">
        <f t="shared" si="7"/>
        <v>0</v>
      </c>
      <c r="H51" s="157">
        <v>0</v>
      </c>
      <c r="I51" s="156">
        <f t="shared" si="8"/>
        <v>0</v>
      </c>
      <c r="J51" s="157">
        <v>5000</v>
      </c>
      <c r="K51" s="156">
        <f t="shared" si="9"/>
        <v>5000</v>
      </c>
      <c r="L51" s="156">
        <v>15</v>
      </c>
      <c r="M51" s="156">
        <f t="shared" si="10"/>
        <v>0</v>
      </c>
      <c r="N51" s="156">
        <v>0</v>
      </c>
      <c r="O51" s="156">
        <f t="shared" si="11"/>
        <v>0</v>
      </c>
      <c r="P51" s="156">
        <v>0</v>
      </c>
      <c r="Q51" s="156">
        <f t="shared" si="12"/>
        <v>0</v>
      </c>
      <c r="R51" s="156"/>
      <c r="S51" s="156" t="s">
        <v>485</v>
      </c>
      <c r="T51" s="156" t="s">
        <v>382</v>
      </c>
      <c r="U51" s="156">
        <v>0</v>
      </c>
      <c r="V51" s="156">
        <f t="shared" si="13"/>
        <v>0</v>
      </c>
      <c r="W51" s="156"/>
      <c r="X51" s="156" t="s">
        <v>383</v>
      </c>
      <c r="Y51" s="147"/>
      <c r="Z51" s="147"/>
      <c r="AA51" s="147"/>
      <c r="AB51" s="147"/>
      <c r="AC51" s="147"/>
      <c r="AD51" s="147"/>
      <c r="AE51" s="147"/>
      <c r="AF51" s="147" t="s">
        <v>541</v>
      </c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</row>
    <row r="52" spans="1:59" ht="22.5" outlineLevel="1" x14ac:dyDescent="0.2">
      <c r="A52" s="170">
        <v>42</v>
      </c>
      <c r="B52" s="171" t="s">
        <v>2324</v>
      </c>
      <c r="C52" s="184" t="s">
        <v>2473</v>
      </c>
      <c r="D52" s="172" t="s">
        <v>1957</v>
      </c>
      <c r="E52" s="173">
        <v>1</v>
      </c>
      <c r="F52" s="174"/>
      <c r="G52" s="175">
        <f t="shared" si="7"/>
        <v>0</v>
      </c>
      <c r="H52" s="157">
        <v>3500</v>
      </c>
      <c r="I52" s="156">
        <f t="shared" si="8"/>
        <v>3500</v>
      </c>
      <c r="J52" s="157">
        <v>6000</v>
      </c>
      <c r="K52" s="156">
        <f t="shared" si="9"/>
        <v>6000</v>
      </c>
      <c r="L52" s="156">
        <v>15</v>
      </c>
      <c r="M52" s="156">
        <f t="shared" si="10"/>
        <v>0</v>
      </c>
      <c r="N52" s="156">
        <v>0</v>
      </c>
      <c r="O52" s="156">
        <f t="shared" si="11"/>
        <v>0</v>
      </c>
      <c r="P52" s="156">
        <v>0</v>
      </c>
      <c r="Q52" s="156">
        <f t="shared" si="12"/>
        <v>0</v>
      </c>
      <c r="R52" s="156"/>
      <c r="S52" s="156" t="s">
        <v>485</v>
      </c>
      <c r="T52" s="156" t="s">
        <v>382</v>
      </c>
      <c r="U52" s="156">
        <v>0</v>
      </c>
      <c r="V52" s="156">
        <f t="shared" si="13"/>
        <v>0</v>
      </c>
      <c r="W52" s="156"/>
      <c r="X52" s="156" t="s">
        <v>383</v>
      </c>
      <c r="Y52" s="147"/>
      <c r="Z52" s="147"/>
      <c r="AA52" s="147"/>
      <c r="AB52" s="147"/>
      <c r="AC52" s="147"/>
      <c r="AD52" s="147"/>
      <c r="AE52" s="147"/>
      <c r="AF52" s="147" t="s">
        <v>541</v>
      </c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</row>
    <row r="53" spans="1:59" x14ac:dyDescent="0.2">
      <c r="A53" s="3"/>
      <c r="B53" s="4"/>
      <c r="C53" s="187"/>
      <c r="D53" s="6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AD53">
        <v>15</v>
      </c>
      <c r="AE53">
        <v>21</v>
      </c>
      <c r="AF53" t="s">
        <v>363</v>
      </c>
    </row>
    <row r="54" spans="1:59" x14ac:dyDescent="0.2">
      <c r="A54" s="150"/>
      <c r="B54" s="151" t="s">
        <v>31</v>
      </c>
      <c r="C54" s="188"/>
      <c r="D54" s="152"/>
      <c r="E54" s="153"/>
      <c r="F54" s="153"/>
      <c r="G54" s="182">
        <f>G8+G34+G40</f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AD54">
        <f>SUMIF(L7:L52,AD53,G7:G52)</f>
        <v>0</v>
      </c>
      <c r="AE54">
        <f>SUMIF(L7:L52,AE53,G7:G52)</f>
        <v>0</v>
      </c>
      <c r="AF54" t="s">
        <v>1915</v>
      </c>
    </row>
    <row r="55" spans="1:59" x14ac:dyDescent="0.2">
      <c r="A55" s="3"/>
      <c r="B55" s="4"/>
      <c r="C55" s="187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59" x14ac:dyDescent="0.2">
      <c r="A56" s="3"/>
      <c r="B56" s="4"/>
      <c r="C56" s="187"/>
      <c r="D56" s="6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59" x14ac:dyDescent="0.2">
      <c r="A57" s="258" t="s">
        <v>1916</v>
      </c>
      <c r="B57" s="258"/>
      <c r="C57" s="259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59" x14ac:dyDescent="0.2">
      <c r="A58" s="260"/>
      <c r="B58" s="261"/>
      <c r="C58" s="262"/>
      <c r="D58" s="261"/>
      <c r="E58" s="261"/>
      <c r="F58" s="261"/>
      <c r="G58" s="26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AF58" t="s">
        <v>1917</v>
      </c>
    </row>
    <row r="59" spans="1:59" x14ac:dyDescent="0.2">
      <c r="A59" s="264"/>
      <c r="B59" s="265"/>
      <c r="C59" s="266"/>
      <c r="D59" s="265"/>
      <c r="E59" s="265"/>
      <c r="F59" s="265"/>
      <c r="G59" s="267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59" x14ac:dyDescent="0.2">
      <c r="A60" s="264"/>
      <c r="B60" s="265"/>
      <c r="C60" s="266"/>
      <c r="D60" s="265"/>
      <c r="E60" s="265"/>
      <c r="F60" s="265"/>
      <c r="G60" s="267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59" x14ac:dyDescent="0.2">
      <c r="A61" s="264"/>
      <c r="B61" s="265"/>
      <c r="C61" s="266"/>
      <c r="D61" s="265"/>
      <c r="E61" s="265"/>
      <c r="F61" s="265"/>
      <c r="G61" s="267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59" x14ac:dyDescent="0.2">
      <c r="A62" s="268"/>
      <c r="B62" s="269"/>
      <c r="C62" s="270"/>
      <c r="D62" s="269"/>
      <c r="E62" s="269"/>
      <c r="F62" s="269"/>
      <c r="G62" s="271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59" x14ac:dyDescent="0.2">
      <c r="A63" s="3"/>
      <c r="B63" s="4"/>
      <c r="C63" s="187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59" x14ac:dyDescent="0.2">
      <c r="C64" s="189"/>
      <c r="D64" s="10"/>
      <c r="AF64" t="s">
        <v>1918</v>
      </c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">
    <mergeCell ref="A58:G62"/>
    <mergeCell ref="A1:G1"/>
    <mergeCell ref="C2:G2"/>
    <mergeCell ref="C3:G3"/>
    <mergeCell ref="C4:G4"/>
    <mergeCell ref="A57:C57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25</vt:i4>
      </vt:variant>
      <vt:variant>
        <vt:lpstr>Pojmenované oblasti</vt:lpstr>
      </vt:variant>
      <vt:variant>
        <vt:i4>94</vt:i4>
      </vt:variant>
    </vt:vector>
  </HeadingPairs>
  <TitlesOfParts>
    <vt:vector size="119" baseType="lpstr">
      <vt:lpstr>Stavba</vt:lpstr>
      <vt:lpstr>VzorPolozky</vt:lpstr>
      <vt:lpstr>SO01,2 01-1 Pol</vt:lpstr>
      <vt:lpstr>SO01,2 01-2 Pol</vt:lpstr>
      <vt:lpstr>SO01,2 01-3 Pol</vt:lpstr>
      <vt:lpstr>SO01,2 ON Pol</vt:lpstr>
      <vt:lpstr>SUB SUB_01 Pol</vt:lpstr>
      <vt:lpstr>SUB SUB_02 Pol</vt:lpstr>
      <vt:lpstr>SUB SUB_03 Pol</vt:lpstr>
      <vt:lpstr>SUB SUB_04 Pol</vt:lpstr>
      <vt:lpstr>SUB SUB_05 Pol</vt:lpstr>
      <vt:lpstr>SUB SUB_06 Pol</vt:lpstr>
      <vt:lpstr>SUB SUB_07 Pol</vt:lpstr>
      <vt:lpstr>SUB SUB_08 Pol</vt:lpstr>
      <vt:lpstr>SUB SUB_09 Pol</vt:lpstr>
      <vt:lpstr>SUB SUB_10 Pol</vt:lpstr>
      <vt:lpstr>SUB SUB_11 Pol</vt:lpstr>
      <vt:lpstr>SUB SUB_12 Pol</vt:lpstr>
      <vt:lpstr>SUB SUB_13 Pol</vt:lpstr>
      <vt:lpstr>SUB SUB_14 Pol</vt:lpstr>
      <vt:lpstr>SUB SUB_15 Pol</vt:lpstr>
      <vt:lpstr>SUB SUB_16 Pol</vt:lpstr>
      <vt:lpstr>SUB SUB_17 Pol</vt:lpstr>
      <vt:lpstr>SUB SUB_18 Pol</vt:lpstr>
      <vt:lpstr>SUB SUB_19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koef1</vt:lpstr>
      <vt:lpstr>koef2</vt:lpstr>
      <vt:lpstr>Mena</vt:lpstr>
      <vt:lpstr>MistoStavby</vt:lpstr>
      <vt:lpstr>nazevobjektu</vt:lpstr>
      <vt:lpstr>Stavba!NazevStavby</vt:lpstr>
      <vt:lpstr>NazevStavebnihoRozpoctu</vt:lpstr>
      <vt:lpstr>'SO01,2 01-1 Pol'!Názvy_tisku</vt:lpstr>
      <vt:lpstr>'SO01,2 01-2 Pol'!Názvy_tisku</vt:lpstr>
      <vt:lpstr>'SO01,2 01-3 Pol'!Názvy_tisku</vt:lpstr>
      <vt:lpstr>'SO01,2 ON Pol'!Názvy_tisku</vt:lpstr>
      <vt:lpstr>'SUB SUB_01 Pol'!Názvy_tisku</vt:lpstr>
      <vt:lpstr>'SUB SUB_02 Pol'!Názvy_tisku</vt:lpstr>
      <vt:lpstr>'SUB SUB_03 Pol'!Názvy_tisku</vt:lpstr>
      <vt:lpstr>'SUB SUB_04 Pol'!Názvy_tisku</vt:lpstr>
      <vt:lpstr>'SUB SUB_05 Pol'!Názvy_tisku</vt:lpstr>
      <vt:lpstr>'SUB SUB_06 Pol'!Názvy_tisku</vt:lpstr>
      <vt:lpstr>'SUB SUB_07 Pol'!Názvy_tisku</vt:lpstr>
      <vt:lpstr>'SUB SUB_08 Pol'!Názvy_tisku</vt:lpstr>
      <vt:lpstr>'SUB SUB_09 Pol'!Názvy_tisku</vt:lpstr>
      <vt:lpstr>'SUB SUB_10 Pol'!Názvy_tisku</vt:lpstr>
      <vt:lpstr>'SUB SUB_11 Pol'!Názvy_tisku</vt:lpstr>
      <vt:lpstr>'SUB SUB_12 Pol'!Názvy_tisku</vt:lpstr>
      <vt:lpstr>'SUB SUB_13 Pol'!Názvy_tisku</vt:lpstr>
      <vt:lpstr>'SUB SUB_14 Pol'!Názvy_tisku</vt:lpstr>
      <vt:lpstr>'SUB SUB_15 Pol'!Názvy_tisku</vt:lpstr>
      <vt:lpstr>'SUB SUB_16 Pol'!Názvy_tisku</vt:lpstr>
      <vt:lpstr>'SUB SUB_17 Pol'!Názvy_tisku</vt:lpstr>
      <vt:lpstr>'SUB SUB_18 Pol'!Názvy_tisku</vt:lpstr>
      <vt:lpstr>'SUB SUB_19 Pol'!Názvy_tisku</vt:lpstr>
      <vt:lpstr>oadresa</vt:lpstr>
      <vt:lpstr>Stavba!Objednatel</vt:lpstr>
      <vt:lpstr>Stavba!Objekt</vt:lpstr>
      <vt:lpstr>'SO01,2 01-1 Pol'!Oblast_tisku</vt:lpstr>
      <vt:lpstr>'SO01,2 01-2 Pol'!Oblast_tisku</vt:lpstr>
      <vt:lpstr>'SO01,2 01-3 Pol'!Oblast_tisku</vt:lpstr>
      <vt:lpstr>'SO01,2 ON Pol'!Oblast_tisku</vt:lpstr>
      <vt:lpstr>Stavba!Oblast_tisku</vt:lpstr>
      <vt:lpstr>'SUB SUB_01 Pol'!Oblast_tisku</vt:lpstr>
      <vt:lpstr>'SUB SUB_02 Pol'!Oblast_tisku</vt:lpstr>
      <vt:lpstr>'SUB SUB_03 Pol'!Oblast_tisku</vt:lpstr>
      <vt:lpstr>'SUB SUB_04 Pol'!Oblast_tisku</vt:lpstr>
      <vt:lpstr>'SUB SUB_05 Pol'!Oblast_tisku</vt:lpstr>
      <vt:lpstr>'SUB SUB_06 Pol'!Oblast_tisku</vt:lpstr>
      <vt:lpstr>'SUB SUB_07 Pol'!Oblast_tisku</vt:lpstr>
      <vt:lpstr>'SUB SUB_08 Pol'!Oblast_tisku</vt:lpstr>
      <vt:lpstr>'SUB SUB_09 Pol'!Oblast_tisku</vt:lpstr>
      <vt:lpstr>'SUB SUB_10 Pol'!Oblast_tisku</vt:lpstr>
      <vt:lpstr>'SUB SUB_11 Pol'!Oblast_tisku</vt:lpstr>
      <vt:lpstr>'SUB SUB_12 Pol'!Oblast_tisku</vt:lpstr>
      <vt:lpstr>'SUB SUB_13 Pol'!Oblast_tisku</vt:lpstr>
      <vt:lpstr>'SUB SUB_14 Pol'!Oblast_tisku</vt:lpstr>
      <vt:lpstr>'SUB SUB_15 Pol'!Oblast_tisku</vt:lpstr>
      <vt:lpstr>'SUB SUB_16 Pol'!Oblast_tisku</vt:lpstr>
      <vt:lpstr>'SUB SUB_17 Pol'!Oblast_tisku</vt:lpstr>
      <vt:lpstr>'SUB SUB_18 Pol'!Oblast_tisku</vt:lpstr>
      <vt:lpstr>'SUB SUB_19 Pol'!Oblast_tisku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2020-12-18T06:25:09Z</dcterms:created>
  <dcterms:modified xsi:type="dcterms:W3CDTF">2020-12-18T06:37:22Z</dcterms:modified>
</cp:coreProperties>
</file>